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60" yWindow="1410" windowWidth="15120" windowHeight="8010"/>
  </bookViews>
  <sheets>
    <sheet name="Продажи" sheetId="2" r:id="rId1"/>
    <sheet name="Лист1" sheetId="3" r:id="rId2"/>
  </sheets>
  <definedNames>
    <definedName name="_xlnm._FilterDatabase" localSheetId="0" hidden="1">Продажи!$A$1:$N$50</definedName>
    <definedName name="блоки">Продажи!$AF$14:$AF$46</definedName>
    <definedName name="блокидлятабл">Продажи!$AD$19:$AD$27</definedName>
    <definedName name="вид_карты">Продажи!$AB$14:$AC$50</definedName>
    <definedName name="даты">Продажи!$W$15:$W$24</definedName>
    <definedName name="птстоим">Продажи!$AG$14:$AG$46</definedName>
    <definedName name="суммадлязпадмин">Продажи!$N$2:$N$50</definedName>
    <definedName name="тренеры">Продажи!$AA$30:$AA$41</definedName>
    <definedName name="тренкатегории">Продажи!$AE$14:$AE$46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M52" i="2" l="1"/>
  <c r="M53" i="2"/>
  <c r="M54" i="2"/>
  <c r="M55" i="2"/>
  <c r="M56" i="2"/>
  <c r="M57" i="2"/>
  <c r="M58" i="2"/>
  <c r="M59" i="2"/>
  <c r="M60" i="2"/>
  <c r="M61" i="2"/>
  <c r="M62" i="2"/>
  <c r="M63" i="2"/>
  <c r="L2" i="2"/>
  <c r="M2" i="2" a="1"/>
  <c r="M2" i="2" s="1"/>
  <c r="M7" i="2" a="1"/>
  <c r="M7" i="2" s="1"/>
  <c r="M8" i="2" a="1"/>
  <c r="M8" i="2" s="1"/>
  <c r="M9" i="2" a="1"/>
  <c r="M9" i="2" s="1"/>
  <c r="M10" i="2" a="1"/>
  <c r="M10" i="2" s="1"/>
  <c r="M11" i="2" a="1"/>
  <c r="M11" i="2" s="1"/>
  <c r="M12" i="2" a="1"/>
  <c r="M12" i="2" s="1"/>
  <c r="M13" i="2" a="1"/>
  <c r="M13" i="2" s="1"/>
  <c r="M14" i="2" a="1"/>
  <c r="M14" i="2" s="1"/>
  <c r="M15" i="2" a="1"/>
  <c r="M15" i="2" s="1"/>
  <c r="M16" i="2" a="1"/>
  <c r="M16" i="2" s="1"/>
  <c r="M17" i="2" a="1"/>
  <c r="M17" i="2" s="1"/>
  <c r="M18" i="2" a="1"/>
  <c r="M18" i="2" s="1"/>
  <c r="M19" i="2" a="1"/>
  <c r="M19" i="2" s="1"/>
  <c r="M20" i="2" a="1"/>
  <c r="M20" i="2" s="1"/>
  <c r="M21" i="2" a="1"/>
  <c r="M21" i="2" s="1"/>
  <c r="M22" i="2" a="1"/>
  <c r="M22" i="2" s="1"/>
  <c r="M23" i="2" a="1"/>
  <c r="M23" i="2" s="1"/>
  <c r="M24" i="2" a="1"/>
  <c r="M24" i="2" s="1"/>
  <c r="M25" i="2" a="1"/>
  <c r="M25" i="2" s="1"/>
  <c r="M26" i="2" a="1"/>
  <c r="M26" i="2" s="1"/>
  <c r="M27" i="2" a="1"/>
  <c r="M27" i="2" s="1"/>
  <c r="M28" i="2" a="1"/>
  <c r="M28" i="2" s="1"/>
  <c r="M29" i="2" a="1"/>
  <c r="M29" i="2" s="1"/>
  <c r="M30" i="2" a="1"/>
  <c r="M30" i="2" s="1"/>
  <c r="M31" i="2" a="1"/>
  <c r="M31" i="2" s="1"/>
  <c r="M32" i="2" a="1"/>
  <c r="M32" i="2" s="1"/>
  <c r="M33" i="2" a="1"/>
  <c r="M33" i="2" s="1"/>
  <c r="M34" i="2" a="1"/>
  <c r="M34" i="2" s="1"/>
  <c r="M35" i="2" a="1"/>
  <c r="M35" i="2" s="1"/>
  <c r="M36" i="2" a="1"/>
  <c r="M36" i="2" s="1"/>
  <c r="M37" i="2" a="1"/>
  <c r="M37" i="2" s="1"/>
  <c r="M38" i="2" a="1"/>
  <c r="M38" i="2" s="1"/>
  <c r="M39" i="2" a="1"/>
  <c r="M39" i="2" s="1"/>
  <c r="M40" i="2" a="1"/>
  <c r="M40" i="2" s="1"/>
  <c r="M41" i="2" a="1"/>
  <c r="M41" i="2" s="1"/>
  <c r="M42" i="2" a="1"/>
  <c r="M42" i="2" s="1"/>
  <c r="M43" i="2" a="1"/>
  <c r="M43" i="2" s="1"/>
  <c r="M44" i="2" a="1"/>
  <c r="M44" i="2" s="1"/>
  <c r="M45" i="2" a="1"/>
  <c r="M45" i="2" s="1"/>
  <c r="M46" i="2" a="1"/>
  <c r="M46" i="2" s="1"/>
  <c r="M47" i="2" a="1"/>
  <c r="M47" i="2" s="1"/>
  <c r="M48" i="2" a="1"/>
  <c r="M48" i="2" s="1"/>
  <c r="M49" i="2" a="1"/>
  <c r="M49" i="2" s="1"/>
  <c r="M50" i="2" a="1"/>
  <c r="M50" i="2" s="1"/>
  <c r="M3" i="2" a="1"/>
  <c r="M3" i="2" s="1"/>
  <c r="M4" i="2" a="1"/>
  <c r="M4" i="2" s="1"/>
  <c r="M5" i="2" a="1"/>
  <c r="M5" i="2" s="1"/>
  <c r="M6" i="2" a="1"/>
  <c r="M6" i="2" s="1"/>
  <c r="L3" i="2"/>
  <c r="N3" i="2" s="1"/>
  <c r="L4" i="2"/>
  <c r="L5" i="2"/>
  <c r="N5" i="2" s="1"/>
  <c r="L6" i="2"/>
  <c r="N6" i="2" s="1"/>
  <c r="L7" i="2"/>
  <c r="L8" i="2"/>
  <c r="L9" i="2"/>
  <c r="L10" i="2"/>
  <c r="L11" i="2"/>
  <c r="L12" i="2"/>
  <c r="L13" i="2"/>
  <c r="L14" i="2"/>
  <c r="L15" i="2"/>
  <c r="L16" i="2"/>
  <c r="L17" i="2"/>
  <c r="L18" i="2"/>
  <c r="N18" i="2" s="1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N19" i="2" l="1"/>
  <c r="N17" i="2"/>
  <c r="N50" i="2"/>
  <c r="N48" i="2"/>
  <c r="N44" i="2"/>
  <c r="N42" i="2"/>
  <c r="N40" i="2"/>
  <c r="N38" i="2"/>
  <c r="N36" i="2"/>
  <c r="N34" i="2"/>
  <c r="N32" i="2"/>
  <c r="N30" i="2"/>
  <c r="N28" i="2"/>
  <c r="N26" i="2"/>
  <c r="N22" i="2"/>
  <c r="N20" i="2"/>
  <c r="N16" i="2"/>
  <c r="N14" i="2"/>
  <c r="N12" i="2"/>
  <c r="N10" i="2"/>
  <c r="N2" i="2"/>
  <c r="N24" i="2"/>
  <c r="N8" i="2"/>
  <c r="N4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5" i="2"/>
  <c r="N13" i="2"/>
  <c r="N11" i="2"/>
  <c r="N9" i="2"/>
  <c r="N7" i="2"/>
  <c r="N46" i="2"/>
  <c r="C7" i="3" l="1"/>
  <c r="C6" i="3"/>
  <c r="C8" i="3"/>
  <c r="P1" i="2"/>
  <c r="Q1" i="2"/>
  <c r="C4" i="3" l="1"/>
  <c r="D5" i="3" l="1"/>
  <c r="C5" i="3"/>
  <c r="D7" i="3"/>
  <c r="E7" i="3" s="1"/>
  <c r="D8" i="3"/>
  <c r="E8" i="3" s="1"/>
  <c r="D6" i="3"/>
  <c r="E6" i="3" s="1"/>
  <c r="E5" i="3" l="1"/>
</calcChain>
</file>

<file path=xl/sharedStrings.xml><?xml version="1.0" encoding="utf-8"?>
<sst xmlns="http://schemas.openxmlformats.org/spreadsheetml/2006/main" count="212" uniqueCount="91">
  <si>
    <t>Дата</t>
  </si>
  <si>
    <t>ФИО</t>
  </si>
  <si>
    <t>Менеджер</t>
  </si>
  <si>
    <t>Иванов Иван Иванович</t>
  </si>
  <si>
    <t>Гордейчук</t>
  </si>
  <si>
    <t>Винокурова</t>
  </si>
  <si>
    <t>Тюменцева</t>
  </si>
  <si>
    <t>Петрова Петра Петровна</t>
  </si>
  <si>
    <t>Сидоров Сидор Сидорович</t>
  </si>
  <si>
    <t>СЕДОВ</t>
  </si>
  <si>
    <t>специалист</t>
  </si>
  <si>
    <t>ДЕРЕШЕВ</t>
  </si>
  <si>
    <t>ДОЛГИХ</t>
  </si>
  <si>
    <t>ЧАЛИКЯН</t>
  </si>
  <si>
    <t>СЕРИКОВ</t>
  </si>
  <si>
    <t>САРАЕВА</t>
  </si>
  <si>
    <t>КОНОВА</t>
  </si>
  <si>
    <t>РЕДЬКО М</t>
  </si>
  <si>
    <t>ХАБИБУЛИНА</t>
  </si>
  <si>
    <t>НЮХАЛОВА</t>
  </si>
  <si>
    <t>ЛИСИЦИНА</t>
  </si>
  <si>
    <t>СТ_YOGA</t>
  </si>
  <si>
    <t>ТЗ_17_КЛИП_1</t>
  </si>
  <si>
    <t>ТЗ_17_КЛИП_4</t>
  </si>
  <si>
    <t>ТЗ_17_КЛИП_8</t>
  </si>
  <si>
    <t>ТЗ_17_КЛИП_12</t>
  </si>
  <si>
    <t>ТЗ_24_КЛИП_1</t>
  </si>
  <si>
    <t>ТЗ_24_КЛИП_4</t>
  </si>
  <si>
    <t>ТЗ_24_КЛИП_8</t>
  </si>
  <si>
    <t>ТЗ_24_КЛИП_12</t>
  </si>
  <si>
    <t>ГП_17_КЛИП_1</t>
  </si>
  <si>
    <t>ГП_17_КЛИП_4</t>
  </si>
  <si>
    <t>ГП_17_КЛИП_8</t>
  </si>
  <si>
    <t>ГП_17_КЛИП_12</t>
  </si>
  <si>
    <t>ГП_24_КЛИП_1</t>
  </si>
  <si>
    <t>ГП_24_КЛИП_4</t>
  </si>
  <si>
    <t>ГП_24_КЛИП_8</t>
  </si>
  <si>
    <t>ГП_24_КЛИП_12</t>
  </si>
  <si>
    <t>ГП_17_БЕЗЛИМ_1</t>
  </si>
  <si>
    <t>ГП_17_БЕЗЛИМ_3</t>
  </si>
  <si>
    <t>ГП_17_БЕЗЛИМ_6</t>
  </si>
  <si>
    <t>ГП_17_БЕЗЛИМ_12</t>
  </si>
  <si>
    <t>ГП_24_БЕЗЛИМ_1</t>
  </si>
  <si>
    <t>ГП_24_БЕЗЛИМ_6</t>
  </si>
  <si>
    <t>ГП_24_БЕЗЛИМ_12</t>
  </si>
  <si>
    <t>ГП_24_БЕЗЛИМ_3</t>
  </si>
  <si>
    <t>ТЗ_17_БЕЗЛИМ_1</t>
  </si>
  <si>
    <t>ТЗ_17_БЕЗЛИМ_3</t>
  </si>
  <si>
    <t>ТЗ_17_БЕЗЛИМ_6</t>
  </si>
  <si>
    <t>ТЗ_17_БЕЗЛИМ_12</t>
  </si>
  <si>
    <t>ТЗ_24_БЕЗЛИМ_1</t>
  </si>
  <si>
    <t>ТЗ_24_БЕЗЛИМ_3</t>
  </si>
  <si>
    <t>ТЗ_24_БЕЗЛИМ_6</t>
  </si>
  <si>
    <t>ТЗ_24_БЕЗЛИМ_12</t>
  </si>
  <si>
    <t>СТ_ЧАЛИКЯН_1</t>
  </si>
  <si>
    <t>СТ_ЧАЛИКЯН_12</t>
  </si>
  <si>
    <t>СТ_СЕДОВ_1</t>
  </si>
  <si>
    <t>ПИТ_СЕДОВ_1900</t>
  </si>
  <si>
    <t>пт_1</t>
  </si>
  <si>
    <t>пт_5</t>
  </si>
  <si>
    <t>пт_10</t>
  </si>
  <si>
    <t>пт_20</t>
  </si>
  <si>
    <t>сплит_1</t>
  </si>
  <si>
    <t>сплит_5</t>
  </si>
  <si>
    <t>сплит_10</t>
  </si>
  <si>
    <t>сплит_20</t>
  </si>
  <si>
    <t>перс_тренер</t>
  </si>
  <si>
    <t>мастер_тренер</t>
  </si>
  <si>
    <t>элит_тренер</t>
  </si>
  <si>
    <t>b122</t>
  </si>
  <si>
    <t>b123</t>
  </si>
  <si>
    <t>b124</t>
  </si>
  <si>
    <t>b125</t>
  </si>
  <si>
    <t>№ п/п</t>
  </si>
  <si>
    <t>№ тел</t>
  </si>
  <si>
    <t>Вид карты</t>
  </si>
  <si>
    <t>№ карты</t>
  </si>
  <si>
    <t>Тренер</t>
  </si>
  <si>
    <t>Категория</t>
  </si>
  <si>
    <t>Блок</t>
  </si>
  <si>
    <t>$ ПТблоки</t>
  </si>
  <si>
    <t>$ сумма</t>
  </si>
  <si>
    <t>ЗП админ</t>
  </si>
  <si>
    <t>$ карты</t>
  </si>
  <si>
    <t>Администратор</t>
  </si>
  <si>
    <t>Месяц</t>
  </si>
  <si>
    <t>%%</t>
  </si>
  <si>
    <t>З/п</t>
  </si>
  <si>
    <t>План</t>
  </si>
  <si>
    <t>Общий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</si>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</sst>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0" fontId="3" fillId="12" borderId="0" xfId="0" applyFont="1" applyFill="1"/>
    <xf numFmtId="0" fontId="3" fillId="0" borderId="0" xfId="0" applyFont="1" applyFill="1"/>
    <xf numFmtId="0" fontId="0" fillId="0" borderId="0" xfId="0" applyFill="1"/>
    <xf numFmtId="17" fontId="1" fillId="0" borderId="0" xfId="0" applyNumberFormat="1" applyFont="1" applyBorder="1"/>
    <xf numFmtId="165" fontId="1" fillId="13" borderId="0" xfId="0" applyNumberFormat="1" applyFont="1" applyFill="1" applyBorder="1"/>
    <xf numFmtId="165" fontId="0" fillId="14" borderId="0" xfId="0" applyNumberFormat="1" applyFill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Call-&#1073;&#1072;&#1079;&#107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6"/>
  <sheetViews>
    <sheetView tabSelected="1" zoomScaleNormal="100" workbookViewId="0">
      <pane ySplit="1" topLeftCell="A17" activePane="bottomLeft" state="frozen"/>
      <selection pane="bottomLeft" activeCell="E17" sqref="E17"/>
    </sheetView>
  </sheetViews>
  <sheetFormatPr defaultRowHeight="12.75" x14ac:dyDescent="0.2"/>
  <cols>
    <col min="1" max="1" width="3.7109375" style="11" customWidth="1"/>
    <col min="2" max="2" width="10.140625" style="11" bestFit="1" customWidth="1"/>
    <col min="3" max="3" width="11.7109375" style="11" bestFit="1" customWidth="1"/>
    <col min="4" max="4" width="10.7109375" style="11" customWidth="1"/>
    <col min="5" max="5" width="30.85546875" style="11" customWidth="1"/>
    <col min="6" max="6" width="13.28515625" style="11" bestFit="1" customWidth="1"/>
    <col min="7" max="7" width="17.42578125" style="11" bestFit="1" customWidth="1"/>
    <col min="8" max="8" width="8.7109375" style="11" customWidth="1"/>
    <col min="9" max="9" width="9.7109375" style="11" bestFit="1" customWidth="1"/>
    <col min="10" max="10" width="13.85546875" style="11" bestFit="1" customWidth="1"/>
    <col min="11" max="11" width="9.5703125" style="11" bestFit="1" customWidth="1"/>
    <col min="12" max="12" width="8.140625" style="11" bestFit="1" customWidth="1"/>
    <col min="13" max="13" width="10.28515625" style="11" bestFit="1" customWidth="1"/>
    <col min="14" max="14" width="12.140625" style="11" bestFit="1" customWidth="1"/>
    <col min="15" max="16" width="20.5703125" style="11" customWidth="1"/>
    <col min="17" max="17" width="16.42578125" style="11" bestFit="1" customWidth="1"/>
    <col min="18" max="18" width="23.5703125" style="11" bestFit="1" customWidth="1"/>
    <col min="19" max="19" width="25.28515625" style="11" customWidth="1"/>
    <col min="20" max="20" width="6.7109375" style="11" bestFit="1" customWidth="1"/>
    <col min="21" max="22" width="13.5703125" style="11" customWidth="1"/>
    <col min="23" max="23" width="14.85546875" style="11" bestFit="1" customWidth="1"/>
    <col min="24" max="24" width="9.140625" style="11"/>
    <col min="25" max="25" width="5.5703125" style="11" bestFit="1" customWidth="1"/>
    <col min="26" max="26" width="9.140625" style="11"/>
    <col min="27" max="28" width="19.85546875" style="11" bestFit="1" customWidth="1"/>
    <col min="29" max="29" width="8.42578125" style="11" bestFit="1" customWidth="1"/>
    <col min="30" max="31" width="16.140625" style="11" bestFit="1" customWidth="1"/>
    <col min="32" max="32" width="9.42578125" style="11" bestFit="1" customWidth="1"/>
    <col min="33" max="33" width="8.42578125" style="11" bestFit="1" customWidth="1"/>
    <col min="34" max="16384" width="9.140625" style="11"/>
  </cols>
  <sheetData>
    <row r="1" spans="1:33" ht="16.5" customHeight="1" thickTop="1" thickBot="1" x14ac:dyDescent="0.25">
      <c r="A1" s="43" t="s">
        <v>73</v>
      </c>
      <c r="B1" s="43" t="s">
        <v>0</v>
      </c>
      <c r="C1" s="43" t="s">
        <v>85</v>
      </c>
      <c r="D1" s="43" t="s">
        <v>2</v>
      </c>
      <c r="E1" s="43" t="s">
        <v>1</v>
      </c>
      <c r="F1" s="43" t="s">
        <v>74</v>
      </c>
      <c r="G1" s="43" t="s">
        <v>75</v>
      </c>
      <c r="H1" s="43" t="s">
        <v>76</v>
      </c>
      <c r="I1" s="43" t="s">
        <v>77</v>
      </c>
      <c r="J1" s="43" t="s">
        <v>78</v>
      </c>
      <c r="K1" s="43" t="s">
        <v>79</v>
      </c>
      <c r="L1" s="43" t="s">
        <v>83</v>
      </c>
      <c r="M1" s="43" t="s">
        <v>80</v>
      </c>
      <c r="N1" s="43" t="s">
        <v>81</v>
      </c>
      <c r="O1" s="56" t="s">
        <v>82</v>
      </c>
      <c r="P1" s="56">
        <f>IF(SUM(N2:N50)&lt;350000,SUM(N2:N50)*0.05,"")</f>
        <v>5515.5</v>
      </c>
      <c r="Q1" s="56" t="str">
        <f>IF(SUM(N2:N50)&gt;=350000,SUM(N2:N50)*0.07,"")</f>
        <v/>
      </c>
      <c r="R1" s="9"/>
      <c r="S1" s="9"/>
      <c r="U1" s="10"/>
    </row>
    <row r="2" spans="1:33" ht="26.25" thickTop="1" x14ac:dyDescent="0.2">
      <c r="A2" s="39">
        <v>1</v>
      </c>
      <c r="B2" s="1">
        <v>41715</v>
      </c>
      <c r="C2" s="57">
        <f>DATE(YEAR(B2),MONTH(B2),1)</f>
        <v>41699</v>
      </c>
      <c r="D2" s="2" t="s">
        <v>5</v>
      </c>
      <c r="E2" s="2" t="s">
        <v>3</v>
      </c>
      <c r="F2" s="3">
        <v>89990001133</v>
      </c>
      <c r="G2" s="40" t="s">
        <v>44</v>
      </c>
      <c r="H2" s="3"/>
      <c r="I2" s="2"/>
      <c r="J2" s="2"/>
      <c r="K2" s="3"/>
      <c r="L2" s="41">
        <f t="shared" ref="L2:L50" si="0">IFERROR(VLOOKUP(G2,вид_карты,2,),"")</f>
        <v>19800</v>
      </c>
      <c r="M2" s="41">
        <f t="array" ref="M2">IFERROR(INDEX(птстоим,MATCH(J2&amp;K2,тренкатегории&amp;блоки,0)),"")</f>
        <v>0</v>
      </c>
      <c r="N2" s="42">
        <f>SUM(L2:M2)</f>
        <v>19800</v>
      </c>
      <c r="O2" s="12"/>
      <c r="P2" s="12"/>
      <c r="Q2" s="12"/>
      <c r="U2" s="12"/>
      <c r="W2" s="64"/>
      <c r="X2" s="13"/>
      <c r="Y2" s="13"/>
      <c r="Z2" s="13"/>
      <c r="AA2" s="13"/>
      <c r="AB2" s="14"/>
    </row>
    <row r="3" spans="1:33" ht="25.5" x14ac:dyDescent="0.2">
      <c r="A3" s="52">
        <v>2</v>
      </c>
      <c r="B3" s="44">
        <v>41716</v>
      </c>
      <c r="C3" s="57">
        <f t="shared" ref="C3:C50" si="1">DATE(YEAR(B3),MONTH(B3),1)</f>
        <v>41699</v>
      </c>
      <c r="D3" s="45" t="s">
        <v>5</v>
      </c>
      <c r="E3" s="45" t="s">
        <v>7</v>
      </c>
      <c r="F3" s="46">
        <v>81110005588</v>
      </c>
      <c r="G3" s="47"/>
      <c r="H3" s="46"/>
      <c r="I3" s="45" t="s">
        <v>11</v>
      </c>
      <c r="J3" s="45" t="s">
        <v>66</v>
      </c>
      <c r="K3" s="46" t="s">
        <v>63</v>
      </c>
      <c r="L3" s="48" t="str">
        <f t="shared" si="0"/>
        <v/>
      </c>
      <c r="M3" s="48">
        <f t="array" ref="M3">IFERROR(INDEX(птстоим,MATCH(J3&amp;K3,тренкатегории&amp;блоки,0)),"")</f>
        <v>3420</v>
      </c>
      <c r="N3" s="53">
        <f t="shared" ref="N3:N50" si="2">SUM(L3:M3)</f>
        <v>3420</v>
      </c>
      <c r="O3" s="9"/>
      <c r="U3" s="15"/>
      <c r="W3" s="64"/>
      <c r="X3" s="14"/>
      <c r="Y3" s="14"/>
      <c r="Z3" s="14"/>
      <c r="AA3" s="14"/>
      <c r="AB3" s="14"/>
    </row>
    <row r="4" spans="1:33" ht="25.5" x14ac:dyDescent="0.2">
      <c r="A4" s="38">
        <v>3</v>
      </c>
      <c r="B4" s="5">
        <v>41717</v>
      </c>
      <c r="C4" s="57">
        <f t="shared" si="1"/>
        <v>41699</v>
      </c>
      <c r="D4" s="6" t="s">
        <v>5</v>
      </c>
      <c r="E4" s="6" t="s">
        <v>8</v>
      </c>
      <c r="F4" s="7">
        <v>81110005588</v>
      </c>
      <c r="G4" s="49" t="s">
        <v>42</v>
      </c>
      <c r="H4" s="7" t="s">
        <v>69</v>
      </c>
      <c r="I4" s="6" t="s">
        <v>17</v>
      </c>
      <c r="J4" s="6" t="s">
        <v>10</v>
      </c>
      <c r="K4" s="7" t="s">
        <v>61</v>
      </c>
      <c r="L4" s="50">
        <f t="shared" si="0"/>
        <v>2800</v>
      </c>
      <c r="M4" s="50">
        <f t="array" ref="M4">IFERROR(INDEX(птстоим,MATCH(J4&amp;K4,тренкатегории&amp;блоки,0)),"")</f>
        <v>10880</v>
      </c>
      <c r="N4" s="54">
        <f t="shared" si="2"/>
        <v>13680</v>
      </c>
      <c r="O4" s="9"/>
      <c r="W4" s="65"/>
      <c r="X4" s="13"/>
      <c r="Y4" s="14"/>
      <c r="Z4" s="14"/>
      <c r="AA4" s="14"/>
      <c r="AB4" s="14"/>
    </row>
    <row r="5" spans="1:33" ht="25.5" x14ac:dyDescent="0.2">
      <c r="A5" s="52">
        <v>4</v>
      </c>
      <c r="B5" s="44">
        <v>41718</v>
      </c>
      <c r="C5" s="57">
        <f t="shared" si="1"/>
        <v>41699</v>
      </c>
      <c r="D5" s="45" t="s">
        <v>5</v>
      </c>
      <c r="E5" s="45" t="s">
        <v>3</v>
      </c>
      <c r="F5" s="46">
        <v>81110005588</v>
      </c>
      <c r="G5" s="47" t="s">
        <v>27</v>
      </c>
      <c r="H5" s="46" t="s">
        <v>70</v>
      </c>
      <c r="I5" s="45"/>
      <c r="J5" s="45"/>
      <c r="K5" s="46"/>
      <c r="L5" s="48">
        <f t="shared" si="0"/>
        <v>900</v>
      </c>
      <c r="M5" s="48">
        <f t="array" ref="M5">IFERROR(INDEX(птстоим,MATCH(J5&amp;K5,тренкатегории&amp;блоки,0)),"")</f>
        <v>0</v>
      </c>
      <c r="N5" s="53">
        <f t="shared" si="2"/>
        <v>900</v>
      </c>
      <c r="O5" s="9"/>
      <c r="W5" s="65"/>
      <c r="X5" s="14"/>
      <c r="Y5" s="10"/>
      <c r="Z5" s="10"/>
      <c r="AA5" s="10"/>
      <c r="AB5" s="10"/>
    </row>
    <row r="6" spans="1:33" ht="25.5" x14ac:dyDescent="0.2">
      <c r="A6" s="38">
        <v>5</v>
      </c>
      <c r="B6" s="5">
        <v>41719</v>
      </c>
      <c r="C6" s="57">
        <f t="shared" si="1"/>
        <v>41699</v>
      </c>
      <c r="D6" s="6" t="s">
        <v>5</v>
      </c>
      <c r="E6" s="6" t="s">
        <v>7</v>
      </c>
      <c r="F6" s="7">
        <v>81110005588</v>
      </c>
      <c r="G6" s="49" t="s">
        <v>39</v>
      </c>
      <c r="H6" s="7" t="s">
        <v>71</v>
      </c>
      <c r="I6" s="6"/>
      <c r="J6" s="6"/>
      <c r="K6" s="7"/>
      <c r="L6" s="50">
        <f t="shared" si="0"/>
        <v>5250</v>
      </c>
      <c r="M6" s="50">
        <f t="array" ref="M6">IFERROR(INDEX(птстоим,MATCH(J6&amp;K6,тренкатегории&amp;блоки,0)),"")</f>
        <v>0</v>
      </c>
      <c r="N6" s="54">
        <f t="shared" si="2"/>
        <v>5250</v>
      </c>
      <c r="O6" s="9"/>
      <c r="W6" s="65"/>
      <c r="X6" s="13"/>
      <c r="Y6" s="10"/>
      <c r="Z6" s="10"/>
      <c r="AA6" s="10"/>
      <c r="AB6" s="10"/>
    </row>
    <row r="7" spans="1:33" ht="25.5" x14ac:dyDescent="0.2">
      <c r="A7" s="52">
        <v>6</v>
      </c>
      <c r="B7" s="44">
        <v>41720</v>
      </c>
      <c r="C7" s="57">
        <f t="shared" si="1"/>
        <v>41699</v>
      </c>
      <c r="D7" s="45" t="s">
        <v>5</v>
      </c>
      <c r="E7" s="45" t="s">
        <v>8</v>
      </c>
      <c r="F7" s="46">
        <v>81110005588</v>
      </c>
      <c r="G7" s="47" t="s">
        <v>29</v>
      </c>
      <c r="H7" s="46" t="s">
        <v>72</v>
      </c>
      <c r="I7" s="45" t="s">
        <v>15</v>
      </c>
      <c r="J7" s="45" t="s">
        <v>66</v>
      </c>
      <c r="K7" s="46"/>
      <c r="L7" s="48">
        <f t="shared" si="0"/>
        <v>2200</v>
      </c>
      <c r="M7" s="48" t="str">
        <f t="array" ref="M7">IFERROR(INDEX(птстоим,MATCH(J7&amp;K7,тренкатегории&amp;блоки,0)),"")</f>
        <v/>
      </c>
      <c r="N7" s="53">
        <f t="shared" si="2"/>
        <v>2200</v>
      </c>
      <c r="O7" s="9"/>
      <c r="W7" s="65"/>
      <c r="X7" s="14"/>
      <c r="Y7" s="10"/>
      <c r="Z7" s="10"/>
      <c r="AA7" s="10"/>
      <c r="AB7" s="10"/>
    </row>
    <row r="8" spans="1:33" x14ac:dyDescent="0.2">
      <c r="A8" s="38">
        <v>8</v>
      </c>
      <c r="B8" s="5">
        <v>41721</v>
      </c>
      <c r="C8" s="57">
        <f t="shared" si="1"/>
        <v>41699</v>
      </c>
      <c r="D8" s="6" t="s">
        <v>6</v>
      </c>
      <c r="E8" s="6" t="s">
        <v>3</v>
      </c>
      <c r="F8" s="7">
        <v>81110005588</v>
      </c>
      <c r="G8" s="49" t="s">
        <v>21</v>
      </c>
      <c r="H8" s="7"/>
      <c r="I8" s="6"/>
      <c r="J8" s="6"/>
      <c r="K8" s="7"/>
      <c r="L8" s="50">
        <f t="shared" si="0"/>
        <v>360</v>
      </c>
      <c r="M8" s="50">
        <f t="array" ref="M8">IFERROR(INDEX(птстоим,MATCH(J8&amp;K8,тренкатегории&amp;блоки,0)),"")</f>
        <v>0</v>
      </c>
      <c r="N8" s="54">
        <f t="shared" si="2"/>
        <v>360</v>
      </c>
      <c r="O8" s="9"/>
      <c r="W8" s="65"/>
      <c r="X8" s="13"/>
      <c r="Y8" s="10"/>
    </row>
    <row r="9" spans="1:33" x14ac:dyDescent="0.2">
      <c r="A9" s="52">
        <v>9</v>
      </c>
      <c r="B9" s="44">
        <v>41722</v>
      </c>
      <c r="C9" s="57">
        <f t="shared" si="1"/>
        <v>41699</v>
      </c>
      <c r="D9" s="45" t="s">
        <v>6</v>
      </c>
      <c r="E9" s="45" t="s">
        <v>7</v>
      </c>
      <c r="F9" s="46">
        <v>81110005588</v>
      </c>
      <c r="G9" s="47" t="s">
        <v>41</v>
      </c>
      <c r="H9" s="46"/>
      <c r="I9" s="45"/>
      <c r="J9" s="45"/>
      <c r="K9" s="46"/>
      <c r="L9" s="48">
        <f t="shared" si="0"/>
        <v>15840</v>
      </c>
      <c r="M9" s="48">
        <f t="array" ref="M9">IFERROR(INDEX(птстоим,MATCH(J9&amp;K9,тренкатегории&amp;блоки,0)),"")</f>
        <v>0</v>
      </c>
      <c r="N9" s="53">
        <f t="shared" si="2"/>
        <v>15840</v>
      </c>
      <c r="O9" s="9"/>
      <c r="W9" s="65"/>
      <c r="X9" s="14"/>
      <c r="Y9" s="10"/>
    </row>
    <row r="10" spans="1:33" x14ac:dyDescent="0.2">
      <c r="A10" s="38">
        <v>10</v>
      </c>
      <c r="B10" s="5">
        <v>41723</v>
      </c>
      <c r="C10" s="57">
        <f t="shared" si="1"/>
        <v>41699</v>
      </c>
      <c r="D10" s="6" t="s">
        <v>6</v>
      </c>
      <c r="E10" s="6" t="s">
        <v>8</v>
      </c>
      <c r="F10" s="7">
        <v>81110005588</v>
      </c>
      <c r="G10" s="49" t="s">
        <v>35</v>
      </c>
      <c r="H10" s="7"/>
      <c r="I10" s="6"/>
      <c r="J10" s="6"/>
      <c r="K10" s="7"/>
      <c r="L10" s="50">
        <f t="shared" si="0"/>
        <v>1050</v>
      </c>
      <c r="M10" s="50">
        <f t="array" ref="M10">IFERROR(INDEX(птстоим,MATCH(J10&amp;K10,тренкатегории&amp;блоки,0)),"")</f>
        <v>0</v>
      </c>
      <c r="N10" s="54">
        <f t="shared" si="2"/>
        <v>1050</v>
      </c>
      <c r="O10" s="9"/>
      <c r="W10" s="14"/>
      <c r="X10" s="15"/>
      <c r="Y10" s="16"/>
      <c r="Z10" s="17"/>
      <c r="AA10" s="17"/>
      <c r="AB10" s="17"/>
    </row>
    <row r="11" spans="1:33" x14ac:dyDescent="0.2">
      <c r="A11" s="52">
        <v>11</v>
      </c>
      <c r="B11" s="44">
        <v>41724</v>
      </c>
      <c r="C11" s="57">
        <f t="shared" si="1"/>
        <v>41699</v>
      </c>
      <c r="D11" s="45" t="s">
        <v>6</v>
      </c>
      <c r="E11" s="45" t="s">
        <v>3</v>
      </c>
      <c r="F11" s="46">
        <v>81110005588</v>
      </c>
      <c r="G11" s="47" t="s">
        <v>54</v>
      </c>
      <c r="H11" s="46"/>
      <c r="I11" s="45"/>
      <c r="J11" s="45"/>
      <c r="K11" s="46"/>
      <c r="L11" s="48">
        <f t="shared" si="0"/>
        <v>360</v>
      </c>
      <c r="M11" s="48">
        <f t="array" ref="M11">IFERROR(INDEX(птстоим,MATCH(J11&amp;K11,тренкатегории&amp;блоки,0)),"")</f>
        <v>0</v>
      </c>
      <c r="N11" s="53">
        <f t="shared" si="2"/>
        <v>360</v>
      </c>
      <c r="O11" s="9"/>
      <c r="W11" s="10"/>
      <c r="X11" s="10"/>
      <c r="Y11" s="16"/>
    </row>
    <row r="12" spans="1:33" x14ac:dyDescent="0.2">
      <c r="A12" s="38">
        <v>12</v>
      </c>
      <c r="B12" s="5">
        <v>41725</v>
      </c>
      <c r="C12" s="57">
        <f t="shared" si="1"/>
        <v>41699</v>
      </c>
      <c r="D12" s="6" t="s">
        <v>4</v>
      </c>
      <c r="E12" s="6" t="s">
        <v>7</v>
      </c>
      <c r="F12" s="7">
        <v>81110005588</v>
      </c>
      <c r="G12" s="49" t="s">
        <v>37</v>
      </c>
      <c r="H12" s="7"/>
      <c r="I12" s="6"/>
      <c r="J12" s="6"/>
      <c r="K12" s="7"/>
      <c r="L12" s="50">
        <f t="shared" si="0"/>
        <v>2400</v>
      </c>
      <c r="M12" s="50">
        <f t="array" ref="M12">IFERROR(INDEX(птстоим,MATCH(J12&amp;K12,тренкатегории&amp;блоки,0)),"")</f>
        <v>0</v>
      </c>
      <c r="N12" s="54">
        <f t="shared" si="2"/>
        <v>2400</v>
      </c>
      <c r="O12" s="9"/>
      <c r="W12" s="10"/>
      <c r="X12" s="10"/>
      <c r="Y12" s="16"/>
    </row>
    <row r="13" spans="1:33" x14ac:dyDescent="0.2">
      <c r="A13" s="52">
        <v>13</v>
      </c>
      <c r="B13" s="44">
        <v>41726</v>
      </c>
      <c r="C13" s="57">
        <f t="shared" si="1"/>
        <v>41699</v>
      </c>
      <c r="D13" s="45" t="s">
        <v>4</v>
      </c>
      <c r="E13" s="45" t="s">
        <v>3</v>
      </c>
      <c r="F13" s="46">
        <v>81110005588</v>
      </c>
      <c r="G13" s="47" t="s">
        <v>57</v>
      </c>
      <c r="H13" s="46"/>
      <c r="I13" s="45"/>
      <c r="J13" s="45"/>
      <c r="K13" s="46"/>
      <c r="L13" s="48" t="str">
        <f t="shared" si="0"/>
        <v/>
      </c>
      <c r="M13" s="48">
        <f t="array" ref="M13">IFERROR(INDEX(птстоим,MATCH(J13&amp;K13,тренкатегории&amp;блоки,0)),"")</f>
        <v>0</v>
      </c>
      <c r="N13" s="53">
        <f t="shared" si="2"/>
        <v>0</v>
      </c>
      <c r="O13" s="9"/>
      <c r="W13" s="10"/>
      <c r="X13" s="10"/>
      <c r="Y13" s="16"/>
      <c r="AB13" s="18"/>
      <c r="AC13" s="18"/>
    </row>
    <row r="14" spans="1:33" x14ac:dyDescent="0.2">
      <c r="A14" s="38">
        <v>14</v>
      </c>
      <c r="B14" s="5">
        <v>41727</v>
      </c>
      <c r="C14" s="57">
        <f t="shared" si="1"/>
        <v>41699</v>
      </c>
      <c r="D14" s="6" t="s">
        <v>4</v>
      </c>
      <c r="E14" s="6" t="s">
        <v>3</v>
      </c>
      <c r="F14" s="7">
        <v>81110005588</v>
      </c>
      <c r="G14" s="49" t="s">
        <v>38</v>
      </c>
      <c r="H14" s="7"/>
      <c r="I14" s="6"/>
      <c r="J14" s="6"/>
      <c r="K14" s="7"/>
      <c r="L14" s="50">
        <f t="shared" si="0"/>
        <v>2200</v>
      </c>
      <c r="M14" s="50">
        <f t="array" ref="M14">IFERROR(INDEX(птстоим,MATCH(J14&amp;K14,тренкатегории&amp;блоки,0)),"")</f>
        <v>0</v>
      </c>
      <c r="N14" s="54">
        <f t="shared" si="2"/>
        <v>2200</v>
      </c>
      <c r="O14" s="9"/>
      <c r="W14" s="10"/>
      <c r="X14" s="16"/>
      <c r="Y14" s="19"/>
      <c r="AB14" s="16"/>
      <c r="AC14" s="16"/>
    </row>
    <row r="15" spans="1:33" x14ac:dyDescent="0.2">
      <c r="A15" s="52">
        <v>15</v>
      </c>
      <c r="B15" s="44">
        <v>41728</v>
      </c>
      <c r="C15" s="57">
        <f t="shared" si="1"/>
        <v>41699</v>
      </c>
      <c r="D15" s="45" t="s">
        <v>4</v>
      </c>
      <c r="E15" s="45" t="s">
        <v>7</v>
      </c>
      <c r="F15" s="46">
        <v>81110005588</v>
      </c>
      <c r="G15" s="47" t="s">
        <v>45</v>
      </c>
      <c r="H15" s="46"/>
      <c r="I15" s="45"/>
      <c r="J15" s="45"/>
      <c r="K15" s="46"/>
      <c r="L15" s="48">
        <f t="shared" si="0"/>
        <v>7000</v>
      </c>
      <c r="M15" s="48">
        <f t="array" ref="M15">IFERROR(INDEX(птстоим,MATCH(J15&amp;K15,тренкатегории&amp;блоки,0)),"")</f>
        <v>0</v>
      </c>
      <c r="N15" s="53">
        <f t="shared" si="2"/>
        <v>7000</v>
      </c>
      <c r="O15" s="9"/>
      <c r="W15" s="62">
        <v>41699</v>
      </c>
      <c r="X15" s="10"/>
      <c r="Y15" s="19"/>
      <c r="AB15" s="4" t="s">
        <v>38</v>
      </c>
      <c r="AC15" s="20">
        <v>2200</v>
      </c>
      <c r="AD15" s="21" t="s">
        <v>66</v>
      </c>
      <c r="AE15" s="21" t="s">
        <v>66</v>
      </c>
      <c r="AF15" s="8" t="s">
        <v>58</v>
      </c>
      <c r="AG15" s="8">
        <v>480</v>
      </c>
    </row>
    <row r="16" spans="1:33" x14ac:dyDescent="0.2">
      <c r="A16" s="38">
        <v>16</v>
      </c>
      <c r="B16" s="5">
        <v>41729</v>
      </c>
      <c r="C16" s="57">
        <f t="shared" si="1"/>
        <v>41699</v>
      </c>
      <c r="D16" s="6" t="s">
        <v>4</v>
      </c>
      <c r="E16" s="6" t="s">
        <v>8</v>
      </c>
      <c r="F16" s="7">
        <v>81110005588</v>
      </c>
      <c r="G16" s="49" t="s">
        <v>43</v>
      </c>
      <c r="H16" s="7"/>
      <c r="I16" s="6"/>
      <c r="J16" s="6"/>
      <c r="K16" s="7"/>
      <c r="L16" s="50">
        <f t="shared" si="0"/>
        <v>11760</v>
      </c>
      <c r="M16" s="50">
        <f t="array" ref="M16">IFERROR(INDEX(птстоим,MATCH(J16&amp;K16,тренкатегории&amp;блоки,0)),"")</f>
        <v>0</v>
      </c>
      <c r="N16" s="54">
        <f t="shared" si="2"/>
        <v>11760</v>
      </c>
      <c r="O16" s="9"/>
      <c r="W16" s="62">
        <v>41730</v>
      </c>
      <c r="X16" s="10"/>
      <c r="Y16" s="10"/>
      <c r="AB16" s="4" t="s">
        <v>39</v>
      </c>
      <c r="AC16" s="20">
        <v>5250</v>
      </c>
      <c r="AD16" s="21" t="s">
        <v>10</v>
      </c>
      <c r="AE16" s="21" t="s">
        <v>66</v>
      </c>
      <c r="AF16" s="8" t="s">
        <v>59</v>
      </c>
      <c r="AG16" s="8">
        <v>2280</v>
      </c>
    </row>
    <row r="17" spans="1:33" x14ac:dyDescent="0.2">
      <c r="A17" s="52">
        <v>17</v>
      </c>
      <c r="B17" s="44">
        <v>41730</v>
      </c>
      <c r="C17" s="57">
        <f t="shared" si="1"/>
        <v>41730</v>
      </c>
      <c r="D17" s="45" t="s">
        <v>4</v>
      </c>
      <c r="E17" s="45" t="s">
        <v>3</v>
      </c>
      <c r="F17" s="46">
        <v>81110005588</v>
      </c>
      <c r="G17" s="47" t="s">
        <v>35</v>
      </c>
      <c r="H17" s="46"/>
      <c r="I17" s="45"/>
      <c r="J17" s="45" t="s">
        <v>67</v>
      </c>
      <c r="K17" s="46" t="s">
        <v>65</v>
      </c>
      <c r="L17" s="48">
        <f t="shared" si="0"/>
        <v>1050</v>
      </c>
      <c r="M17" s="48">
        <f t="array" ref="M17">IFERROR(INDEX(птстоим,MATCH(J17&amp;K17,тренкатегории&amp;блоки,0)),"")</f>
        <v>23040</v>
      </c>
      <c r="N17" s="53">
        <f t="shared" si="2"/>
        <v>24090</v>
      </c>
      <c r="O17" s="9"/>
      <c r="W17" s="62">
        <v>41760</v>
      </c>
      <c r="AB17" s="4" t="s">
        <v>40</v>
      </c>
      <c r="AC17" s="20">
        <v>9240</v>
      </c>
      <c r="AD17" s="21" t="s">
        <v>67</v>
      </c>
      <c r="AE17" s="21" t="s">
        <v>66</v>
      </c>
      <c r="AF17" s="8" t="s">
        <v>60</v>
      </c>
      <c r="AG17" s="8">
        <v>4320</v>
      </c>
    </row>
    <row r="18" spans="1:33" x14ac:dyDescent="0.2">
      <c r="A18" s="38">
        <v>18</v>
      </c>
      <c r="B18" s="5">
        <v>41731</v>
      </c>
      <c r="C18" s="57">
        <f t="shared" si="1"/>
        <v>41730</v>
      </c>
      <c r="D18" s="6"/>
      <c r="E18" s="6"/>
      <c r="F18" s="6"/>
      <c r="G18" s="49"/>
      <c r="H18" s="7"/>
      <c r="I18" s="6"/>
      <c r="J18" s="6"/>
      <c r="K18" s="7"/>
      <c r="L18" s="50" t="str">
        <f t="shared" si="0"/>
        <v/>
      </c>
      <c r="M18" s="50">
        <f t="array" ref="M18">IFERROR(INDEX(птстоим,MATCH(J18&amp;K18,тренкатегории&amp;блоки,0)),"")</f>
        <v>0</v>
      </c>
      <c r="N18" s="54">
        <f t="shared" si="2"/>
        <v>0</v>
      </c>
      <c r="O18" s="9"/>
      <c r="W18" s="62">
        <v>41791</v>
      </c>
      <c r="AB18" s="4" t="s">
        <v>41</v>
      </c>
      <c r="AC18" s="20">
        <v>15840</v>
      </c>
      <c r="AD18" s="21" t="s">
        <v>68</v>
      </c>
      <c r="AE18" s="21" t="s">
        <v>66</v>
      </c>
      <c r="AF18" s="8" t="s">
        <v>61</v>
      </c>
      <c r="AG18" s="20">
        <v>7680</v>
      </c>
    </row>
    <row r="19" spans="1:33" x14ac:dyDescent="0.2">
      <c r="A19" s="52">
        <v>19</v>
      </c>
      <c r="B19" s="44">
        <v>41732</v>
      </c>
      <c r="C19" s="57">
        <f t="shared" si="1"/>
        <v>41730</v>
      </c>
      <c r="D19" s="45"/>
      <c r="E19" s="45"/>
      <c r="F19" s="45"/>
      <c r="G19" s="47"/>
      <c r="H19" s="46"/>
      <c r="I19" s="45"/>
      <c r="J19" s="45"/>
      <c r="K19" s="46"/>
      <c r="L19" s="48" t="str">
        <f t="shared" si="0"/>
        <v/>
      </c>
      <c r="M19" s="48">
        <f t="array" ref="M19">IFERROR(INDEX(птстоим,MATCH(J19&amp;K19,тренкатегории&amp;блоки,0)),"")</f>
        <v>0</v>
      </c>
      <c r="N19" s="53">
        <f t="shared" si="2"/>
        <v>0</v>
      </c>
      <c r="O19" s="9"/>
      <c r="W19" s="62">
        <v>41821</v>
      </c>
      <c r="AB19" s="22" t="s">
        <v>42</v>
      </c>
      <c r="AC19" s="23">
        <v>2800</v>
      </c>
      <c r="AE19" s="21" t="s">
        <v>66</v>
      </c>
      <c r="AF19" s="8" t="s">
        <v>62</v>
      </c>
      <c r="AG19" s="20">
        <v>720</v>
      </c>
    </row>
    <row r="20" spans="1:33" x14ac:dyDescent="0.2">
      <c r="A20" s="38">
        <v>20</v>
      </c>
      <c r="B20" s="5">
        <v>41733</v>
      </c>
      <c r="C20" s="57">
        <f t="shared" si="1"/>
        <v>41730</v>
      </c>
      <c r="D20" s="6"/>
      <c r="E20" s="6"/>
      <c r="F20" s="6"/>
      <c r="G20" s="49"/>
      <c r="H20" s="7"/>
      <c r="I20" s="6"/>
      <c r="J20" s="6"/>
      <c r="K20" s="7"/>
      <c r="L20" s="50" t="str">
        <f t="shared" si="0"/>
        <v/>
      </c>
      <c r="M20" s="50">
        <f t="array" ref="M20">IFERROR(INDEX(птстоим,MATCH(J20&amp;K20,тренкатегории&amp;блоки,0)),"")</f>
        <v>0</v>
      </c>
      <c r="N20" s="54">
        <f t="shared" si="2"/>
        <v>0</v>
      </c>
      <c r="O20" s="9"/>
      <c r="W20" s="62">
        <v>41852</v>
      </c>
      <c r="AB20" s="22" t="s">
        <v>45</v>
      </c>
      <c r="AC20" s="23">
        <v>7000</v>
      </c>
      <c r="AD20" s="24" t="s">
        <v>58</v>
      </c>
      <c r="AE20" s="21" t="s">
        <v>66</v>
      </c>
      <c r="AF20" s="8" t="s">
        <v>63</v>
      </c>
      <c r="AG20" s="20">
        <v>3420</v>
      </c>
    </row>
    <row r="21" spans="1:33" x14ac:dyDescent="0.2">
      <c r="A21" s="52">
        <v>21</v>
      </c>
      <c r="B21" s="44">
        <v>41734</v>
      </c>
      <c r="C21" s="57">
        <f t="shared" si="1"/>
        <v>41730</v>
      </c>
      <c r="D21" s="45"/>
      <c r="E21" s="45"/>
      <c r="F21" s="45"/>
      <c r="G21" s="47"/>
      <c r="H21" s="46"/>
      <c r="I21" s="45"/>
      <c r="J21" s="45"/>
      <c r="K21" s="46"/>
      <c r="L21" s="48" t="str">
        <f t="shared" si="0"/>
        <v/>
      </c>
      <c r="M21" s="48">
        <f t="array" ref="M21">IFERROR(INDEX(птстоим,MATCH(J21&amp;K21,тренкатегории&amp;блоки,0)),"")</f>
        <v>0</v>
      </c>
      <c r="N21" s="53">
        <f t="shared" si="2"/>
        <v>0</v>
      </c>
      <c r="O21" s="9"/>
      <c r="W21" s="62">
        <v>41883</v>
      </c>
      <c r="AB21" s="22" t="s">
        <v>43</v>
      </c>
      <c r="AC21" s="23">
        <v>11760</v>
      </c>
      <c r="AD21" s="24" t="s">
        <v>59</v>
      </c>
      <c r="AE21" s="21" t="s">
        <v>66</v>
      </c>
      <c r="AF21" s="8" t="s">
        <v>64</v>
      </c>
      <c r="AG21" s="20">
        <v>6480</v>
      </c>
    </row>
    <row r="22" spans="1:33" x14ac:dyDescent="0.2">
      <c r="A22" s="38">
        <v>22</v>
      </c>
      <c r="B22" s="5">
        <v>41735</v>
      </c>
      <c r="C22" s="57">
        <f t="shared" si="1"/>
        <v>41730</v>
      </c>
      <c r="D22" s="6"/>
      <c r="E22" s="49"/>
      <c r="F22" s="49"/>
      <c r="G22" s="49"/>
      <c r="H22" s="51"/>
      <c r="I22" s="6"/>
      <c r="J22" s="6"/>
      <c r="K22" s="7"/>
      <c r="L22" s="50" t="str">
        <f t="shared" si="0"/>
        <v/>
      </c>
      <c r="M22" s="50">
        <f t="array" ref="M22">IFERROR(INDEX(птстоим,MATCH(J22&amp;K22,тренкатегории&amp;блоки,0)),"")</f>
        <v>0</v>
      </c>
      <c r="N22" s="54">
        <f t="shared" si="2"/>
        <v>0</v>
      </c>
      <c r="O22" s="9"/>
      <c r="W22" s="62">
        <v>41913</v>
      </c>
      <c r="AB22" s="22" t="s">
        <v>44</v>
      </c>
      <c r="AC22" s="23">
        <v>19800</v>
      </c>
      <c r="AD22" s="24" t="s">
        <v>60</v>
      </c>
      <c r="AE22" s="21" t="s">
        <v>66</v>
      </c>
      <c r="AF22" s="8" t="s">
        <v>65</v>
      </c>
      <c r="AG22" s="20">
        <v>11520</v>
      </c>
    </row>
    <row r="23" spans="1:33" x14ac:dyDescent="0.2">
      <c r="A23" s="52">
        <v>23</v>
      </c>
      <c r="B23" s="44">
        <v>41736</v>
      </c>
      <c r="C23" s="57">
        <f t="shared" si="1"/>
        <v>41730</v>
      </c>
      <c r="D23" s="45"/>
      <c r="E23" s="47"/>
      <c r="F23" s="47"/>
      <c r="G23" s="47"/>
      <c r="H23" s="23"/>
      <c r="I23" s="45"/>
      <c r="J23" s="45"/>
      <c r="K23" s="46"/>
      <c r="L23" s="48" t="str">
        <f t="shared" si="0"/>
        <v/>
      </c>
      <c r="M23" s="48">
        <f t="array" ref="M23">IFERROR(INDEX(птстоим,MATCH(J23&amp;K23,тренкатегории&amp;блоки,0)),"")</f>
        <v>0</v>
      </c>
      <c r="N23" s="53">
        <f t="shared" si="2"/>
        <v>0</v>
      </c>
      <c r="O23" s="9"/>
      <c r="W23" s="62">
        <v>41944</v>
      </c>
      <c r="AB23" s="4" t="s">
        <v>46</v>
      </c>
      <c r="AC23" s="20">
        <v>1500</v>
      </c>
      <c r="AD23" s="25" t="s">
        <v>61</v>
      </c>
      <c r="AE23" s="26" t="s">
        <v>10</v>
      </c>
      <c r="AF23" s="8" t="s">
        <v>58</v>
      </c>
      <c r="AG23" s="4">
        <v>680</v>
      </c>
    </row>
    <row r="24" spans="1:33" x14ac:dyDescent="0.2">
      <c r="A24" s="38">
        <v>24</v>
      </c>
      <c r="B24" s="5">
        <v>41737</v>
      </c>
      <c r="C24" s="57">
        <f t="shared" si="1"/>
        <v>41730</v>
      </c>
      <c r="D24" s="6"/>
      <c r="E24" s="49"/>
      <c r="F24" s="49"/>
      <c r="G24" s="49"/>
      <c r="H24" s="51"/>
      <c r="I24" s="6"/>
      <c r="J24" s="6"/>
      <c r="K24" s="7"/>
      <c r="L24" s="50" t="str">
        <f t="shared" si="0"/>
        <v/>
      </c>
      <c r="M24" s="50">
        <f t="array" ref="M24">IFERROR(INDEX(птстоим,MATCH(J24&amp;K24,тренкатегории&amp;блоки,0)),"")</f>
        <v>0</v>
      </c>
      <c r="N24" s="54">
        <f t="shared" si="2"/>
        <v>0</v>
      </c>
      <c r="O24" s="9"/>
      <c r="W24" s="62">
        <v>41974</v>
      </c>
      <c r="AB24" s="4" t="s">
        <v>47</v>
      </c>
      <c r="AC24" s="20">
        <v>3800</v>
      </c>
      <c r="AD24" s="25" t="s">
        <v>62</v>
      </c>
      <c r="AE24" s="26" t="s">
        <v>10</v>
      </c>
      <c r="AF24" s="8" t="s">
        <v>59</v>
      </c>
      <c r="AG24" s="4">
        <v>3230</v>
      </c>
    </row>
    <row r="25" spans="1:33" x14ac:dyDescent="0.2">
      <c r="A25" s="52">
        <v>25</v>
      </c>
      <c r="B25" s="44">
        <v>41738</v>
      </c>
      <c r="C25" s="57">
        <f t="shared" si="1"/>
        <v>41730</v>
      </c>
      <c r="D25" s="45"/>
      <c r="E25" s="47"/>
      <c r="F25" s="47"/>
      <c r="G25" s="47"/>
      <c r="H25" s="23"/>
      <c r="I25" s="45"/>
      <c r="J25" s="45"/>
      <c r="K25" s="46"/>
      <c r="L25" s="48" t="str">
        <f t="shared" si="0"/>
        <v/>
      </c>
      <c r="M25" s="48">
        <f t="array" ref="M25">IFERROR(INDEX(птстоим,MATCH(J25&amp;K25,тренкатегории&amp;блоки,0)),"")</f>
        <v>0</v>
      </c>
      <c r="N25" s="53">
        <f t="shared" si="2"/>
        <v>0</v>
      </c>
      <c r="O25" s="9"/>
      <c r="W25" s="61"/>
      <c r="AB25" s="4" t="s">
        <v>48</v>
      </c>
      <c r="AC25" s="20">
        <v>6750</v>
      </c>
      <c r="AD25" s="25" t="s">
        <v>63</v>
      </c>
      <c r="AE25" s="26" t="s">
        <v>10</v>
      </c>
      <c r="AF25" s="8" t="s">
        <v>60</v>
      </c>
      <c r="AG25" s="4">
        <v>6120</v>
      </c>
    </row>
    <row r="26" spans="1:33" x14ac:dyDescent="0.2">
      <c r="A26" s="38">
        <v>26</v>
      </c>
      <c r="B26" s="5">
        <v>41739</v>
      </c>
      <c r="C26" s="57">
        <f t="shared" si="1"/>
        <v>41730</v>
      </c>
      <c r="D26" s="6"/>
      <c r="E26" s="49"/>
      <c r="F26" s="49"/>
      <c r="G26" s="49"/>
      <c r="H26" s="51"/>
      <c r="I26" s="6"/>
      <c r="J26" s="6"/>
      <c r="K26" s="7"/>
      <c r="L26" s="50" t="str">
        <f t="shared" si="0"/>
        <v/>
      </c>
      <c r="M26" s="50">
        <f t="array" ref="M26">IFERROR(INDEX(птстоим,MATCH(J26&amp;K26,тренкатегории&amp;блоки,0)),"")</f>
        <v>0</v>
      </c>
      <c r="N26" s="54">
        <f t="shared" si="2"/>
        <v>0</v>
      </c>
      <c r="O26" s="9"/>
      <c r="W26" s="61"/>
      <c r="AB26" s="4" t="s">
        <v>49</v>
      </c>
      <c r="AC26" s="20">
        <v>10800</v>
      </c>
      <c r="AD26" s="25" t="s">
        <v>64</v>
      </c>
      <c r="AE26" s="26" t="s">
        <v>10</v>
      </c>
      <c r="AF26" s="8" t="s">
        <v>61</v>
      </c>
      <c r="AG26" s="4">
        <v>10880</v>
      </c>
    </row>
    <row r="27" spans="1:33" x14ac:dyDescent="0.2">
      <c r="A27" s="52">
        <v>27</v>
      </c>
      <c r="B27" s="44">
        <v>41740</v>
      </c>
      <c r="C27" s="57">
        <f t="shared" si="1"/>
        <v>41730</v>
      </c>
      <c r="D27" s="45"/>
      <c r="E27" s="47"/>
      <c r="F27" s="47"/>
      <c r="G27" s="47"/>
      <c r="H27" s="23"/>
      <c r="I27" s="45"/>
      <c r="J27" s="45"/>
      <c r="K27" s="46"/>
      <c r="L27" s="48" t="str">
        <f t="shared" si="0"/>
        <v/>
      </c>
      <c r="M27" s="48">
        <f t="array" ref="M27">IFERROR(INDEX(птстоим,MATCH(J27&amp;K27,тренкатегории&amp;блоки,0)),"")</f>
        <v>0</v>
      </c>
      <c r="N27" s="53">
        <f t="shared" si="2"/>
        <v>0</v>
      </c>
      <c r="O27" s="9"/>
      <c r="W27" s="61"/>
      <c r="AB27" s="27" t="s">
        <v>50</v>
      </c>
      <c r="AC27" s="28">
        <v>2450</v>
      </c>
      <c r="AD27" s="25" t="s">
        <v>65</v>
      </c>
      <c r="AE27" s="26" t="s">
        <v>10</v>
      </c>
      <c r="AF27" s="8" t="s">
        <v>62</v>
      </c>
      <c r="AG27" s="4">
        <v>1020</v>
      </c>
    </row>
    <row r="28" spans="1:33" x14ac:dyDescent="0.2">
      <c r="A28" s="38">
        <v>28</v>
      </c>
      <c r="B28" s="5">
        <v>41741</v>
      </c>
      <c r="C28" s="57">
        <f t="shared" si="1"/>
        <v>41730</v>
      </c>
      <c r="D28" s="6"/>
      <c r="E28" s="49"/>
      <c r="F28" s="49"/>
      <c r="G28" s="49"/>
      <c r="H28" s="51"/>
      <c r="I28" s="6"/>
      <c r="J28" s="6"/>
      <c r="K28" s="7"/>
      <c r="L28" s="50" t="str">
        <f t="shared" si="0"/>
        <v/>
      </c>
      <c r="M28" s="50">
        <f t="array" ref="M28">IFERROR(INDEX(птстоим,MATCH(J28&amp;K28,тренкатегории&amp;блоки,0)),"")</f>
        <v>0</v>
      </c>
      <c r="N28" s="54">
        <f t="shared" si="2"/>
        <v>0</v>
      </c>
      <c r="O28" s="9"/>
      <c r="W28" s="61"/>
      <c r="AB28" s="27" t="s">
        <v>51</v>
      </c>
      <c r="AC28" s="28">
        <v>6250</v>
      </c>
      <c r="AD28" s="16"/>
      <c r="AE28" s="26" t="s">
        <v>10</v>
      </c>
      <c r="AF28" s="8" t="s">
        <v>63</v>
      </c>
      <c r="AG28" s="4">
        <v>4850</v>
      </c>
    </row>
    <row r="29" spans="1:33" x14ac:dyDescent="0.2">
      <c r="A29" s="52">
        <v>29</v>
      </c>
      <c r="B29" s="44">
        <v>41742</v>
      </c>
      <c r="C29" s="57">
        <f t="shared" si="1"/>
        <v>41730</v>
      </c>
      <c r="D29" s="45"/>
      <c r="E29" s="47"/>
      <c r="F29" s="47"/>
      <c r="G29" s="47"/>
      <c r="H29" s="23"/>
      <c r="I29" s="45"/>
      <c r="J29" s="45"/>
      <c r="K29" s="46"/>
      <c r="L29" s="48" t="str">
        <f t="shared" si="0"/>
        <v/>
      </c>
      <c r="M29" s="48">
        <f t="array" ref="M29">IFERROR(INDEX(птстоим,MATCH(J29&amp;K29,тренкатегории&amp;блоки,0)),"")</f>
        <v>0</v>
      </c>
      <c r="N29" s="53">
        <f t="shared" si="2"/>
        <v>0</v>
      </c>
      <c r="O29" s="9"/>
      <c r="W29" s="61"/>
      <c r="AB29" s="27" t="s">
        <v>52</v>
      </c>
      <c r="AC29" s="28">
        <v>10800</v>
      </c>
      <c r="AD29" s="2" t="s">
        <v>5</v>
      </c>
      <c r="AE29" s="26" t="s">
        <v>10</v>
      </c>
      <c r="AF29" s="8" t="s">
        <v>64</v>
      </c>
      <c r="AG29" s="4">
        <v>9180</v>
      </c>
    </row>
    <row r="30" spans="1:33" x14ac:dyDescent="0.2">
      <c r="A30" s="38">
        <v>30</v>
      </c>
      <c r="B30" s="5">
        <v>41743</v>
      </c>
      <c r="C30" s="57">
        <f t="shared" si="1"/>
        <v>41730</v>
      </c>
      <c r="D30" s="6"/>
      <c r="E30" s="49"/>
      <c r="F30" s="49"/>
      <c r="G30" s="49"/>
      <c r="H30" s="51"/>
      <c r="I30" s="6"/>
      <c r="J30" s="6"/>
      <c r="K30" s="7"/>
      <c r="L30" s="50" t="str">
        <f t="shared" si="0"/>
        <v/>
      </c>
      <c r="M30" s="50">
        <f t="array" ref="M30">IFERROR(INDEX(птстоим,MATCH(J30&amp;K30,тренкатегории&amp;блоки,0)),"")</f>
        <v>0</v>
      </c>
      <c r="N30" s="54">
        <f t="shared" si="2"/>
        <v>0</v>
      </c>
      <c r="O30" s="9"/>
      <c r="W30" s="61"/>
      <c r="AB30" s="27" t="s">
        <v>53</v>
      </c>
      <c r="AC30" s="28">
        <v>17640</v>
      </c>
      <c r="AD30" s="2" t="s">
        <v>6</v>
      </c>
      <c r="AE30" s="26" t="s">
        <v>10</v>
      </c>
      <c r="AF30" s="8" t="s">
        <v>65</v>
      </c>
      <c r="AG30" s="4">
        <v>16320</v>
      </c>
    </row>
    <row r="31" spans="1:33" x14ac:dyDescent="0.2">
      <c r="A31" s="52">
        <v>31</v>
      </c>
      <c r="B31" s="44">
        <v>41744</v>
      </c>
      <c r="C31" s="57">
        <f t="shared" si="1"/>
        <v>41730</v>
      </c>
      <c r="D31" s="45"/>
      <c r="E31" s="47"/>
      <c r="F31" s="47"/>
      <c r="G31" s="47"/>
      <c r="H31" s="23"/>
      <c r="I31" s="45"/>
      <c r="J31" s="45"/>
      <c r="K31" s="46"/>
      <c r="L31" s="48" t="str">
        <f t="shared" si="0"/>
        <v/>
      </c>
      <c r="M31" s="48">
        <f t="array" ref="M31">IFERROR(INDEX(птстоим,MATCH(J31&amp;K31,тренкатегории&amp;блоки,0)),"")</f>
        <v>0</v>
      </c>
      <c r="N31" s="53">
        <f t="shared" si="2"/>
        <v>0</v>
      </c>
      <c r="O31" s="9"/>
      <c r="W31" s="61"/>
      <c r="AA31" s="29" t="s">
        <v>11</v>
      </c>
      <c r="AB31" s="30" t="s">
        <v>30</v>
      </c>
      <c r="AC31" s="20">
        <v>200</v>
      </c>
      <c r="AD31" s="2" t="s">
        <v>4</v>
      </c>
      <c r="AE31" s="21" t="s">
        <v>67</v>
      </c>
      <c r="AF31" s="8" t="s">
        <v>58</v>
      </c>
      <c r="AG31" s="4">
        <v>960</v>
      </c>
    </row>
    <row r="32" spans="1:33" x14ac:dyDescent="0.2">
      <c r="A32" s="38">
        <v>32</v>
      </c>
      <c r="B32" s="5">
        <v>41745</v>
      </c>
      <c r="C32" s="57">
        <f t="shared" si="1"/>
        <v>41730</v>
      </c>
      <c r="D32" s="6"/>
      <c r="E32" s="49"/>
      <c r="F32" s="49"/>
      <c r="G32" s="49"/>
      <c r="H32" s="51"/>
      <c r="I32" s="6"/>
      <c r="J32" s="6"/>
      <c r="K32" s="7"/>
      <c r="L32" s="50" t="str">
        <f t="shared" si="0"/>
        <v/>
      </c>
      <c r="M32" s="50">
        <f t="array" ref="M32">IFERROR(INDEX(птстоим,MATCH(J32&amp;K32,тренкатегории&amp;блоки,0)),"")</f>
        <v>0</v>
      </c>
      <c r="N32" s="54">
        <f t="shared" si="2"/>
        <v>0</v>
      </c>
      <c r="O32" s="9"/>
      <c r="W32" s="61"/>
      <c r="AA32" s="31" t="s">
        <v>12</v>
      </c>
      <c r="AB32" s="30" t="s">
        <v>31</v>
      </c>
      <c r="AC32" s="20">
        <v>750</v>
      </c>
      <c r="AE32" s="21" t="s">
        <v>67</v>
      </c>
      <c r="AF32" s="8" t="s">
        <v>59</v>
      </c>
      <c r="AG32" s="4">
        <v>4560</v>
      </c>
    </row>
    <row r="33" spans="1:33" x14ac:dyDescent="0.2">
      <c r="A33" s="52">
        <v>33</v>
      </c>
      <c r="B33" s="44">
        <v>41746</v>
      </c>
      <c r="C33" s="57">
        <f t="shared" si="1"/>
        <v>41730</v>
      </c>
      <c r="D33" s="45"/>
      <c r="E33" s="47"/>
      <c r="F33" s="47"/>
      <c r="G33" s="47"/>
      <c r="H33" s="23"/>
      <c r="I33" s="45"/>
      <c r="J33" s="45"/>
      <c r="K33" s="46"/>
      <c r="L33" s="48" t="str">
        <f t="shared" si="0"/>
        <v/>
      </c>
      <c r="M33" s="48">
        <f t="array" ref="M33">IFERROR(INDEX(птстоим,MATCH(J33&amp;K33,тренкатегории&amp;блоки,0)),"")</f>
        <v>0</v>
      </c>
      <c r="N33" s="53">
        <f t="shared" si="2"/>
        <v>0</v>
      </c>
      <c r="O33" s="9"/>
      <c r="AA33" s="31" t="s">
        <v>16</v>
      </c>
      <c r="AB33" s="30" t="s">
        <v>32</v>
      </c>
      <c r="AC33" s="20">
        <v>1450</v>
      </c>
      <c r="AE33" s="21" t="s">
        <v>67</v>
      </c>
      <c r="AF33" s="8" t="s">
        <v>60</v>
      </c>
      <c r="AG33" s="4">
        <v>8640</v>
      </c>
    </row>
    <row r="34" spans="1:33" x14ac:dyDescent="0.2">
      <c r="A34" s="38">
        <v>34</v>
      </c>
      <c r="B34" s="51"/>
      <c r="C34" s="57">
        <f t="shared" si="1"/>
        <v>1</v>
      </c>
      <c r="D34" s="6"/>
      <c r="E34" s="49"/>
      <c r="F34" s="49"/>
      <c r="G34" s="49"/>
      <c r="H34" s="51"/>
      <c r="I34" s="6"/>
      <c r="J34" s="6"/>
      <c r="K34" s="7"/>
      <c r="L34" s="50" t="str">
        <f t="shared" si="0"/>
        <v/>
      </c>
      <c r="M34" s="50">
        <f t="array" ref="M34">IFERROR(INDEX(птстоим,MATCH(J34&amp;K34,тренкатегории&amp;блоки,0)),"")</f>
        <v>0</v>
      </c>
      <c r="N34" s="54">
        <f t="shared" si="2"/>
        <v>0</v>
      </c>
      <c r="O34" s="9"/>
      <c r="AA34" s="29" t="s">
        <v>20</v>
      </c>
      <c r="AB34" s="30" t="s">
        <v>33</v>
      </c>
      <c r="AC34" s="20">
        <v>1900</v>
      </c>
      <c r="AE34" s="21" t="s">
        <v>67</v>
      </c>
      <c r="AF34" s="8" t="s">
        <v>61</v>
      </c>
      <c r="AG34" s="4">
        <v>15360</v>
      </c>
    </row>
    <row r="35" spans="1:33" x14ac:dyDescent="0.2">
      <c r="A35" s="52">
        <v>35</v>
      </c>
      <c r="B35" s="23"/>
      <c r="C35" s="57">
        <f t="shared" si="1"/>
        <v>1</v>
      </c>
      <c r="D35" s="45"/>
      <c r="E35" s="47"/>
      <c r="F35" s="47"/>
      <c r="G35" s="47"/>
      <c r="H35" s="23"/>
      <c r="I35" s="45"/>
      <c r="J35" s="45"/>
      <c r="K35" s="46"/>
      <c r="L35" s="48" t="str">
        <f t="shared" si="0"/>
        <v/>
      </c>
      <c r="M35" s="48">
        <f t="array" ref="M35">IFERROR(INDEX(птстоим,MATCH(J35&amp;K35,тренкатегории&amp;блоки,0)),"")</f>
        <v>0</v>
      </c>
      <c r="N35" s="53">
        <f t="shared" si="2"/>
        <v>0</v>
      </c>
      <c r="O35" s="9"/>
      <c r="AA35" s="29" t="s">
        <v>19</v>
      </c>
      <c r="AB35" s="32" t="s">
        <v>34</v>
      </c>
      <c r="AC35" s="20">
        <v>280</v>
      </c>
      <c r="AE35" s="21" t="s">
        <v>67</v>
      </c>
      <c r="AF35" s="8" t="s">
        <v>62</v>
      </c>
      <c r="AG35" s="4">
        <v>1440</v>
      </c>
    </row>
    <row r="36" spans="1:33" x14ac:dyDescent="0.2">
      <c r="A36" s="38">
        <v>36</v>
      </c>
      <c r="B36" s="51"/>
      <c r="C36" s="57">
        <f t="shared" si="1"/>
        <v>1</v>
      </c>
      <c r="D36" s="6"/>
      <c r="E36" s="49"/>
      <c r="F36" s="49"/>
      <c r="G36" s="49"/>
      <c r="H36" s="51"/>
      <c r="I36" s="6"/>
      <c r="J36" s="6"/>
      <c r="K36" s="7"/>
      <c r="L36" s="50" t="str">
        <f t="shared" si="0"/>
        <v/>
      </c>
      <c r="M36" s="50">
        <f t="array" ref="M36">IFERROR(INDEX(птстоим,MATCH(J36&amp;K36,тренкатегории&amp;блоки,0)),"")</f>
        <v>0</v>
      </c>
      <c r="N36" s="54">
        <f t="shared" si="2"/>
        <v>0</v>
      </c>
      <c r="O36" s="9"/>
      <c r="AA36" s="29" t="s">
        <v>17</v>
      </c>
      <c r="AB36" s="32" t="s">
        <v>35</v>
      </c>
      <c r="AC36" s="20">
        <v>1050</v>
      </c>
      <c r="AE36" s="21" t="s">
        <v>67</v>
      </c>
      <c r="AF36" s="8" t="s">
        <v>63</v>
      </c>
      <c r="AG36" s="4">
        <v>6840</v>
      </c>
    </row>
    <row r="37" spans="1:33" x14ac:dyDescent="0.2">
      <c r="A37" s="52">
        <v>37</v>
      </c>
      <c r="B37" s="23"/>
      <c r="C37" s="57">
        <f t="shared" si="1"/>
        <v>1</v>
      </c>
      <c r="D37" s="45"/>
      <c r="E37" s="47"/>
      <c r="F37" s="47"/>
      <c r="G37" s="47"/>
      <c r="H37" s="23"/>
      <c r="I37" s="45"/>
      <c r="J37" s="45"/>
      <c r="K37" s="46"/>
      <c r="L37" s="48" t="str">
        <f t="shared" si="0"/>
        <v/>
      </c>
      <c r="M37" s="48">
        <f t="array" ref="M37">IFERROR(INDEX(птстоим,MATCH(J37&amp;K37,тренкатегории&amp;блоки,0)),"")</f>
        <v>0</v>
      </c>
      <c r="N37" s="53">
        <f t="shared" si="2"/>
        <v>0</v>
      </c>
      <c r="O37" s="9"/>
      <c r="AA37" s="31" t="s">
        <v>15</v>
      </c>
      <c r="AB37" s="32" t="s">
        <v>36</v>
      </c>
      <c r="AC37" s="20">
        <v>2000</v>
      </c>
      <c r="AE37" s="21" t="s">
        <v>67</v>
      </c>
      <c r="AF37" s="8" t="s">
        <v>64</v>
      </c>
      <c r="AG37" s="4">
        <v>12960</v>
      </c>
    </row>
    <row r="38" spans="1:33" x14ac:dyDescent="0.2">
      <c r="A38" s="38">
        <v>38</v>
      </c>
      <c r="B38" s="51"/>
      <c r="C38" s="57">
        <f t="shared" si="1"/>
        <v>1</v>
      </c>
      <c r="D38" s="6"/>
      <c r="E38" s="49"/>
      <c r="F38" s="49"/>
      <c r="G38" s="49"/>
      <c r="H38" s="51"/>
      <c r="I38" s="6"/>
      <c r="J38" s="6"/>
      <c r="K38" s="7"/>
      <c r="L38" s="50" t="str">
        <f t="shared" si="0"/>
        <v/>
      </c>
      <c r="M38" s="50">
        <f t="array" ref="M38">IFERROR(INDEX(птстоим,MATCH(J38&amp;K38,тренкатегории&amp;блоки,0)),"")</f>
        <v>0</v>
      </c>
      <c r="N38" s="54">
        <f t="shared" si="2"/>
        <v>0</v>
      </c>
      <c r="O38" s="9"/>
      <c r="AA38" s="33" t="s">
        <v>9</v>
      </c>
      <c r="AB38" s="32" t="s">
        <v>37</v>
      </c>
      <c r="AC38" s="20">
        <v>2400</v>
      </c>
      <c r="AE38" s="21" t="s">
        <v>67</v>
      </c>
      <c r="AF38" s="8" t="s">
        <v>65</v>
      </c>
      <c r="AG38" s="4">
        <v>23040</v>
      </c>
    </row>
    <row r="39" spans="1:33" x14ac:dyDescent="0.2">
      <c r="A39" s="52">
        <v>39</v>
      </c>
      <c r="B39" s="23"/>
      <c r="C39" s="57">
        <f t="shared" si="1"/>
        <v>1</v>
      </c>
      <c r="D39" s="45"/>
      <c r="E39" s="47"/>
      <c r="F39" s="47"/>
      <c r="G39" s="47"/>
      <c r="H39" s="23"/>
      <c r="I39" s="45"/>
      <c r="J39" s="45"/>
      <c r="K39" s="46"/>
      <c r="L39" s="48" t="str">
        <f t="shared" si="0"/>
        <v/>
      </c>
      <c r="M39" s="48">
        <f t="array" ref="M39">IFERROR(INDEX(птстоим,MATCH(J39&amp;K39,тренкатегории&amp;блоки,0)),"")</f>
        <v>0</v>
      </c>
      <c r="N39" s="53">
        <f t="shared" si="2"/>
        <v>0</v>
      </c>
      <c r="O39" s="9"/>
      <c r="AA39" s="31" t="s">
        <v>14</v>
      </c>
      <c r="AB39" s="34" t="s">
        <v>22</v>
      </c>
      <c r="AC39" s="20">
        <v>140</v>
      </c>
      <c r="AE39" s="21" t="s">
        <v>68</v>
      </c>
      <c r="AF39" s="8" t="s">
        <v>58</v>
      </c>
      <c r="AG39" s="4">
        <v>1200</v>
      </c>
    </row>
    <row r="40" spans="1:33" x14ac:dyDescent="0.2">
      <c r="A40" s="38">
        <v>40</v>
      </c>
      <c r="B40" s="51"/>
      <c r="C40" s="57">
        <f t="shared" si="1"/>
        <v>1</v>
      </c>
      <c r="D40" s="6"/>
      <c r="E40" s="49"/>
      <c r="F40" s="49"/>
      <c r="G40" s="49"/>
      <c r="H40" s="51"/>
      <c r="I40" s="6"/>
      <c r="J40" s="6"/>
      <c r="K40" s="7"/>
      <c r="L40" s="50" t="str">
        <f t="shared" si="0"/>
        <v/>
      </c>
      <c r="M40" s="50">
        <f t="array" ref="M40">IFERROR(INDEX(птстоим,MATCH(J40&amp;K40,тренкатегории&amp;блоки,0)),"")</f>
        <v>0</v>
      </c>
      <c r="N40" s="54">
        <f t="shared" si="2"/>
        <v>0</v>
      </c>
      <c r="O40" s="9"/>
      <c r="AA40" s="29" t="s">
        <v>18</v>
      </c>
      <c r="AB40" s="34" t="s">
        <v>23</v>
      </c>
      <c r="AC40" s="20">
        <v>530</v>
      </c>
      <c r="AE40" s="21" t="s">
        <v>68</v>
      </c>
      <c r="AF40" s="8" t="s">
        <v>59</v>
      </c>
      <c r="AG40" s="4">
        <v>5700</v>
      </c>
    </row>
    <row r="41" spans="1:33" x14ac:dyDescent="0.2">
      <c r="A41" s="52">
        <v>41</v>
      </c>
      <c r="B41" s="23"/>
      <c r="C41" s="57">
        <f t="shared" si="1"/>
        <v>1</v>
      </c>
      <c r="D41" s="45"/>
      <c r="E41" s="47"/>
      <c r="F41" s="47"/>
      <c r="G41" s="47"/>
      <c r="H41" s="23"/>
      <c r="I41" s="45"/>
      <c r="J41" s="45"/>
      <c r="K41" s="46"/>
      <c r="L41" s="48" t="str">
        <f t="shared" si="0"/>
        <v/>
      </c>
      <c r="M41" s="48">
        <f t="array" ref="M41">IFERROR(INDEX(птстоим,MATCH(J41&amp;K41,тренкатегории&amp;блоки,0)),"")</f>
        <v>0</v>
      </c>
      <c r="N41" s="53">
        <f t="shared" si="2"/>
        <v>0</v>
      </c>
      <c r="O41" s="9"/>
      <c r="AA41" s="31" t="s">
        <v>13</v>
      </c>
      <c r="AB41" s="34" t="s">
        <v>24</v>
      </c>
      <c r="AC41" s="20">
        <v>1000</v>
      </c>
      <c r="AE41" s="21" t="s">
        <v>68</v>
      </c>
      <c r="AF41" s="8" t="s">
        <v>60</v>
      </c>
      <c r="AG41" s="4">
        <v>10800</v>
      </c>
    </row>
    <row r="42" spans="1:33" x14ac:dyDescent="0.2">
      <c r="A42" s="38">
        <v>42</v>
      </c>
      <c r="B42" s="51"/>
      <c r="C42" s="57">
        <f t="shared" si="1"/>
        <v>1</v>
      </c>
      <c r="D42" s="6"/>
      <c r="E42" s="49"/>
      <c r="F42" s="49"/>
      <c r="G42" s="49"/>
      <c r="H42" s="51"/>
      <c r="I42" s="6"/>
      <c r="J42" s="6"/>
      <c r="K42" s="7"/>
      <c r="L42" s="50" t="str">
        <f t="shared" si="0"/>
        <v/>
      </c>
      <c r="M42" s="50">
        <f t="array" ref="M42">IFERROR(INDEX(птстоим,MATCH(J42&amp;K42,тренкатегории&amp;блоки,0)),"")</f>
        <v>0</v>
      </c>
      <c r="N42" s="54">
        <f t="shared" si="2"/>
        <v>0</v>
      </c>
      <c r="O42" s="9"/>
      <c r="AB42" s="34" t="s">
        <v>25</v>
      </c>
      <c r="AC42" s="20">
        <v>1350</v>
      </c>
      <c r="AE42" s="21" t="s">
        <v>68</v>
      </c>
      <c r="AF42" s="8" t="s">
        <v>61</v>
      </c>
      <c r="AG42" s="4">
        <v>19200</v>
      </c>
    </row>
    <row r="43" spans="1:33" x14ac:dyDescent="0.2">
      <c r="A43" s="52">
        <v>43</v>
      </c>
      <c r="B43" s="23"/>
      <c r="C43" s="57">
        <f t="shared" si="1"/>
        <v>1</v>
      </c>
      <c r="D43" s="45"/>
      <c r="E43" s="47"/>
      <c r="F43" s="47"/>
      <c r="G43" s="47"/>
      <c r="H43" s="23"/>
      <c r="I43" s="45"/>
      <c r="J43" s="45"/>
      <c r="K43" s="46"/>
      <c r="L43" s="48" t="str">
        <f t="shared" si="0"/>
        <v/>
      </c>
      <c r="M43" s="48">
        <f t="array" ref="M43">IFERROR(INDEX(птстоим,MATCH(J43&amp;K43,тренкатегории&amp;блоки,0)),"")</f>
        <v>0</v>
      </c>
      <c r="N43" s="53">
        <f t="shared" si="2"/>
        <v>0</v>
      </c>
      <c r="O43" s="9"/>
      <c r="AB43" s="35" t="s">
        <v>26</v>
      </c>
      <c r="AC43" s="20">
        <v>240</v>
      </c>
      <c r="AE43" s="21" t="s">
        <v>68</v>
      </c>
      <c r="AF43" s="8" t="s">
        <v>62</v>
      </c>
      <c r="AG43" s="4">
        <v>1800</v>
      </c>
    </row>
    <row r="44" spans="1:33" x14ac:dyDescent="0.2">
      <c r="A44" s="38">
        <v>44</v>
      </c>
      <c r="B44" s="51"/>
      <c r="C44" s="57">
        <f t="shared" si="1"/>
        <v>1</v>
      </c>
      <c r="D44" s="6"/>
      <c r="E44" s="49"/>
      <c r="F44" s="49"/>
      <c r="G44" s="49"/>
      <c r="H44" s="51"/>
      <c r="I44" s="6"/>
      <c r="J44" s="6"/>
      <c r="K44" s="7"/>
      <c r="L44" s="50" t="str">
        <f t="shared" si="0"/>
        <v/>
      </c>
      <c r="M44" s="50">
        <f t="array" ref="M44">IFERROR(INDEX(птстоим,MATCH(J44&amp;K44,тренкатегории&amp;блоки,0)),"")</f>
        <v>0</v>
      </c>
      <c r="N44" s="54">
        <f t="shared" si="2"/>
        <v>0</v>
      </c>
      <c r="O44" s="9"/>
      <c r="AB44" s="35" t="s">
        <v>27</v>
      </c>
      <c r="AC44" s="20">
        <v>900</v>
      </c>
      <c r="AE44" s="21" t="s">
        <v>68</v>
      </c>
      <c r="AF44" s="8" t="s">
        <v>63</v>
      </c>
      <c r="AG44" s="4">
        <v>8550</v>
      </c>
    </row>
    <row r="45" spans="1:33" x14ac:dyDescent="0.2">
      <c r="A45" s="52">
        <v>45</v>
      </c>
      <c r="B45" s="23"/>
      <c r="C45" s="57">
        <f t="shared" si="1"/>
        <v>1</v>
      </c>
      <c r="D45" s="45"/>
      <c r="E45" s="47"/>
      <c r="F45" s="47"/>
      <c r="G45" s="47"/>
      <c r="H45" s="23"/>
      <c r="I45" s="45"/>
      <c r="J45" s="45"/>
      <c r="K45" s="46"/>
      <c r="L45" s="48" t="str">
        <f t="shared" si="0"/>
        <v/>
      </c>
      <c r="M45" s="48">
        <f t="array" ref="M45">IFERROR(INDEX(птстоим,MATCH(J45&amp;K45,тренкатегории&amp;блоки,0)),"")</f>
        <v>0</v>
      </c>
      <c r="N45" s="53">
        <f t="shared" si="2"/>
        <v>0</v>
      </c>
      <c r="O45" s="9"/>
      <c r="AB45" s="35" t="s">
        <v>28</v>
      </c>
      <c r="AC45" s="20">
        <v>1700</v>
      </c>
      <c r="AE45" s="21" t="s">
        <v>68</v>
      </c>
      <c r="AF45" s="8" t="s">
        <v>64</v>
      </c>
      <c r="AG45" s="4">
        <v>16200</v>
      </c>
    </row>
    <row r="46" spans="1:33" x14ac:dyDescent="0.2">
      <c r="A46" s="38">
        <v>46</v>
      </c>
      <c r="B46" s="51"/>
      <c r="C46" s="57">
        <f t="shared" si="1"/>
        <v>1</v>
      </c>
      <c r="D46" s="6"/>
      <c r="E46" s="49"/>
      <c r="F46" s="49"/>
      <c r="G46" s="49"/>
      <c r="H46" s="51"/>
      <c r="I46" s="6"/>
      <c r="J46" s="6"/>
      <c r="K46" s="7"/>
      <c r="L46" s="50" t="str">
        <f t="shared" si="0"/>
        <v/>
      </c>
      <c r="M46" s="50">
        <f t="array" ref="M46">IFERROR(INDEX(птстоим,MATCH(J46&amp;K46,тренкатегории&amp;блоки,0)),"")</f>
        <v>0</v>
      </c>
      <c r="N46" s="54">
        <f t="shared" si="2"/>
        <v>0</v>
      </c>
      <c r="O46" s="9"/>
      <c r="AB46" s="35" t="s">
        <v>29</v>
      </c>
      <c r="AC46" s="20">
        <v>2200</v>
      </c>
      <c r="AE46" s="21" t="s">
        <v>68</v>
      </c>
      <c r="AF46" s="8" t="s">
        <v>65</v>
      </c>
      <c r="AG46" s="4">
        <v>28800</v>
      </c>
    </row>
    <row r="47" spans="1:33" x14ac:dyDescent="0.2">
      <c r="A47" s="52">
        <v>47</v>
      </c>
      <c r="B47" s="23"/>
      <c r="C47" s="57">
        <f t="shared" si="1"/>
        <v>1</v>
      </c>
      <c r="D47" s="45"/>
      <c r="E47" s="47"/>
      <c r="F47" s="47"/>
      <c r="G47" s="47"/>
      <c r="H47" s="23"/>
      <c r="I47" s="45"/>
      <c r="J47" s="45"/>
      <c r="K47" s="46"/>
      <c r="L47" s="48" t="str">
        <f t="shared" si="0"/>
        <v/>
      </c>
      <c r="M47" s="48">
        <f t="array" ref="M47">IFERROR(INDEX(птстоим,MATCH(J47&amp;K47,тренкатегории&amp;блоки,0)),"")</f>
        <v>0</v>
      </c>
      <c r="N47" s="53">
        <f t="shared" si="2"/>
        <v>0</v>
      </c>
      <c r="O47" s="9"/>
      <c r="AB47" s="4" t="s">
        <v>21</v>
      </c>
      <c r="AC47" s="20">
        <v>360</v>
      </c>
    </row>
    <row r="48" spans="1:33" x14ac:dyDescent="0.2">
      <c r="A48" s="38">
        <v>48</v>
      </c>
      <c r="B48" s="51"/>
      <c r="C48" s="57">
        <f t="shared" si="1"/>
        <v>1</v>
      </c>
      <c r="D48" s="6"/>
      <c r="E48" s="49"/>
      <c r="F48" s="49"/>
      <c r="G48" s="49"/>
      <c r="H48" s="51"/>
      <c r="I48" s="6"/>
      <c r="J48" s="6"/>
      <c r="K48" s="7"/>
      <c r="L48" s="50" t="str">
        <f t="shared" si="0"/>
        <v/>
      </c>
      <c r="M48" s="50">
        <f t="array" ref="M48">IFERROR(INDEX(птстоим,MATCH(J48&amp;K48,тренкатегории&amp;блоки,0)),"")</f>
        <v>0</v>
      </c>
      <c r="N48" s="54">
        <f t="shared" si="2"/>
        <v>0</v>
      </c>
      <c r="O48" s="9"/>
      <c r="AB48" s="36" t="s">
        <v>54</v>
      </c>
      <c r="AC48" s="20">
        <v>360</v>
      </c>
    </row>
    <row r="49" spans="1:29" x14ac:dyDescent="0.2">
      <c r="A49" s="52">
        <v>49</v>
      </c>
      <c r="B49" s="23"/>
      <c r="C49" s="57">
        <f t="shared" si="1"/>
        <v>1</v>
      </c>
      <c r="D49" s="45"/>
      <c r="E49" s="47"/>
      <c r="F49" s="47"/>
      <c r="G49" s="47"/>
      <c r="H49" s="23"/>
      <c r="I49" s="45"/>
      <c r="J49" s="45"/>
      <c r="K49" s="46"/>
      <c r="L49" s="48" t="str">
        <f t="shared" si="0"/>
        <v/>
      </c>
      <c r="M49" s="48">
        <f t="array" ref="M49">IFERROR(INDEX(птстоим,MATCH(J49&amp;K49,тренкатегории&amp;блоки,0)),"")</f>
        <v>0</v>
      </c>
      <c r="N49" s="53">
        <f t="shared" si="2"/>
        <v>0</v>
      </c>
      <c r="O49" s="9"/>
      <c r="AB49" s="37" t="s">
        <v>55</v>
      </c>
      <c r="AC49" s="20">
        <v>3024</v>
      </c>
    </row>
    <row r="50" spans="1:29" x14ac:dyDescent="0.2">
      <c r="A50" s="55"/>
      <c r="B50" s="51"/>
      <c r="C50" s="57">
        <f t="shared" si="1"/>
        <v>1</v>
      </c>
      <c r="D50" s="6"/>
      <c r="E50" s="49"/>
      <c r="F50" s="49"/>
      <c r="G50" s="49"/>
      <c r="H50" s="51"/>
      <c r="I50" s="6"/>
      <c r="J50" s="6"/>
      <c r="K50" s="7"/>
      <c r="L50" s="50" t="str">
        <f t="shared" si="0"/>
        <v/>
      </c>
      <c r="M50" s="50">
        <f t="array" ref="M50">IFERROR(INDEX(птстоим,MATCH(J50&amp;K50,тренкатегории&amp;блоки,0)),"")</f>
        <v>0</v>
      </c>
      <c r="N50" s="54">
        <f t="shared" si="2"/>
        <v>0</v>
      </c>
      <c r="O50" s="9"/>
      <c r="AB50" s="36" t="s">
        <v>56</v>
      </c>
      <c r="AC50" s="20">
        <v>420</v>
      </c>
    </row>
    <row r="51" spans="1:29" x14ac:dyDescent="0.2">
      <c r="O51" s="9"/>
    </row>
    <row r="52" spans="1:29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5" t="str">
        <f t="shared" ref="M52:M115" si="3">IFERROR(INDEX(T51:T82,MATCH(J52&amp;K52,R51:R82&amp;S51:S82,0)),"")</f>
        <v/>
      </c>
    </row>
    <row r="53" spans="1:29" x14ac:dyDescent="0.2">
      <c r="M53" s="15" t="str">
        <f t="shared" si="3"/>
        <v/>
      </c>
    </row>
    <row r="54" spans="1:29" x14ac:dyDescent="0.2">
      <c r="M54" s="15" t="str">
        <f t="shared" si="3"/>
        <v/>
      </c>
    </row>
    <row r="55" spans="1:29" x14ac:dyDescent="0.2">
      <c r="M55" s="15" t="str">
        <f t="shared" si="3"/>
        <v/>
      </c>
    </row>
    <row r="56" spans="1:29" x14ac:dyDescent="0.2">
      <c r="M56" s="15" t="str">
        <f t="shared" si="3"/>
        <v/>
      </c>
    </row>
    <row r="57" spans="1:29" x14ac:dyDescent="0.2">
      <c r="M57" s="15" t="str">
        <f t="shared" si="3"/>
        <v/>
      </c>
    </row>
    <row r="58" spans="1:29" x14ac:dyDescent="0.2">
      <c r="M58" s="15" t="str">
        <f t="shared" si="3"/>
        <v/>
      </c>
    </row>
    <row r="59" spans="1:29" x14ac:dyDescent="0.2">
      <c r="M59" s="15" t="str">
        <f t="shared" si="3"/>
        <v/>
      </c>
    </row>
    <row r="60" spans="1:29" x14ac:dyDescent="0.2">
      <c r="M60" s="15" t="str">
        <f t="shared" si="3"/>
        <v/>
      </c>
    </row>
    <row r="61" spans="1:29" x14ac:dyDescent="0.2">
      <c r="M61" s="15" t="str">
        <f t="shared" si="3"/>
        <v/>
      </c>
    </row>
    <row r="62" spans="1:29" x14ac:dyDescent="0.2">
      <c r="M62" s="15" t="str">
        <f t="shared" si="3"/>
        <v/>
      </c>
    </row>
    <row r="63" spans="1:29" x14ac:dyDescent="0.2">
      <c r="M63" s="15" t="str">
        <f t="shared" si="3"/>
        <v/>
      </c>
    </row>
    <row r="64" spans="1:29" x14ac:dyDescent="0.2">
      <c r="M64" s="15" t="str">
        <f t="shared" si="3"/>
        <v/>
      </c>
    </row>
    <row r="65" spans="13:13" x14ac:dyDescent="0.2">
      <c r="M65" s="15" t="str">
        <f t="shared" si="3"/>
        <v/>
      </c>
    </row>
    <row r="66" spans="13:13" x14ac:dyDescent="0.2">
      <c r="M66" s="15" t="str">
        <f t="shared" si="3"/>
        <v/>
      </c>
    </row>
    <row r="67" spans="13:13" x14ac:dyDescent="0.2">
      <c r="M67" s="15" t="str">
        <f t="shared" si="3"/>
        <v/>
      </c>
    </row>
    <row r="68" spans="13:13" x14ac:dyDescent="0.2">
      <c r="M68" s="15" t="str">
        <f t="shared" si="3"/>
        <v/>
      </c>
    </row>
    <row r="69" spans="13:13" x14ac:dyDescent="0.2">
      <c r="M69" s="15" t="str">
        <f t="shared" si="3"/>
        <v/>
      </c>
    </row>
    <row r="70" spans="13:13" x14ac:dyDescent="0.2">
      <c r="M70" s="15" t="str">
        <f t="shared" si="3"/>
        <v/>
      </c>
    </row>
    <row r="71" spans="13:13" x14ac:dyDescent="0.2">
      <c r="M71" s="15" t="str">
        <f t="shared" si="3"/>
        <v/>
      </c>
    </row>
    <row r="72" spans="13:13" x14ac:dyDescent="0.2">
      <c r="M72" s="15" t="str">
        <f t="shared" si="3"/>
        <v/>
      </c>
    </row>
    <row r="73" spans="13:13" x14ac:dyDescent="0.2">
      <c r="M73" s="15" t="str">
        <f t="shared" si="3"/>
        <v/>
      </c>
    </row>
    <row r="74" spans="13:13" x14ac:dyDescent="0.2">
      <c r="M74" s="15" t="str">
        <f t="shared" si="3"/>
        <v/>
      </c>
    </row>
    <row r="75" spans="13:13" x14ac:dyDescent="0.2">
      <c r="M75" s="15" t="str">
        <f t="shared" si="3"/>
        <v/>
      </c>
    </row>
    <row r="76" spans="13:13" x14ac:dyDescent="0.2">
      <c r="M76" s="15" t="str">
        <f t="shared" si="3"/>
        <v/>
      </c>
    </row>
    <row r="77" spans="13:13" x14ac:dyDescent="0.2">
      <c r="M77" s="15" t="str">
        <f t="shared" si="3"/>
        <v/>
      </c>
    </row>
    <row r="78" spans="13:13" x14ac:dyDescent="0.2">
      <c r="M78" s="15" t="str">
        <f t="shared" si="3"/>
        <v/>
      </c>
    </row>
    <row r="79" spans="13:13" x14ac:dyDescent="0.2">
      <c r="M79" s="15" t="str">
        <f t="shared" si="3"/>
        <v/>
      </c>
    </row>
    <row r="80" spans="13:13" x14ac:dyDescent="0.2">
      <c r="M80" s="15" t="str">
        <f t="shared" si="3"/>
        <v/>
      </c>
    </row>
    <row r="81" spans="13:13" x14ac:dyDescent="0.2">
      <c r="M81" s="15" t="str">
        <f t="shared" si="3"/>
        <v/>
      </c>
    </row>
    <row r="82" spans="13:13" x14ac:dyDescent="0.2">
      <c r="M82" s="15" t="str">
        <f t="shared" si="3"/>
        <v/>
      </c>
    </row>
    <row r="83" spans="13:13" x14ac:dyDescent="0.2">
      <c r="M83" s="15" t="str">
        <f t="shared" si="3"/>
        <v/>
      </c>
    </row>
    <row r="84" spans="13:13" x14ac:dyDescent="0.2">
      <c r="M84" s="15" t="str">
        <f t="shared" si="3"/>
        <v/>
      </c>
    </row>
    <row r="85" spans="13:13" x14ac:dyDescent="0.2">
      <c r="M85" s="15" t="str">
        <f t="shared" si="3"/>
        <v/>
      </c>
    </row>
    <row r="86" spans="13:13" x14ac:dyDescent="0.2">
      <c r="M86" s="15" t="str">
        <f t="shared" si="3"/>
        <v/>
      </c>
    </row>
    <row r="87" spans="13:13" x14ac:dyDescent="0.2">
      <c r="M87" s="15" t="str">
        <f t="shared" si="3"/>
        <v/>
      </c>
    </row>
    <row r="88" spans="13:13" x14ac:dyDescent="0.2">
      <c r="M88" s="15" t="str">
        <f t="shared" si="3"/>
        <v/>
      </c>
    </row>
    <row r="89" spans="13:13" x14ac:dyDescent="0.2">
      <c r="M89" s="15" t="str">
        <f t="shared" si="3"/>
        <v/>
      </c>
    </row>
    <row r="90" spans="13:13" x14ac:dyDescent="0.2">
      <c r="M90" s="15" t="str">
        <f t="shared" si="3"/>
        <v/>
      </c>
    </row>
    <row r="91" spans="13:13" x14ac:dyDescent="0.2">
      <c r="M91" s="15" t="str">
        <f t="shared" si="3"/>
        <v/>
      </c>
    </row>
    <row r="92" spans="13:13" x14ac:dyDescent="0.2">
      <c r="M92" s="15" t="str">
        <f t="shared" si="3"/>
        <v/>
      </c>
    </row>
    <row r="93" spans="13:13" x14ac:dyDescent="0.2">
      <c r="M93" s="15" t="str">
        <f t="shared" si="3"/>
        <v/>
      </c>
    </row>
    <row r="94" spans="13:13" x14ac:dyDescent="0.2">
      <c r="M94" s="15" t="str">
        <f t="shared" si="3"/>
        <v/>
      </c>
    </row>
    <row r="95" spans="13:13" x14ac:dyDescent="0.2">
      <c r="M95" s="15" t="str">
        <f t="shared" si="3"/>
        <v/>
      </c>
    </row>
    <row r="96" spans="13:13" x14ac:dyDescent="0.2">
      <c r="M96" s="15" t="str">
        <f t="shared" si="3"/>
        <v/>
      </c>
    </row>
    <row r="97" spans="13:13" x14ac:dyDescent="0.2">
      <c r="M97" s="15" t="str">
        <f t="shared" si="3"/>
        <v/>
      </c>
    </row>
    <row r="98" spans="13:13" x14ac:dyDescent="0.2">
      <c r="M98" s="15" t="str">
        <f t="shared" si="3"/>
        <v/>
      </c>
    </row>
    <row r="99" spans="13:13" x14ac:dyDescent="0.2">
      <c r="M99" s="15" t="str">
        <f t="shared" si="3"/>
        <v/>
      </c>
    </row>
    <row r="100" spans="13:13" x14ac:dyDescent="0.2">
      <c r="M100" s="15" t="str">
        <f t="shared" si="3"/>
        <v/>
      </c>
    </row>
    <row r="101" spans="13:13" x14ac:dyDescent="0.2">
      <c r="M101" s="15" t="str">
        <f t="shared" si="3"/>
        <v/>
      </c>
    </row>
    <row r="102" spans="13:13" x14ac:dyDescent="0.2">
      <c r="M102" s="15" t="str">
        <f t="shared" si="3"/>
        <v/>
      </c>
    </row>
    <row r="103" spans="13:13" x14ac:dyDescent="0.2">
      <c r="M103" s="15" t="str">
        <f t="shared" si="3"/>
        <v/>
      </c>
    </row>
    <row r="104" spans="13:13" x14ac:dyDescent="0.2">
      <c r="M104" s="15" t="str">
        <f t="shared" si="3"/>
        <v/>
      </c>
    </row>
    <row r="105" spans="13:13" x14ac:dyDescent="0.2">
      <c r="M105" s="15" t="str">
        <f t="shared" si="3"/>
        <v/>
      </c>
    </row>
    <row r="106" spans="13:13" x14ac:dyDescent="0.2">
      <c r="M106" s="15" t="str">
        <f t="shared" si="3"/>
        <v/>
      </c>
    </row>
    <row r="107" spans="13:13" x14ac:dyDescent="0.2">
      <c r="M107" s="15" t="str">
        <f t="shared" si="3"/>
        <v/>
      </c>
    </row>
    <row r="108" spans="13:13" x14ac:dyDescent="0.2">
      <c r="M108" s="15" t="str">
        <f t="shared" si="3"/>
        <v/>
      </c>
    </row>
    <row r="109" spans="13:13" x14ac:dyDescent="0.2">
      <c r="M109" s="15" t="str">
        <f t="shared" si="3"/>
        <v/>
      </c>
    </row>
    <row r="110" spans="13:13" x14ac:dyDescent="0.2">
      <c r="M110" s="15" t="str">
        <f t="shared" si="3"/>
        <v/>
      </c>
    </row>
    <row r="111" spans="13:13" x14ac:dyDescent="0.2">
      <c r="M111" s="15" t="str">
        <f t="shared" si="3"/>
        <v/>
      </c>
    </row>
    <row r="112" spans="13:13" x14ac:dyDescent="0.2">
      <c r="M112" s="15" t="str">
        <f t="shared" si="3"/>
        <v/>
      </c>
    </row>
    <row r="113" spans="13:13" x14ac:dyDescent="0.2">
      <c r="M113" s="15" t="str">
        <f t="shared" si="3"/>
        <v/>
      </c>
    </row>
    <row r="114" spans="13:13" x14ac:dyDescent="0.2">
      <c r="M114" s="15" t="str">
        <f t="shared" si="3"/>
        <v/>
      </c>
    </row>
    <row r="115" spans="13:13" x14ac:dyDescent="0.2">
      <c r="M115" s="15" t="str">
        <f t="shared" si="3"/>
        <v/>
      </c>
    </row>
    <row r="116" spans="13:13" x14ac:dyDescent="0.2">
      <c r="M116" s="15" t="str">
        <f t="shared" ref="M116:M179" si="4">IFERROR(INDEX(T115:T146,MATCH(J116&amp;K116,R115:R146&amp;S115:S146,0)),"")</f>
        <v/>
      </c>
    </row>
    <row r="117" spans="13:13" x14ac:dyDescent="0.2">
      <c r="M117" s="15" t="str">
        <f t="shared" si="4"/>
        <v/>
      </c>
    </row>
    <row r="118" spans="13:13" x14ac:dyDescent="0.2">
      <c r="M118" s="15" t="str">
        <f t="shared" si="4"/>
        <v/>
      </c>
    </row>
    <row r="119" spans="13:13" x14ac:dyDescent="0.2">
      <c r="M119" s="15" t="str">
        <f t="shared" si="4"/>
        <v/>
      </c>
    </row>
    <row r="120" spans="13:13" x14ac:dyDescent="0.2">
      <c r="M120" s="15" t="str">
        <f t="shared" si="4"/>
        <v/>
      </c>
    </row>
    <row r="121" spans="13:13" x14ac:dyDescent="0.2">
      <c r="M121" s="15" t="str">
        <f t="shared" si="4"/>
        <v/>
      </c>
    </row>
    <row r="122" spans="13:13" x14ac:dyDescent="0.2">
      <c r="M122" s="15" t="str">
        <f t="shared" si="4"/>
        <v/>
      </c>
    </row>
    <row r="123" spans="13:13" x14ac:dyDescent="0.2">
      <c r="M123" s="15" t="str">
        <f t="shared" si="4"/>
        <v/>
      </c>
    </row>
    <row r="124" spans="13:13" x14ac:dyDescent="0.2">
      <c r="M124" s="15" t="str">
        <f t="shared" si="4"/>
        <v/>
      </c>
    </row>
    <row r="125" spans="13:13" x14ac:dyDescent="0.2">
      <c r="M125" s="15" t="str">
        <f t="shared" si="4"/>
        <v/>
      </c>
    </row>
    <row r="126" spans="13:13" x14ac:dyDescent="0.2">
      <c r="M126" s="15" t="str">
        <f t="shared" si="4"/>
        <v/>
      </c>
    </row>
    <row r="127" spans="13:13" x14ac:dyDescent="0.2">
      <c r="M127" s="15" t="str">
        <f t="shared" si="4"/>
        <v/>
      </c>
    </row>
    <row r="128" spans="13:13" x14ac:dyDescent="0.2">
      <c r="M128" s="15" t="str">
        <f t="shared" si="4"/>
        <v/>
      </c>
    </row>
    <row r="129" spans="13:13" x14ac:dyDescent="0.2">
      <c r="M129" s="15" t="str">
        <f t="shared" si="4"/>
        <v/>
      </c>
    </row>
    <row r="130" spans="13:13" x14ac:dyDescent="0.2">
      <c r="M130" s="15" t="str">
        <f t="shared" si="4"/>
        <v/>
      </c>
    </row>
    <row r="131" spans="13:13" x14ac:dyDescent="0.2">
      <c r="M131" s="15" t="str">
        <f t="shared" si="4"/>
        <v/>
      </c>
    </row>
    <row r="132" spans="13:13" x14ac:dyDescent="0.2">
      <c r="M132" s="15" t="str">
        <f t="shared" si="4"/>
        <v/>
      </c>
    </row>
    <row r="133" spans="13:13" x14ac:dyDescent="0.2">
      <c r="M133" s="15" t="str">
        <f t="shared" si="4"/>
        <v/>
      </c>
    </row>
    <row r="134" spans="13:13" x14ac:dyDescent="0.2">
      <c r="M134" s="15" t="str">
        <f t="shared" si="4"/>
        <v/>
      </c>
    </row>
    <row r="135" spans="13:13" x14ac:dyDescent="0.2">
      <c r="M135" s="15" t="str">
        <f t="shared" si="4"/>
        <v/>
      </c>
    </row>
    <row r="136" spans="13:13" x14ac:dyDescent="0.2">
      <c r="M136" s="15" t="str">
        <f t="shared" si="4"/>
        <v/>
      </c>
    </row>
    <row r="137" spans="13:13" x14ac:dyDescent="0.2">
      <c r="M137" s="15" t="str">
        <f t="shared" si="4"/>
        <v/>
      </c>
    </row>
    <row r="138" spans="13:13" x14ac:dyDescent="0.2">
      <c r="M138" s="15" t="str">
        <f t="shared" si="4"/>
        <v/>
      </c>
    </row>
    <row r="139" spans="13:13" x14ac:dyDescent="0.2">
      <c r="M139" s="15" t="str">
        <f t="shared" si="4"/>
        <v/>
      </c>
    </row>
    <row r="140" spans="13:13" x14ac:dyDescent="0.2">
      <c r="M140" s="15" t="str">
        <f t="shared" si="4"/>
        <v/>
      </c>
    </row>
    <row r="141" spans="13:13" x14ac:dyDescent="0.2">
      <c r="M141" s="15" t="str">
        <f t="shared" si="4"/>
        <v/>
      </c>
    </row>
    <row r="142" spans="13:13" x14ac:dyDescent="0.2">
      <c r="M142" s="15" t="str">
        <f t="shared" si="4"/>
        <v/>
      </c>
    </row>
    <row r="143" spans="13:13" x14ac:dyDescent="0.2">
      <c r="M143" s="15" t="str">
        <f t="shared" si="4"/>
        <v/>
      </c>
    </row>
    <row r="144" spans="13:13" x14ac:dyDescent="0.2">
      <c r="M144" s="15" t="str">
        <f t="shared" si="4"/>
        <v/>
      </c>
    </row>
    <row r="145" spans="13:13" x14ac:dyDescent="0.2">
      <c r="M145" s="15" t="str">
        <f t="shared" si="4"/>
        <v/>
      </c>
    </row>
    <row r="146" spans="13:13" x14ac:dyDescent="0.2">
      <c r="M146" s="15" t="str">
        <f t="shared" si="4"/>
        <v/>
      </c>
    </row>
    <row r="147" spans="13:13" x14ac:dyDescent="0.2">
      <c r="M147" s="15" t="str">
        <f t="shared" si="4"/>
        <v/>
      </c>
    </row>
    <row r="148" spans="13:13" x14ac:dyDescent="0.2">
      <c r="M148" s="15" t="str">
        <f t="shared" si="4"/>
        <v/>
      </c>
    </row>
    <row r="149" spans="13:13" x14ac:dyDescent="0.2">
      <c r="M149" s="15" t="str">
        <f t="shared" si="4"/>
        <v/>
      </c>
    </row>
    <row r="150" spans="13:13" x14ac:dyDescent="0.2">
      <c r="M150" s="15" t="str">
        <f t="shared" si="4"/>
        <v/>
      </c>
    </row>
    <row r="151" spans="13:13" x14ac:dyDescent="0.2">
      <c r="M151" s="15" t="str">
        <f t="shared" si="4"/>
        <v/>
      </c>
    </row>
    <row r="152" spans="13:13" x14ac:dyDescent="0.2">
      <c r="M152" s="15" t="str">
        <f t="shared" si="4"/>
        <v/>
      </c>
    </row>
    <row r="153" spans="13:13" x14ac:dyDescent="0.2">
      <c r="M153" s="15" t="str">
        <f t="shared" si="4"/>
        <v/>
      </c>
    </row>
    <row r="154" spans="13:13" x14ac:dyDescent="0.2">
      <c r="M154" s="15" t="str">
        <f t="shared" si="4"/>
        <v/>
      </c>
    </row>
    <row r="155" spans="13:13" x14ac:dyDescent="0.2">
      <c r="M155" s="15" t="str">
        <f t="shared" si="4"/>
        <v/>
      </c>
    </row>
    <row r="156" spans="13:13" x14ac:dyDescent="0.2">
      <c r="M156" s="15" t="str">
        <f t="shared" si="4"/>
        <v/>
      </c>
    </row>
    <row r="157" spans="13:13" x14ac:dyDescent="0.2">
      <c r="M157" s="15" t="str">
        <f t="shared" si="4"/>
        <v/>
      </c>
    </row>
    <row r="158" spans="13:13" x14ac:dyDescent="0.2">
      <c r="M158" s="15" t="str">
        <f t="shared" si="4"/>
        <v/>
      </c>
    </row>
    <row r="159" spans="13:13" x14ac:dyDescent="0.2">
      <c r="M159" s="15" t="str">
        <f t="shared" si="4"/>
        <v/>
      </c>
    </row>
    <row r="160" spans="13:13" x14ac:dyDescent="0.2">
      <c r="M160" s="15" t="str">
        <f t="shared" si="4"/>
        <v/>
      </c>
    </row>
    <row r="161" spans="13:13" x14ac:dyDescent="0.2">
      <c r="M161" s="15" t="str">
        <f t="shared" si="4"/>
        <v/>
      </c>
    </row>
    <row r="162" spans="13:13" x14ac:dyDescent="0.2">
      <c r="M162" s="15" t="str">
        <f t="shared" si="4"/>
        <v/>
      </c>
    </row>
    <row r="163" spans="13:13" x14ac:dyDescent="0.2">
      <c r="M163" s="15" t="str">
        <f t="shared" si="4"/>
        <v/>
      </c>
    </row>
    <row r="164" spans="13:13" x14ac:dyDescent="0.2">
      <c r="M164" s="15" t="str">
        <f t="shared" si="4"/>
        <v/>
      </c>
    </row>
    <row r="165" spans="13:13" x14ac:dyDescent="0.2">
      <c r="M165" s="15" t="str">
        <f t="shared" si="4"/>
        <v/>
      </c>
    </row>
    <row r="166" spans="13:13" x14ac:dyDescent="0.2">
      <c r="M166" s="15" t="str">
        <f t="shared" si="4"/>
        <v/>
      </c>
    </row>
    <row r="167" spans="13:13" x14ac:dyDescent="0.2">
      <c r="M167" s="15" t="str">
        <f t="shared" si="4"/>
        <v/>
      </c>
    </row>
    <row r="168" spans="13:13" x14ac:dyDescent="0.2">
      <c r="M168" s="15" t="str">
        <f t="shared" si="4"/>
        <v/>
      </c>
    </row>
    <row r="169" spans="13:13" x14ac:dyDescent="0.2">
      <c r="M169" s="15" t="str">
        <f t="shared" si="4"/>
        <v/>
      </c>
    </row>
    <row r="170" spans="13:13" x14ac:dyDescent="0.2">
      <c r="M170" s="15" t="str">
        <f t="shared" si="4"/>
        <v/>
      </c>
    </row>
    <row r="171" spans="13:13" x14ac:dyDescent="0.2">
      <c r="M171" s="15" t="str">
        <f t="shared" si="4"/>
        <v/>
      </c>
    </row>
    <row r="172" spans="13:13" x14ac:dyDescent="0.2">
      <c r="M172" s="15" t="str">
        <f t="shared" si="4"/>
        <v/>
      </c>
    </row>
    <row r="173" spans="13:13" x14ac:dyDescent="0.2">
      <c r="M173" s="15" t="str">
        <f t="shared" si="4"/>
        <v/>
      </c>
    </row>
    <row r="174" spans="13:13" x14ac:dyDescent="0.2">
      <c r="M174" s="15" t="str">
        <f t="shared" si="4"/>
        <v/>
      </c>
    </row>
    <row r="175" spans="13:13" x14ac:dyDescent="0.2">
      <c r="M175" s="15" t="str">
        <f t="shared" si="4"/>
        <v/>
      </c>
    </row>
    <row r="176" spans="13:13" x14ac:dyDescent="0.2">
      <c r="M176" s="15" t="str">
        <f t="shared" si="4"/>
        <v/>
      </c>
    </row>
    <row r="177" spans="13:13" x14ac:dyDescent="0.2">
      <c r="M177" s="15" t="str">
        <f t="shared" si="4"/>
        <v/>
      </c>
    </row>
    <row r="178" spans="13:13" x14ac:dyDescent="0.2">
      <c r="M178" s="15" t="str">
        <f t="shared" si="4"/>
        <v/>
      </c>
    </row>
    <row r="179" spans="13:13" x14ac:dyDescent="0.2">
      <c r="M179" s="15" t="str">
        <f t="shared" si="4"/>
        <v/>
      </c>
    </row>
    <row r="180" spans="13:13" x14ac:dyDescent="0.2">
      <c r="M180" s="15" t="str">
        <f t="shared" ref="M180:M243" si="5">IFERROR(INDEX(T179:T210,MATCH(J180&amp;K180,R179:R210&amp;S179:S210,0)),"")</f>
        <v/>
      </c>
    </row>
    <row r="181" spans="13:13" x14ac:dyDescent="0.2">
      <c r="M181" s="15" t="str">
        <f t="shared" si="5"/>
        <v/>
      </c>
    </row>
    <row r="182" spans="13:13" x14ac:dyDescent="0.2">
      <c r="M182" s="15" t="str">
        <f t="shared" si="5"/>
        <v/>
      </c>
    </row>
    <row r="183" spans="13:13" x14ac:dyDescent="0.2">
      <c r="M183" s="15" t="str">
        <f t="shared" si="5"/>
        <v/>
      </c>
    </row>
    <row r="184" spans="13:13" x14ac:dyDescent="0.2">
      <c r="M184" s="15" t="str">
        <f t="shared" si="5"/>
        <v/>
      </c>
    </row>
    <row r="185" spans="13:13" x14ac:dyDescent="0.2">
      <c r="M185" s="15" t="str">
        <f t="shared" si="5"/>
        <v/>
      </c>
    </row>
    <row r="186" spans="13:13" x14ac:dyDescent="0.2">
      <c r="M186" s="15" t="str">
        <f t="shared" si="5"/>
        <v/>
      </c>
    </row>
    <row r="187" spans="13:13" x14ac:dyDescent="0.2">
      <c r="M187" s="15" t="str">
        <f t="shared" si="5"/>
        <v/>
      </c>
    </row>
    <row r="188" spans="13:13" x14ac:dyDescent="0.2">
      <c r="M188" s="15" t="str">
        <f t="shared" si="5"/>
        <v/>
      </c>
    </row>
    <row r="189" spans="13:13" x14ac:dyDescent="0.2">
      <c r="M189" s="15" t="str">
        <f t="shared" si="5"/>
        <v/>
      </c>
    </row>
    <row r="190" spans="13:13" x14ac:dyDescent="0.2">
      <c r="M190" s="15" t="str">
        <f t="shared" si="5"/>
        <v/>
      </c>
    </row>
    <row r="191" spans="13:13" x14ac:dyDescent="0.2">
      <c r="M191" s="15" t="str">
        <f t="shared" si="5"/>
        <v/>
      </c>
    </row>
    <row r="192" spans="13:13" x14ac:dyDescent="0.2">
      <c r="M192" s="15" t="str">
        <f t="shared" si="5"/>
        <v/>
      </c>
    </row>
    <row r="193" spans="13:13" x14ac:dyDescent="0.2">
      <c r="M193" s="15" t="str">
        <f t="shared" si="5"/>
        <v/>
      </c>
    </row>
    <row r="194" spans="13:13" x14ac:dyDescent="0.2">
      <c r="M194" s="15" t="str">
        <f t="shared" si="5"/>
        <v/>
      </c>
    </row>
    <row r="195" spans="13:13" x14ac:dyDescent="0.2">
      <c r="M195" s="15" t="str">
        <f t="shared" si="5"/>
        <v/>
      </c>
    </row>
    <row r="196" spans="13:13" x14ac:dyDescent="0.2">
      <c r="M196" s="15" t="str">
        <f t="shared" si="5"/>
        <v/>
      </c>
    </row>
    <row r="197" spans="13:13" x14ac:dyDescent="0.2">
      <c r="M197" s="15" t="str">
        <f t="shared" si="5"/>
        <v/>
      </c>
    </row>
    <row r="198" spans="13:13" x14ac:dyDescent="0.2">
      <c r="M198" s="15" t="str">
        <f t="shared" si="5"/>
        <v/>
      </c>
    </row>
    <row r="199" spans="13:13" x14ac:dyDescent="0.2">
      <c r="M199" s="15" t="str">
        <f t="shared" si="5"/>
        <v/>
      </c>
    </row>
    <row r="200" spans="13:13" x14ac:dyDescent="0.2">
      <c r="M200" s="15" t="str">
        <f t="shared" si="5"/>
        <v/>
      </c>
    </row>
    <row r="201" spans="13:13" x14ac:dyDescent="0.2">
      <c r="M201" s="15" t="str">
        <f t="shared" si="5"/>
        <v/>
      </c>
    </row>
    <row r="202" spans="13:13" x14ac:dyDescent="0.2">
      <c r="M202" s="15" t="str">
        <f t="shared" si="5"/>
        <v/>
      </c>
    </row>
    <row r="203" spans="13:13" x14ac:dyDescent="0.2">
      <c r="M203" s="15" t="str">
        <f t="shared" si="5"/>
        <v/>
      </c>
    </row>
    <row r="204" spans="13:13" x14ac:dyDescent="0.2">
      <c r="M204" s="15" t="str">
        <f t="shared" si="5"/>
        <v/>
      </c>
    </row>
    <row r="205" spans="13:13" x14ac:dyDescent="0.2">
      <c r="M205" s="15" t="str">
        <f t="shared" si="5"/>
        <v/>
      </c>
    </row>
    <row r="206" spans="13:13" x14ac:dyDescent="0.2">
      <c r="M206" s="15" t="str">
        <f t="shared" si="5"/>
        <v/>
      </c>
    </row>
    <row r="207" spans="13:13" x14ac:dyDescent="0.2">
      <c r="M207" s="15" t="str">
        <f t="shared" si="5"/>
        <v/>
      </c>
    </row>
    <row r="208" spans="13:13" x14ac:dyDescent="0.2">
      <c r="M208" s="15" t="str">
        <f t="shared" si="5"/>
        <v/>
      </c>
    </row>
    <row r="209" spans="13:13" x14ac:dyDescent="0.2">
      <c r="M209" s="15" t="str">
        <f t="shared" si="5"/>
        <v/>
      </c>
    </row>
    <row r="210" spans="13:13" x14ac:dyDescent="0.2">
      <c r="M210" s="15" t="str">
        <f t="shared" si="5"/>
        <v/>
      </c>
    </row>
    <row r="211" spans="13:13" x14ac:dyDescent="0.2">
      <c r="M211" s="15" t="str">
        <f t="shared" si="5"/>
        <v/>
      </c>
    </row>
    <row r="212" spans="13:13" x14ac:dyDescent="0.2">
      <c r="M212" s="15" t="str">
        <f t="shared" si="5"/>
        <v/>
      </c>
    </row>
    <row r="213" spans="13:13" x14ac:dyDescent="0.2">
      <c r="M213" s="15" t="str">
        <f t="shared" si="5"/>
        <v/>
      </c>
    </row>
    <row r="214" spans="13:13" x14ac:dyDescent="0.2">
      <c r="M214" s="15" t="str">
        <f t="shared" si="5"/>
        <v/>
      </c>
    </row>
    <row r="215" spans="13:13" x14ac:dyDescent="0.2">
      <c r="M215" s="15" t="str">
        <f t="shared" si="5"/>
        <v/>
      </c>
    </row>
    <row r="216" spans="13:13" x14ac:dyDescent="0.2">
      <c r="M216" s="15" t="str">
        <f t="shared" si="5"/>
        <v/>
      </c>
    </row>
    <row r="217" spans="13:13" x14ac:dyDescent="0.2">
      <c r="M217" s="15" t="str">
        <f t="shared" si="5"/>
        <v/>
      </c>
    </row>
    <row r="218" spans="13:13" x14ac:dyDescent="0.2">
      <c r="M218" s="15" t="str">
        <f t="shared" si="5"/>
        <v/>
      </c>
    </row>
    <row r="219" spans="13:13" x14ac:dyDescent="0.2">
      <c r="M219" s="15" t="str">
        <f t="shared" si="5"/>
        <v/>
      </c>
    </row>
    <row r="220" spans="13:13" x14ac:dyDescent="0.2">
      <c r="M220" s="15" t="str">
        <f t="shared" si="5"/>
        <v/>
      </c>
    </row>
    <row r="221" spans="13:13" x14ac:dyDescent="0.2">
      <c r="M221" s="15" t="str">
        <f t="shared" si="5"/>
        <v/>
      </c>
    </row>
    <row r="222" spans="13:13" x14ac:dyDescent="0.2">
      <c r="M222" s="15" t="str">
        <f t="shared" si="5"/>
        <v/>
      </c>
    </row>
    <row r="223" spans="13:13" x14ac:dyDescent="0.2">
      <c r="M223" s="15" t="str">
        <f t="shared" si="5"/>
        <v/>
      </c>
    </row>
    <row r="224" spans="13:13" x14ac:dyDescent="0.2">
      <c r="M224" s="15" t="str">
        <f t="shared" si="5"/>
        <v/>
      </c>
    </row>
    <row r="225" spans="13:13" x14ac:dyDescent="0.2">
      <c r="M225" s="15" t="str">
        <f t="shared" si="5"/>
        <v/>
      </c>
    </row>
    <row r="226" spans="13:13" x14ac:dyDescent="0.2">
      <c r="M226" s="15" t="str">
        <f t="shared" si="5"/>
        <v/>
      </c>
    </row>
    <row r="227" spans="13:13" x14ac:dyDescent="0.2">
      <c r="M227" s="15" t="str">
        <f t="shared" si="5"/>
        <v/>
      </c>
    </row>
    <row r="228" spans="13:13" x14ac:dyDescent="0.2">
      <c r="M228" s="15" t="str">
        <f t="shared" si="5"/>
        <v/>
      </c>
    </row>
    <row r="229" spans="13:13" x14ac:dyDescent="0.2">
      <c r="M229" s="15" t="str">
        <f t="shared" si="5"/>
        <v/>
      </c>
    </row>
    <row r="230" spans="13:13" x14ac:dyDescent="0.2">
      <c r="M230" s="15" t="str">
        <f t="shared" si="5"/>
        <v/>
      </c>
    </row>
    <row r="231" spans="13:13" x14ac:dyDescent="0.2">
      <c r="M231" s="15" t="str">
        <f t="shared" si="5"/>
        <v/>
      </c>
    </row>
    <row r="232" spans="13:13" x14ac:dyDescent="0.2">
      <c r="M232" s="15" t="str">
        <f t="shared" si="5"/>
        <v/>
      </c>
    </row>
    <row r="233" spans="13:13" x14ac:dyDescent="0.2">
      <c r="M233" s="15" t="str">
        <f t="shared" si="5"/>
        <v/>
      </c>
    </row>
    <row r="234" spans="13:13" x14ac:dyDescent="0.2">
      <c r="M234" s="15" t="str">
        <f t="shared" si="5"/>
        <v/>
      </c>
    </row>
    <row r="235" spans="13:13" x14ac:dyDescent="0.2">
      <c r="M235" s="15" t="str">
        <f t="shared" si="5"/>
        <v/>
      </c>
    </row>
    <row r="236" spans="13:13" x14ac:dyDescent="0.2">
      <c r="M236" s="15" t="str">
        <f t="shared" si="5"/>
        <v/>
      </c>
    </row>
    <row r="237" spans="13:13" x14ac:dyDescent="0.2">
      <c r="M237" s="15" t="str">
        <f t="shared" si="5"/>
        <v/>
      </c>
    </row>
    <row r="238" spans="13:13" x14ac:dyDescent="0.2">
      <c r="M238" s="15" t="str">
        <f t="shared" si="5"/>
        <v/>
      </c>
    </row>
    <row r="239" spans="13:13" x14ac:dyDescent="0.2">
      <c r="M239" s="15" t="str">
        <f t="shared" si="5"/>
        <v/>
      </c>
    </row>
    <row r="240" spans="13:13" x14ac:dyDescent="0.2">
      <c r="M240" s="15" t="str">
        <f t="shared" si="5"/>
        <v/>
      </c>
    </row>
    <row r="241" spans="13:13" x14ac:dyDescent="0.2">
      <c r="M241" s="15" t="str">
        <f t="shared" si="5"/>
        <v/>
      </c>
    </row>
    <row r="242" spans="13:13" x14ac:dyDescent="0.2">
      <c r="M242" s="15" t="str">
        <f t="shared" si="5"/>
        <v/>
      </c>
    </row>
    <row r="243" spans="13:13" x14ac:dyDescent="0.2">
      <c r="M243" s="15" t="str">
        <f t="shared" si="5"/>
        <v/>
      </c>
    </row>
    <row r="244" spans="13:13" x14ac:dyDescent="0.2">
      <c r="M244" s="15" t="str">
        <f t="shared" ref="M244:M266" si="6">IFERROR(INDEX(T243:T274,MATCH(J244&amp;K244,R243:R274&amp;S243:S274,0)),"")</f>
        <v/>
      </c>
    </row>
    <row r="245" spans="13:13" x14ac:dyDescent="0.2">
      <c r="M245" s="15" t="str">
        <f t="shared" si="6"/>
        <v/>
      </c>
    </row>
    <row r="246" spans="13:13" x14ac:dyDescent="0.2">
      <c r="M246" s="15" t="str">
        <f t="shared" si="6"/>
        <v/>
      </c>
    </row>
    <row r="247" spans="13:13" x14ac:dyDescent="0.2">
      <c r="M247" s="15" t="str">
        <f t="shared" si="6"/>
        <v/>
      </c>
    </row>
    <row r="248" spans="13:13" x14ac:dyDescent="0.2">
      <c r="M248" s="15" t="str">
        <f t="shared" si="6"/>
        <v/>
      </c>
    </row>
    <row r="249" spans="13:13" x14ac:dyDescent="0.2">
      <c r="M249" s="15" t="str">
        <f t="shared" si="6"/>
        <v/>
      </c>
    </row>
    <row r="250" spans="13:13" x14ac:dyDescent="0.2">
      <c r="M250" s="15" t="str">
        <f t="shared" si="6"/>
        <v/>
      </c>
    </row>
    <row r="251" spans="13:13" x14ac:dyDescent="0.2">
      <c r="M251" s="15" t="str">
        <f t="shared" si="6"/>
        <v/>
      </c>
    </row>
    <row r="252" spans="13:13" x14ac:dyDescent="0.2">
      <c r="M252" s="15" t="str">
        <f t="shared" si="6"/>
        <v/>
      </c>
    </row>
    <row r="253" spans="13:13" x14ac:dyDescent="0.2">
      <c r="M253" s="15" t="str">
        <f t="shared" si="6"/>
        <v/>
      </c>
    </row>
    <row r="254" spans="13:13" x14ac:dyDescent="0.2">
      <c r="M254" s="15" t="str">
        <f t="shared" si="6"/>
        <v/>
      </c>
    </row>
    <row r="255" spans="13:13" x14ac:dyDescent="0.2">
      <c r="M255" s="15" t="str">
        <f t="shared" si="6"/>
        <v/>
      </c>
    </row>
    <row r="256" spans="13:13" x14ac:dyDescent="0.2">
      <c r="M256" s="15" t="str">
        <f t="shared" si="6"/>
        <v/>
      </c>
    </row>
    <row r="257" spans="13:13" x14ac:dyDescent="0.2">
      <c r="M257" s="15" t="str">
        <f t="shared" si="6"/>
        <v/>
      </c>
    </row>
    <row r="258" spans="13:13" x14ac:dyDescent="0.2">
      <c r="M258" s="15" t="str">
        <f t="shared" si="6"/>
        <v/>
      </c>
    </row>
    <row r="259" spans="13:13" x14ac:dyDescent="0.2">
      <c r="M259" s="15" t="str">
        <f t="shared" si="6"/>
        <v/>
      </c>
    </row>
    <row r="260" spans="13:13" x14ac:dyDescent="0.2">
      <c r="M260" s="15" t="str">
        <f t="shared" si="6"/>
        <v/>
      </c>
    </row>
    <row r="261" spans="13:13" x14ac:dyDescent="0.2">
      <c r="M261" s="15" t="str">
        <f t="shared" si="6"/>
        <v/>
      </c>
    </row>
    <row r="262" spans="13:13" x14ac:dyDescent="0.2">
      <c r="M262" s="15" t="str">
        <f t="shared" si="6"/>
        <v/>
      </c>
    </row>
    <row r="263" spans="13:13" x14ac:dyDescent="0.2">
      <c r="M263" s="15" t="str">
        <f t="shared" si="6"/>
        <v/>
      </c>
    </row>
    <row r="264" spans="13:13" x14ac:dyDescent="0.2">
      <c r="M264" s="15" t="str">
        <f t="shared" si="6"/>
        <v/>
      </c>
    </row>
    <row r="265" spans="13:13" x14ac:dyDescent="0.2">
      <c r="M265" s="15" t="str">
        <f t="shared" si="6"/>
        <v/>
      </c>
    </row>
    <row r="266" spans="13:13" x14ac:dyDescent="0.2">
      <c r="M266" s="15" t="str">
        <f t="shared" si="6"/>
        <v/>
      </c>
    </row>
  </sheetData>
  <autoFilter ref="A1:N50"/>
  <dataConsolidate function="countNums">
    <dataRefs count="1">
      <dataRef ref="N15:N18" sheet="Продажи" r:id="rId1"/>
    </dataRefs>
  </dataConsolidate>
  <mergeCells count="4">
    <mergeCell ref="W2:W3"/>
    <mergeCell ref="W4:W5"/>
    <mergeCell ref="W6:W7"/>
    <mergeCell ref="W8:W9"/>
  </mergeCells>
  <dataValidations count="7">
    <dataValidation type="list" allowBlank="1" showInputMessage="1" showErrorMessage="1" sqref="J2:J50">
      <formula1>$AD$14:$AD$18</formula1>
    </dataValidation>
    <dataValidation type="list" allowBlank="1" showInputMessage="1" showErrorMessage="1" sqref="K2:K50">
      <formula1>$AF$14:$AF$22</formula1>
    </dataValidation>
    <dataValidation type="list" allowBlank="1" showInputMessage="1" showErrorMessage="1" sqref="I2:I50">
      <formula1>тренеры</formula1>
    </dataValidation>
    <dataValidation type="list" allowBlank="1" showInputMessage="1" showErrorMessage="1" sqref="D2:D50">
      <formula1>$AD$28:$AD$31</formula1>
    </dataValidation>
    <dataValidation type="list" allowBlank="1" showInputMessage="1" showErrorMessage="1" sqref="AD29">
      <formula1>$P$5:$P$8</formula1>
    </dataValidation>
    <dataValidation type="list" allowBlank="1" showInputMessage="1" showErrorMessage="1" sqref="AD30:AD31">
      <formula1>$P$6:$P$8</formula1>
    </dataValidation>
    <dataValidation type="list" allowBlank="1" showInputMessage="1" showErrorMessage="1" sqref="G2:G50">
      <formula1>$AB$14:$AB$50</formula1>
    </dataValidation>
  </dataValidations>
  <pageMargins left="0.7" right="0.7" top="0.75" bottom="0.75" header="0.3" footer="0.3"/>
  <pageSetup paperSize="9" scale="80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8" sqref="G8:G9"/>
    </sheetView>
  </sheetViews>
  <sheetFormatPr defaultRowHeight="15" x14ac:dyDescent="0.25"/>
  <cols>
    <col min="1" max="1" width="15.42578125" bestFit="1" customWidth="1"/>
    <col min="2" max="2" width="14.7109375" bestFit="1" customWidth="1"/>
    <col min="3" max="3" width="14.42578125" customWidth="1"/>
  </cols>
  <sheetData>
    <row r="1" spans="1:5" x14ac:dyDescent="0.25">
      <c r="A1" s="63">
        <v>41699</v>
      </c>
    </row>
    <row r="3" spans="1:5" x14ac:dyDescent="0.25">
      <c r="A3" s="58" t="s">
        <v>1</v>
      </c>
      <c r="B3" s="58" t="s">
        <v>88</v>
      </c>
      <c r="C3" s="58" t="s">
        <v>90</v>
      </c>
      <c r="D3" s="58" t="s">
        <v>86</v>
      </c>
      <c r="E3" s="58" t="s">
        <v>87</v>
      </c>
    </row>
    <row r="4" spans="1:5" s="60" customFormat="1" x14ac:dyDescent="0.25">
      <c r="A4" s="59" t="s">
        <v>89</v>
      </c>
      <c r="B4" s="59">
        <v>735000</v>
      </c>
      <c r="C4" s="59">
        <f>SUM(C6:C11)</f>
        <v>86220</v>
      </c>
      <c r="D4" s="59"/>
      <c r="E4" s="59"/>
    </row>
    <row r="5" spans="1:5" x14ac:dyDescent="0.25">
      <c r="A5" t="s">
        <v>84</v>
      </c>
      <c r="B5">
        <v>350000</v>
      </c>
      <c r="C5">
        <f>C4</f>
        <v>86220</v>
      </c>
      <c r="D5">
        <f>IF($C$4&gt;=350000,0.07,0.05)</f>
        <v>0.05</v>
      </c>
      <c r="E5">
        <f>+C5*D5</f>
        <v>4311</v>
      </c>
    </row>
    <row r="6" spans="1:5" x14ac:dyDescent="0.25">
      <c r="A6" t="s">
        <v>5</v>
      </c>
      <c r="B6">
        <v>367500</v>
      </c>
      <c r="C6">
        <f>SUMPRODUCT((Продажи!$D$2:$D$50=Лист1!A6)*(Продажи!$C$2:$C$50=Лист1!$A$1)*(Продажи!$N$2:$N$50))</f>
        <v>45250</v>
      </c>
      <c r="D6">
        <f>IF($C$4&gt;=735000,0.08,IF(C6&gt;=367500,0.07,0.05))</f>
        <v>0.05</v>
      </c>
      <c r="E6">
        <f>+C6*D6</f>
        <v>2262.5</v>
      </c>
    </row>
    <row r="7" spans="1:5" x14ac:dyDescent="0.25">
      <c r="A7" t="s">
        <v>6</v>
      </c>
      <c r="B7">
        <v>367500</v>
      </c>
      <c r="C7">
        <f>SUMPRODUCT((Продажи!$D$2:$D$50=Лист1!A7)*(Продажи!$C$2:$C$50=Лист1!$A$1)*(Продажи!$N$2:$N$50))</f>
        <v>17610</v>
      </c>
      <c r="D7">
        <f t="shared" ref="D7:D8" si="0">IF($C$4&gt;=735000,0.08,IF(C7&gt;=367500,0.07,0.05))</f>
        <v>0.05</v>
      </c>
      <c r="E7">
        <f t="shared" ref="E7:E8" si="1">+C7*D7</f>
        <v>880.5</v>
      </c>
    </row>
    <row r="8" spans="1:5" x14ac:dyDescent="0.25">
      <c r="A8" t="s">
        <v>4</v>
      </c>
      <c r="B8">
        <v>367500</v>
      </c>
      <c r="C8">
        <f>SUMPRODUCT((Продажи!$D$2:$D$50=Лист1!A8)*(Продажи!$C$2:$C$50=Лист1!$A$1)*(Продажи!$N$2:$N$50))</f>
        <v>23360</v>
      </c>
      <c r="D8">
        <f t="shared" si="0"/>
        <v>0.05</v>
      </c>
      <c r="E8">
        <f t="shared" si="1"/>
        <v>1168</v>
      </c>
    </row>
  </sheetData>
  <dataValidations count="1">
    <dataValidation type="list" allowBlank="1" showInputMessage="1" showErrorMessage="1" sqref="A1">
      <formula1>даты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Продажи</vt:lpstr>
      <vt:lpstr>Лист1</vt:lpstr>
      <vt:lpstr>блоки</vt:lpstr>
      <vt:lpstr>блокидлятабл</vt:lpstr>
      <vt:lpstr>вид_карты</vt:lpstr>
      <vt:lpstr>даты</vt:lpstr>
      <vt:lpstr>птстоим</vt:lpstr>
      <vt:lpstr>суммадлязпадмин</vt:lpstr>
      <vt:lpstr>тренеры</vt:lpstr>
      <vt:lpstr>тренкатегории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2014-03-24T13:12:43Z</dcterms:modified>
</cp:coreProperties>
</file>