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codeName="ЭтаКнига" autoCompressPictures="0"/>
  <bookViews>
    <workbookView xWindow="0" yWindow="0" windowWidth="27320" windowHeight="13180"/>
  </bookViews>
  <sheets>
    <sheet name="Табель" sheetId="1" r:id="rId1"/>
    <sheet name="Лист1" sheetId="4" r:id="rId2"/>
  </sheets>
  <definedNames>
    <definedName name="_xlnm._FilterDatabase" localSheetId="1" hidden="1">Лист1!$A$4:$BA$35</definedName>
    <definedName name="_xlnm.Criteria" localSheetId="1">Лист1!$A$4:$AZ$35</definedName>
    <definedName name="_xlnm.Print_Area" localSheetId="0">Табель!$A$1:$BA$42</definedName>
    <definedName name="А34">Табель!#REF!</definedName>
    <definedName name="УФ">ISERR(--Лист1!A1048573)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V38" i="4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4" i="4"/>
  <c r="BJ4" i="4"/>
  <c r="BJ3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F37" i="4"/>
  <c r="BK7" i="4"/>
  <c r="BK6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BK5" i="4"/>
  <c r="BK3" i="4"/>
  <c r="BJ10" i="4"/>
  <c r="BJ9" i="4"/>
  <c r="BJ8" i="4"/>
  <c r="BJ7" i="4"/>
  <c r="BJ6" i="4"/>
  <c r="BJ5" i="4"/>
  <c r="H2" i="1"/>
  <c r="L2" i="1"/>
  <c r="BK10" i="1"/>
  <c r="A5" i="4"/>
  <c r="A6" i="4"/>
  <c r="BK15" i="1"/>
  <c r="BK11" i="1"/>
  <c r="BK12" i="1"/>
  <c r="BK8" i="1"/>
  <c r="BK13" i="1"/>
  <c r="BK9" i="1"/>
  <c r="BK14" i="1"/>
  <c r="J62" i="1"/>
  <c r="F62" i="1"/>
  <c r="AI62" i="1"/>
  <c r="AE62" i="1"/>
  <c r="AA62" i="1"/>
  <c r="W62" i="1"/>
  <c r="S62" i="1"/>
  <c r="O62" i="1"/>
  <c r="K62" i="1"/>
  <c r="G62" i="1"/>
  <c r="AJ62" i="1"/>
  <c r="AF62" i="1"/>
  <c r="AB62" i="1"/>
  <c r="X62" i="1"/>
  <c r="T62" i="1"/>
  <c r="P62" i="1"/>
  <c r="L62" i="1"/>
  <c r="H62" i="1"/>
  <c r="AG62" i="1"/>
  <c r="AC62" i="1"/>
  <c r="Y62" i="1"/>
  <c r="U62" i="1"/>
  <c r="Q62" i="1"/>
  <c r="M62" i="1"/>
  <c r="I62" i="1"/>
  <c r="AH62" i="1"/>
  <c r="AD62" i="1"/>
  <c r="Z62" i="1"/>
  <c r="V62" i="1"/>
  <c r="R62" i="1"/>
  <c r="N62" i="1"/>
  <c r="J63" i="1"/>
  <c r="AI63" i="1"/>
  <c r="AE63" i="1"/>
  <c r="AA63" i="1"/>
  <c r="W63" i="1"/>
  <c r="S63" i="1"/>
  <c r="O63" i="1"/>
  <c r="K63" i="1"/>
  <c r="G63" i="1"/>
  <c r="AJ63" i="1"/>
  <c r="AF63" i="1"/>
  <c r="AB63" i="1"/>
  <c r="X63" i="1"/>
  <c r="T63" i="1"/>
  <c r="P63" i="1"/>
  <c r="L63" i="1"/>
  <c r="H63" i="1"/>
  <c r="AG63" i="1"/>
  <c r="AC63" i="1"/>
  <c r="Y63" i="1"/>
  <c r="U63" i="1"/>
  <c r="Q63" i="1"/>
  <c r="M63" i="1"/>
  <c r="I63" i="1"/>
  <c r="AH63" i="1"/>
  <c r="AD63" i="1"/>
  <c r="Z63" i="1"/>
  <c r="V63" i="1"/>
  <c r="R63" i="1"/>
  <c r="N63" i="1"/>
  <c r="A7" i="4"/>
  <c r="A8" i="4"/>
  <c r="B39" i="1"/>
  <c r="C39" i="1"/>
  <c r="D39" i="1"/>
  <c r="E39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A9" i="4"/>
  <c r="A10" i="4"/>
  <c r="C8" i="1"/>
  <c r="D8" i="1"/>
  <c r="E8" i="1"/>
  <c r="B8" i="1"/>
  <c r="A8" i="1"/>
  <c r="A11" i="4"/>
  <c r="A9" i="1"/>
  <c r="A12" i="4"/>
  <c r="A10" i="1"/>
  <c r="A13" i="4"/>
  <c r="A11" i="1"/>
  <c r="A14" i="4"/>
  <c r="A12" i="1"/>
  <c r="A15" i="4"/>
  <c r="A13" i="1"/>
  <c r="A16" i="4"/>
  <c r="A14" i="1"/>
  <c r="A17" i="4"/>
  <c r="A15" i="1"/>
  <c r="A18" i="4"/>
  <c r="A16" i="1"/>
  <c r="A17" i="1"/>
  <c r="A19" i="4"/>
  <c r="A18" i="1"/>
  <c r="A20" i="4"/>
  <c r="A19" i="1"/>
  <c r="A21" i="4"/>
  <c r="A20" i="1"/>
  <c r="A22" i="4"/>
  <c r="A21" i="1"/>
  <c r="A23" i="4"/>
  <c r="A22" i="1"/>
  <c r="A24" i="4"/>
  <c r="A23" i="1"/>
  <c r="A25" i="4"/>
  <c r="A24" i="1"/>
  <c r="A26" i="4"/>
  <c r="A25" i="1"/>
  <c r="A27" i="4"/>
  <c r="A26" i="1"/>
  <c r="A28" i="4"/>
  <c r="A27" i="1"/>
  <c r="A29" i="4"/>
  <c r="A28" i="1"/>
  <c r="A30" i="4"/>
  <c r="A29" i="1"/>
  <c r="A31" i="4"/>
  <c r="A30" i="1"/>
  <c r="A32" i="4"/>
  <c r="A31" i="1"/>
  <c r="A33" i="4"/>
  <c r="A32" i="1"/>
  <c r="A34" i="4"/>
  <c r="A33" i="1"/>
  <c r="A35" i="4"/>
  <c r="A34" i="1"/>
  <c r="A35" i="1"/>
  <c r="A36" i="1"/>
  <c r="A39" i="1"/>
  <c r="A37" i="1"/>
  <c r="A38" i="1"/>
  <c r="F63" i="1"/>
</calcChain>
</file>

<file path=xl/comments1.xml><?xml version="1.0" encoding="utf-8"?>
<comments xmlns="http://schemas.openxmlformats.org/spreadsheetml/2006/main">
  <authors>
    <author>Клеменова Наталья Владимировна</author>
  </authors>
  <commentList>
    <comment ref="J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 целый день
</t>
        </r>
      </text>
    </comment>
    <comment ref="V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10:00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4 часа
</t>
        </r>
      </text>
    </comment>
    <comment ref="L18" authorId="0">
      <text>
        <r>
          <rPr>
            <sz val="9"/>
            <color indexed="81"/>
            <rFont val="Tahoma"/>
            <family val="2"/>
            <charset val="204"/>
          </rPr>
          <t xml:space="preserve">увольнительная с 12:00
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С 
14:30
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1 час
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2ч
</t>
        </r>
      </text>
    </comment>
    <comment ref="V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10:00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2 часа
</t>
        </r>
      </text>
    </comment>
    <comment ref="J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С 14:30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1 ч
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 С 12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увольнительная 30 мин.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<sst xmlns="http://schemas.openxmlformats.org/spreadsheetml/2006/main" count="181" uniqueCount="74">
  <si>
    <t>ТАБЕЛЬ УЧЁТА РАБОЧЕГО ВРЕМЕНИ</t>
  </si>
  <si>
    <t>таб. №</t>
  </si>
  <si>
    <t>Разряд</t>
  </si>
  <si>
    <t>Профессия, должность</t>
  </si>
  <si>
    <t>оч.отпуск</t>
  </si>
  <si>
    <t>отп.в св. с родами</t>
  </si>
  <si>
    <t>болезнь</t>
  </si>
  <si>
    <t>проч.неяв.разр.зак.</t>
  </si>
  <si>
    <t>с разр. адм.</t>
  </si>
  <si>
    <t>прогул</t>
  </si>
  <si>
    <t>текущий простой</t>
  </si>
  <si>
    <t>опозд., преждевр.уход</t>
  </si>
  <si>
    <t>всего</t>
  </si>
  <si>
    <t>сверхур.</t>
  </si>
  <si>
    <t>ночные</t>
  </si>
  <si>
    <t>неявки (чел-дни)</t>
  </si>
  <si>
    <t>Недоработ. час</t>
  </si>
  <si>
    <t>из них отраб. ч</t>
  </si>
  <si>
    <t>ЧИСЛА МЕСЯЦА</t>
  </si>
  <si>
    <t>станочник</t>
  </si>
  <si>
    <t>оператор а. л.</t>
  </si>
  <si>
    <t>факт.раб.часы</t>
  </si>
  <si>
    <t xml:space="preserve"> отработ. дни</t>
  </si>
  <si>
    <t>Предприятие</t>
  </si>
  <si>
    <t>Цех:  участок  повторной обработки</t>
  </si>
  <si>
    <t>Фамилия и. о.</t>
  </si>
  <si>
    <t xml:space="preserve"> № п-п</t>
  </si>
  <si>
    <t xml:space="preserve">Смена  мастера </t>
  </si>
  <si>
    <r>
      <rPr>
        <sz val="9"/>
        <color indexed="8"/>
        <rFont val="Times New Roman"/>
        <family val="1"/>
        <charset val="204"/>
      </rPr>
      <t>Дн.яв</t>
    </r>
    <r>
      <rPr>
        <sz val="9"/>
        <color theme="1"/>
        <rFont val="Times New Roman"/>
        <family val="1"/>
        <charset val="204"/>
      </rPr>
      <t>.</t>
    </r>
  </si>
  <si>
    <t>учетчик</t>
  </si>
  <si>
    <t>столяр</t>
  </si>
  <si>
    <t>станрчник</t>
  </si>
  <si>
    <t>столяр станоч</t>
  </si>
  <si>
    <t>Н</t>
  </si>
  <si>
    <t>Б</t>
  </si>
  <si>
    <t>А</t>
  </si>
  <si>
    <t>A</t>
  </si>
  <si>
    <t>март</t>
  </si>
  <si>
    <t>год</t>
  </si>
  <si>
    <t>1</t>
  </si>
  <si>
    <t>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</si>
  <si>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</si>
  <si>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</si>
  <si>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</si>
  <si>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</si>
  <si>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</si>
  <si>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</si>
  <si>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</si>
  <si>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</si>
  <si>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</si>
  <si>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</si>
  <si>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</si>
  <si>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</si>
  <si>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</si>
  <si>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</si>
  <si>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</si>
  <si>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</si>
  <si>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</si>
  <si>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</si>
  <si>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</si>
  <si>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</si>
  <si>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</si>
  <si>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</si>
  <si>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</si>
  <si>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</si>
  <si>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</si>
  <si>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</si>
  <si>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</si>
  <si>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</si>
  <si>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</si>
  <si>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Праздники</t>
  </si>
  <si>
    <t>Сокращенные</t>
  </si>
  <si>
    <t>8в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</si>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</sst>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[$-419]mmmm;@"/>
    <numFmt numFmtId="167" formatCode="ddd"/>
    <numFmt numFmtId="168" formatCode="dd/mm/yyyy\ ddd"/>
    <numFmt numFmtId="169" formatCode="dd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PragmaticaCTT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5" fillId="0" borderId="0"/>
  </cellStyleXfs>
  <cellXfs count="145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0" fontId="1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textRotation="90"/>
    </xf>
    <xf numFmtId="14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NumberFormat="1" applyFont="1" applyFill="1" applyBorder="1"/>
    <xf numFmtId="0" fontId="18" fillId="0" borderId="0" xfId="0" applyFont="1" applyFill="1" applyBorder="1"/>
    <xf numFmtId="165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1" fillId="0" borderId="0" xfId="0" applyFont="1" applyFill="1" applyBorder="1"/>
    <xf numFmtId="166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textRotation="90"/>
    </xf>
    <xf numFmtId="0" fontId="2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textRotation="90"/>
    </xf>
    <xf numFmtId="0" fontId="2" fillId="0" borderId="0" xfId="0" applyNumberFormat="1" applyFont="1" applyFill="1" applyBorder="1" applyAlignment="1">
      <alignment textRotation="90"/>
    </xf>
    <xf numFmtId="0" fontId="5" fillId="2" borderId="1" xfId="0" applyNumberFormat="1" applyFont="1" applyFill="1" applyBorder="1" applyAlignment="1">
      <alignment textRotation="90"/>
    </xf>
    <xf numFmtId="0" fontId="5" fillId="2" borderId="19" xfId="1" applyNumberFormat="1" applyFont="1" applyFill="1" applyBorder="1" applyAlignment="1">
      <alignment horizontal="center" textRotation="90"/>
    </xf>
    <xf numFmtId="0" fontId="2" fillId="0" borderId="17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/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165" fontId="2" fillId="0" borderId="11" xfId="1" applyNumberFormat="1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1" xfId="0" applyFont="1" applyFill="1" applyBorder="1"/>
    <xf numFmtId="0" fontId="16" fillId="3" borderId="11" xfId="0" applyFont="1" applyFill="1" applyBorder="1" applyAlignment="1">
      <alignment horizontal="left"/>
    </xf>
    <xf numFmtId="165" fontId="2" fillId="3" borderId="11" xfId="1" applyNumberFormat="1" applyFont="1" applyFill="1" applyBorder="1" applyAlignment="1">
      <alignment horizontal="left"/>
    </xf>
    <xf numFmtId="0" fontId="2" fillId="3" borderId="11" xfId="0" applyFont="1" applyFill="1" applyBorder="1"/>
    <xf numFmtId="0" fontId="18" fillId="3" borderId="11" xfId="0" applyFont="1" applyFill="1" applyBorder="1"/>
    <xf numFmtId="0" fontId="19" fillId="3" borderId="11" xfId="0" applyFont="1" applyFill="1" applyBorder="1"/>
    <xf numFmtId="0" fontId="20" fillId="3" borderId="11" xfId="0" applyFont="1" applyFill="1" applyBorder="1"/>
    <xf numFmtId="0" fontId="5" fillId="0" borderId="11" xfId="0" applyFont="1" applyFill="1" applyBorder="1" applyAlignment="1">
      <alignment horizontal="left"/>
    </xf>
    <xf numFmtId="0" fontId="5" fillId="0" borderId="11" xfId="0" applyFont="1" applyFill="1" applyBorder="1"/>
    <xf numFmtId="167" fontId="2" fillId="0" borderId="0" xfId="0" applyNumberFormat="1" applyFont="1" applyFill="1" applyBorder="1"/>
    <xf numFmtId="0" fontId="22" fillId="0" borderId="11" xfId="0" applyNumberFormat="1" applyFont="1" applyFill="1" applyBorder="1"/>
    <xf numFmtId="0" fontId="5" fillId="2" borderId="12" xfId="0" applyNumberFormat="1" applyFont="1" applyFill="1" applyBorder="1" applyAlignment="1">
      <alignment textRotation="90"/>
    </xf>
    <xf numFmtId="0" fontId="2" fillId="0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18" fillId="3" borderId="5" xfId="0" applyFont="1" applyFill="1" applyBorder="1"/>
    <xf numFmtId="0" fontId="2" fillId="0" borderId="5" xfId="0" applyFont="1" applyFill="1" applyBorder="1" applyAlignment="1">
      <alignment horizontal="left"/>
    </xf>
    <xf numFmtId="0" fontId="19" fillId="3" borderId="5" xfId="0" applyFont="1" applyFill="1" applyBorder="1"/>
    <xf numFmtId="0" fontId="3" fillId="2" borderId="11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center" vertical="center" textRotation="90"/>
    </xf>
    <xf numFmtId="0" fontId="5" fillId="2" borderId="11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/>
    <xf numFmtId="0" fontId="23" fillId="2" borderId="5" xfId="0" applyNumberFormat="1" applyFont="1" applyFill="1" applyBorder="1"/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/>
    <xf numFmtId="0" fontId="16" fillId="3" borderId="1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4" fontId="2" fillId="0" borderId="0" xfId="0" applyNumberFormat="1" applyFont="1" applyFill="1"/>
    <xf numFmtId="168" fontId="2" fillId="0" borderId="0" xfId="0" applyNumberFormat="1" applyFont="1" applyFill="1"/>
    <xf numFmtId="165" fontId="2" fillId="0" borderId="0" xfId="1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5" xfId="0" applyFont="1" applyFill="1" applyBorder="1" applyAlignment="1"/>
    <xf numFmtId="0" fontId="5" fillId="0" borderId="5" xfId="0" applyFont="1" applyFill="1" applyBorder="1" applyAlignment="1"/>
    <xf numFmtId="0" fontId="6" fillId="0" borderId="5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0" xfId="0" applyFill="1"/>
    <xf numFmtId="165" fontId="7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69" fontId="4" fillId="0" borderId="0" xfId="0" applyNumberFormat="1" applyFont="1" applyFill="1"/>
    <xf numFmtId="167" fontId="4" fillId="0" borderId="0" xfId="0" applyNumberFormat="1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left"/>
    </xf>
    <xf numFmtId="0" fontId="7" fillId="0" borderId="8" xfId="0" applyFont="1" applyFill="1" applyBorder="1" applyAlignment="1">
      <alignment textRotation="90"/>
    </xf>
    <xf numFmtId="0" fontId="7" fillId="0" borderId="2" xfId="0" applyFont="1" applyFill="1" applyBorder="1" applyAlignment="1">
      <alignment textRotation="90"/>
    </xf>
    <xf numFmtId="0" fontId="4" fillId="0" borderId="3" xfId="0" applyFont="1" applyFill="1" applyBorder="1" applyAlignment="1">
      <alignment horizontal="left"/>
    </xf>
    <xf numFmtId="0" fontId="0" fillId="0" borderId="3" xfId="0" applyFill="1" applyBorder="1"/>
    <xf numFmtId="0" fontId="12" fillId="0" borderId="3" xfId="0" applyFont="1" applyFill="1" applyBorder="1" applyAlignment="1">
      <alignment horizontal="left"/>
    </xf>
    <xf numFmtId="0" fontId="0" fillId="0" borderId="4" xfId="0" applyFill="1" applyBorder="1"/>
    <xf numFmtId="0" fontId="24" fillId="0" borderId="21" xfId="0" applyFont="1" applyFill="1" applyBorder="1" applyAlignment="1">
      <alignment textRotation="90"/>
    </xf>
    <xf numFmtId="0" fontId="24" fillId="0" borderId="1" xfId="0" applyFont="1" applyFill="1" applyBorder="1" applyAlignment="1">
      <alignment textRotation="90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textRotation="90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7" fillId="0" borderId="24" xfId="0" applyFont="1" applyFill="1" applyBorder="1"/>
    <xf numFmtId="0" fontId="7" fillId="0" borderId="19" xfId="0" applyFont="1" applyFill="1" applyBorder="1" applyAlignment="1"/>
    <xf numFmtId="0" fontId="7" fillId="0" borderId="19" xfId="0" applyFont="1" applyFill="1" applyBorder="1" applyAlignment="1">
      <alignment horizontal="left"/>
    </xf>
    <xf numFmtId="0" fontId="0" fillId="0" borderId="27" xfId="0" applyFill="1" applyBorder="1"/>
    <xf numFmtId="165" fontId="8" fillId="0" borderId="21" xfId="1" applyNumberFormat="1" applyFont="1" applyFill="1" applyBorder="1" applyAlignment="1">
      <alignment horizontal="center" textRotation="90"/>
    </xf>
    <xf numFmtId="165" fontId="8" fillId="0" borderId="2" xfId="1" applyNumberFormat="1" applyFont="1" applyFill="1" applyBorder="1" applyAlignment="1">
      <alignment horizontal="center" textRotation="90"/>
    </xf>
    <xf numFmtId="165" fontId="4" fillId="0" borderId="21" xfId="1" applyNumberFormat="1" applyFont="1" applyFill="1" applyBorder="1" applyAlignment="1">
      <alignment horizontal="left"/>
    </xf>
    <xf numFmtId="165" fontId="7" fillId="0" borderId="2" xfId="1" applyNumberFormat="1" applyFont="1" applyFill="1" applyBorder="1" applyAlignment="1">
      <alignment horizontal="left"/>
    </xf>
    <xf numFmtId="0" fontId="0" fillId="0" borderId="22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10" fillId="0" borderId="20" xfId="0" applyNumberFormat="1" applyFont="1" applyFill="1" applyBorder="1"/>
    <xf numFmtId="0" fontId="10" fillId="0" borderId="16" xfId="0" applyFont="1" applyFill="1" applyBorder="1"/>
    <xf numFmtId="0" fontId="8" fillId="0" borderId="16" xfId="0" applyFont="1" applyFill="1" applyBorder="1"/>
    <xf numFmtId="0" fontId="11" fillId="0" borderId="16" xfId="0" applyFont="1" applyFill="1" applyBorder="1"/>
    <xf numFmtId="0" fontId="8" fillId="0" borderId="29" xfId="0" applyFont="1" applyFill="1" applyBorder="1"/>
    <xf numFmtId="169" fontId="5" fillId="0" borderId="0" xfId="0" applyNumberFormat="1" applyFont="1" applyFill="1" applyBorder="1" applyAlignment="1"/>
    <xf numFmtId="1" fontId="2" fillId="0" borderId="0" xfId="0" applyNumberFormat="1" applyFont="1" applyFill="1" applyBorder="1"/>
    <xf numFmtId="37" fontId="16" fillId="3" borderId="11" xfId="0" applyNumberFormat="1" applyFont="1" applyFill="1" applyBorder="1" applyAlignment="1">
      <alignment horizontal="left"/>
    </xf>
    <xf numFmtId="0" fontId="6" fillId="0" borderId="0" xfId="0" applyFont="1" applyFill="1" applyAlignment="1"/>
    <xf numFmtId="0" fontId="7" fillId="0" borderId="0" xfId="0" applyFont="1" applyFill="1" applyAlignment="1"/>
    <xf numFmtId="165" fontId="7" fillId="0" borderId="6" xfId="1" applyNumberFormat="1" applyFont="1" applyFill="1" applyBorder="1" applyAlignment="1">
      <alignment horizontal="center"/>
    </xf>
    <xf numFmtId="165" fontId="7" fillId="0" borderId="7" xfId="1" applyNumberFormat="1" applyFont="1" applyFill="1" applyBorder="1" applyAlignment="1">
      <alignment horizontal="center"/>
    </xf>
    <xf numFmtId="0" fontId="7" fillId="0" borderId="8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8" fillId="0" borderId="25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3" fillId="0" borderId="0" xfId="0" applyFont="1" applyFill="1" applyAlignment="1"/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66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7" fillId="0" borderId="14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83"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Стиль таблицы 1" pivot="0" count="4">
      <tableStyleElement type="wholeTable" dxfId="82"/>
      <tableStyleElement type="headerRow" dxfId="81"/>
      <tableStyleElement type="firstRowStripe" dxfId="80"/>
      <tableStyleElement type="secondRowStripe" dxfId="7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Таблица2" displayName="Таблица2" ref="C3:AJ35" headerRowDxfId="75" dataDxfId="73" headerRowBorderDxfId="74" tableBorderDxfId="72">
  <sortState ref="C4:AJ35">
    <sortCondition ref="C3:C35"/>
  </sortState>
  <tableColumns count="34">
    <tableColumn id="1" name="Фамилия и. о." totalsRowLabel="Итог"/>
    <tableColumn id="2" name="Разряд"/>
    <tableColumn id="3" name="Профессия, должность"/>
    <tableColumn id="4" name="1" dataDxfId="71" totalsRowDxfId="70"/>
    <tableColumn id="5" name="2" dataDxfId="69" totalsRowDxfId="68"/>
    <tableColumn id="6" name="3" dataDxfId="67" totalsRowDxfId="66"/>
    <tableColumn id="7" name="4" dataDxfId="65" totalsRowDxfId="64"/>
    <tableColumn id="8" name="5" dataDxfId="63" totalsRowDxfId="62"/>
    <tableColumn id="9" name="6" dataDxfId="61" totalsRowDxfId="60"/>
    <tableColumn id="10" name="7" dataDxfId="59" totalsRowDxfId="58"/>
    <tableColumn id="11" name="8" dataDxfId="57" totalsRowDxfId="56"/>
    <tableColumn id="12" name="9" dataDxfId="55" totalsRowDxfId="54"/>
    <tableColumn id="13" name="10" dataDxfId="53" totalsRowDxfId="52"/>
    <tableColumn id="14" name="11" dataDxfId="51" totalsRowDxfId="50"/>
    <tableColumn id="15" name="12" dataDxfId="49" totalsRowDxfId="48"/>
    <tableColumn id="16" name="13" dataDxfId="47" totalsRowDxfId="46"/>
    <tableColumn id="17" name="14" dataDxfId="45" totalsRowDxfId="44"/>
    <tableColumn id="18" name="15" dataDxfId="43" totalsRowDxfId="42"/>
    <tableColumn id="19" name="16" dataDxfId="41" totalsRowDxfId="40"/>
    <tableColumn id="20" name="17" dataDxfId="39" totalsRowDxfId="38"/>
    <tableColumn id="21" name="18" dataDxfId="37" totalsRowDxfId="36"/>
    <tableColumn id="22" name="19" dataDxfId="35" totalsRowDxfId="34"/>
    <tableColumn id="23" name="20" dataDxfId="33" totalsRowDxfId="32"/>
    <tableColumn id="24" name="21" dataDxfId="31" totalsRowDxfId="30"/>
    <tableColumn id="25" name="22" dataDxfId="29" totalsRowDxfId="28"/>
    <tableColumn id="26" name="23" dataDxfId="27" totalsRowDxfId="26"/>
    <tableColumn id="27" name="24" dataDxfId="25" totalsRowDxfId="24"/>
    <tableColumn id="28" name="25" dataDxfId="23" totalsRowDxfId="22"/>
    <tableColumn id="29" name="26" dataDxfId="21" totalsRowDxfId="20"/>
    <tableColumn id="30" name="27" dataDxfId="19" totalsRowDxfId="18"/>
    <tableColumn id="31" name="28" dataDxfId="17" totalsRowDxfId="16"/>
    <tableColumn id="32" name="29" dataDxfId="15" totalsRowDxfId="14"/>
    <tableColumn id="33" name="30" dataDxfId="13" totalsRowDxfId="12"/>
    <tableColumn id="34" name="31" totalsRowFunction="count" dataDxfId="11" totalsRowDxfId="1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table" Target="../tables/table1.x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CP63"/>
  <sheetViews>
    <sheetView showGridLines="0" tabSelected="1" topLeftCell="C1" zoomScale="125" zoomScaleNormal="125" zoomScaleSheetLayoutView="70" zoomScalePageLayoutView="125" workbookViewId="0">
      <pane xSplit="1" topLeftCell="D1" activePane="topRight" state="frozenSplit"/>
      <selection activeCell="C1" sqref="C1"/>
      <selection pane="topRight" activeCell="F8" sqref="F8:AJ39"/>
    </sheetView>
  </sheetViews>
  <sheetFormatPr baseColWidth="10" defaultColWidth="8.83203125" defaultRowHeight="13" x14ac:dyDescent="0"/>
  <cols>
    <col min="1" max="1" width="4.1640625" style="4" customWidth="1"/>
    <col min="2" max="2" width="6.1640625" style="4" customWidth="1"/>
    <col min="3" max="3" width="16.6640625" style="4" customWidth="1"/>
    <col min="4" max="4" width="2.5" style="4" customWidth="1"/>
    <col min="5" max="5" width="14" style="4" customWidth="1"/>
    <col min="6" max="36" width="3.1640625" style="4" customWidth="1"/>
    <col min="37" max="37" width="7.6640625" style="75" bestFit="1" customWidth="1"/>
    <col min="38" max="38" width="8.5" style="75" customWidth="1"/>
    <col min="39" max="39" width="2.5" style="4" customWidth="1"/>
    <col min="40" max="40" width="2.83203125" style="4" customWidth="1"/>
    <col min="41" max="41" width="3" style="4" customWidth="1"/>
    <col min="42" max="42" width="2.6640625" style="4" customWidth="1"/>
    <col min="43" max="44" width="2.33203125" style="4" customWidth="1"/>
    <col min="45" max="45" width="3.83203125" style="4" bestFit="1" customWidth="1"/>
    <col min="46" max="46" width="3.5" style="4" customWidth="1"/>
    <col min="47" max="49" width="2.33203125" style="4" customWidth="1"/>
    <col min="50" max="50" width="2.5" style="4" customWidth="1"/>
    <col min="51" max="51" width="3.83203125" style="4" bestFit="1" customWidth="1"/>
    <col min="52" max="52" width="3.6640625" style="4" customWidth="1"/>
    <col min="53" max="53" width="3.83203125" style="4" customWidth="1"/>
    <col min="54" max="54" width="2.33203125" style="4" customWidth="1"/>
    <col min="55" max="55" width="1" style="4" customWidth="1"/>
    <col min="56" max="58" width="2.33203125" style="4" customWidth="1"/>
    <col min="59" max="59" width="2.83203125" style="4" customWidth="1"/>
    <col min="60" max="61" width="2.33203125" style="4" customWidth="1"/>
    <col min="62" max="62" width="8.83203125" style="4"/>
    <col min="63" max="63" width="14.83203125" style="4" hidden="1" customWidth="1"/>
    <col min="64" max="94" width="2" style="4" bestFit="1" customWidth="1"/>
    <col min="95" max="16384" width="8.83203125" style="4"/>
  </cols>
  <sheetData>
    <row r="1" spans="1:94" ht="15">
      <c r="A1" s="1"/>
      <c r="B1" s="1"/>
      <c r="C1" s="1"/>
      <c r="D1" s="1"/>
      <c r="E1" s="1"/>
      <c r="F1" s="1"/>
      <c r="G1" s="1"/>
      <c r="H1" s="134" t="s">
        <v>0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65"/>
      <c r="AL1" s="65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94" ht="15">
      <c r="A2" s="1"/>
      <c r="B2" s="1"/>
      <c r="C2" s="1"/>
      <c r="D2" s="1"/>
      <c r="E2" s="1"/>
      <c r="F2" s="1"/>
      <c r="G2" s="1"/>
      <c r="H2" s="142" t="str">
        <f>Лист1!C1</f>
        <v>март</v>
      </c>
      <c r="I2" s="142"/>
      <c r="J2" s="142"/>
      <c r="K2" s="142"/>
      <c r="L2" s="143">
        <f>Лист1!F1</f>
        <v>2014</v>
      </c>
      <c r="M2" s="143"/>
      <c r="N2" s="66" t="s">
        <v>38</v>
      </c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65"/>
      <c r="AL2" s="65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94" ht="15">
      <c r="A3" s="129" t="s">
        <v>23</v>
      </c>
      <c r="B3" s="129"/>
      <c r="C3" s="129"/>
      <c r="D3" s="130"/>
      <c r="E3" s="130"/>
      <c r="F3" s="130"/>
      <c r="G3" s="129"/>
      <c r="H3" s="129"/>
      <c r="I3" s="129"/>
      <c r="J3" s="12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65"/>
      <c r="AL3" s="65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94" ht="15">
      <c r="A4" s="67" t="s">
        <v>24</v>
      </c>
      <c r="B4" s="68"/>
      <c r="C4" s="68"/>
      <c r="D4" s="68"/>
      <c r="E4" s="69"/>
      <c r="F4" s="138"/>
      <c r="G4" s="138"/>
      <c r="H4" s="138"/>
      <c r="I4" s="138"/>
      <c r="J4" s="138"/>
      <c r="K4" s="138"/>
      <c r="L4" s="138"/>
      <c r="M4" s="138"/>
      <c r="N4" s="1"/>
      <c r="O4" s="1"/>
      <c r="P4" s="1" t="s">
        <v>27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65"/>
      <c r="AL4" s="65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94" ht="16" thickBot="1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7"/>
      <c r="AL5" s="17"/>
      <c r="AM5" s="10"/>
      <c r="AN5" s="10"/>
      <c r="AO5" s="10"/>
      <c r="AP5" s="10"/>
      <c r="AQ5" s="10"/>
      <c r="AR5" s="10"/>
      <c r="AS5" s="10"/>
      <c r="AT5" s="12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"/>
      <c r="BH5" s="1"/>
      <c r="BI5" s="1"/>
      <c r="BJ5" s="1"/>
      <c r="BK5" s="1"/>
      <c r="BL5" s="1"/>
      <c r="BM5" s="1"/>
      <c r="BN5" s="1"/>
    </row>
    <row r="6" spans="1:94" ht="27" customHeight="1" thickBot="1">
      <c r="A6" s="131"/>
      <c r="B6" s="132"/>
      <c r="C6" s="132"/>
      <c r="D6" s="132"/>
      <c r="E6" s="133"/>
      <c r="F6" s="144" t="s">
        <v>18</v>
      </c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26" t="s">
        <v>28</v>
      </c>
      <c r="AL6" s="127"/>
      <c r="AM6" s="99"/>
      <c r="AN6" s="128" t="s">
        <v>15</v>
      </c>
      <c r="AO6" s="128"/>
      <c r="AP6" s="128"/>
      <c r="AQ6" s="128"/>
      <c r="AR6" s="128"/>
      <c r="AS6" s="128"/>
      <c r="AT6" s="84"/>
      <c r="AU6" s="139" t="s">
        <v>16</v>
      </c>
      <c r="AV6" s="140"/>
      <c r="AW6" s="140"/>
      <c r="AX6" s="141"/>
      <c r="AY6" s="135" t="s">
        <v>17</v>
      </c>
      <c r="AZ6" s="136"/>
      <c r="BA6" s="137"/>
      <c r="BB6" s="70"/>
      <c r="BC6" s="70"/>
      <c r="BD6" s="70"/>
      <c r="BE6" s="70"/>
      <c r="BF6" s="70"/>
      <c r="BG6" s="1"/>
      <c r="BH6" s="1"/>
      <c r="BI6" s="1"/>
      <c r="BJ6" s="1"/>
      <c r="BK6" s="1"/>
      <c r="BL6" s="1"/>
      <c r="BM6" s="1"/>
      <c r="BN6" s="1"/>
    </row>
    <row r="7" spans="1:94" ht="95" thickBot="1">
      <c r="A7" s="90" t="s">
        <v>26</v>
      </c>
      <c r="B7" s="91" t="s">
        <v>1</v>
      </c>
      <c r="C7" s="92" t="s">
        <v>25</v>
      </c>
      <c r="D7" s="93" t="s">
        <v>2</v>
      </c>
      <c r="E7" s="110" t="s">
        <v>3</v>
      </c>
      <c r="F7" s="116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8">
        <v>10</v>
      </c>
      <c r="P7" s="118">
        <v>11</v>
      </c>
      <c r="Q7" s="118">
        <v>12</v>
      </c>
      <c r="R7" s="118">
        <v>13</v>
      </c>
      <c r="S7" s="119">
        <v>14</v>
      </c>
      <c r="T7" s="119">
        <v>15</v>
      </c>
      <c r="U7" s="118">
        <v>16</v>
      </c>
      <c r="V7" s="118">
        <v>17</v>
      </c>
      <c r="W7" s="119">
        <v>18</v>
      </c>
      <c r="X7" s="119">
        <v>19</v>
      </c>
      <c r="Y7" s="119">
        <v>20</v>
      </c>
      <c r="Z7" s="119">
        <v>21</v>
      </c>
      <c r="AA7" s="119">
        <v>22</v>
      </c>
      <c r="AB7" s="118">
        <v>23</v>
      </c>
      <c r="AC7" s="118">
        <v>24</v>
      </c>
      <c r="AD7" s="118">
        <v>25</v>
      </c>
      <c r="AE7" s="118">
        <v>26</v>
      </c>
      <c r="AF7" s="118">
        <v>27</v>
      </c>
      <c r="AG7" s="119">
        <v>28</v>
      </c>
      <c r="AH7" s="119">
        <v>29</v>
      </c>
      <c r="AI7" s="118">
        <v>30</v>
      </c>
      <c r="AJ7" s="120">
        <v>31</v>
      </c>
      <c r="AK7" s="103" t="s">
        <v>21</v>
      </c>
      <c r="AL7" s="104" t="s">
        <v>22</v>
      </c>
      <c r="AM7" s="100"/>
      <c r="AN7" s="80" t="s">
        <v>4</v>
      </c>
      <c r="AO7" s="81" t="s">
        <v>5</v>
      </c>
      <c r="AP7" s="82" t="s">
        <v>6</v>
      </c>
      <c r="AQ7" s="79" t="s">
        <v>7</v>
      </c>
      <c r="AR7" s="79" t="s">
        <v>8</v>
      </c>
      <c r="AS7" s="79" t="s">
        <v>9</v>
      </c>
      <c r="AT7" s="80"/>
      <c r="AU7" s="79" t="s">
        <v>10</v>
      </c>
      <c r="AV7" s="81" t="s">
        <v>11</v>
      </c>
      <c r="AW7" s="78"/>
      <c r="AX7" s="78"/>
      <c r="AY7" s="79" t="s">
        <v>12</v>
      </c>
      <c r="AZ7" s="79" t="s">
        <v>13</v>
      </c>
      <c r="BA7" s="85" t="s">
        <v>14</v>
      </c>
      <c r="BB7" s="12"/>
      <c r="BC7" s="12"/>
      <c r="BD7" s="12"/>
      <c r="BE7" s="12"/>
      <c r="BF7" s="12"/>
      <c r="BG7" s="1"/>
      <c r="BH7" s="1"/>
      <c r="BI7" s="1"/>
      <c r="BJ7" s="1"/>
      <c r="BK7" s="1"/>
      <c r="BL7" s="1"/>
      <c r="BM7" s="1"/>
      <c r="BN7" s="1"/>
    </row>
    <row r="8" spans="1:94" ht="13.5" customHeight="1">
      <c r="A8" s="94">
        <f>Лист1!A4</f>
        <v>1</v>
      </c>
      <c r="B8" s="71">
        <f>Лист1!B4</f>
        <v>69</v>
      </c>
      <c r="C8" s="9" t="str">
        <f>Лист1!C4</f>
        <v>Иванов</v>
      </c>
      <c r="D8" s="71">
        <f>Лист1!D4</f>
        <v>4</v>
      </c>
      <c r="E8" s="111" t="str">
        <f>Лист1!E4</f>
        <v>столяр</v>
      </c>
      <c r="F8" s="113" t="str">
        <f>IF(ISNUMBER(--Лист1!F4)*(Лист1!F4&gt;0),Лист1!F4,IF(LEN(Лист1!F4)&gt;1,--LEFT(Лист1!F4,LEN(Лист1!F4)-1),""))</f>
        <v/>
      </c>
      <c r="G8" s="113" t="str">
        <f>IF(ISNUMBER(--Лист1!G4)*(Лист1!G4&gt;0),Лист1!G4,IF(LEN(Лист1!G4)&gt;1,--LEFT(Лист1!G4,LEN(Лист1!G4)-1),""))</f>
        <v/>
      </c>
      <c r="H8" s="113">
        <f>IF(ISNUMBER(--Лист1!H4)*(Лист1!H4&gt;0),Лист1!H4,IF(LEN(Лист1!H4)&gt;1,--LEFT(Лист1!H4,LEN(Лист1!H4)-1),""))</f>
        <v>8</v>
      </c>
      <c r="I8" s="113">
        <f>IF(ISNUMBER(--Лист1!I4)*(Лист1!I4&gt;0),Лист1!I4,IF(LEN(Лист1!I4)&gt;1,--LEFT(Лист1!I4,LEN(Лист1!I4)-1),""))</f>
        <v>8</v>
      </c>
      <c r="J8" s="113">
        <f>IF(ISNUMBER(--Лист1!J4)*(Лист1!J4&gt;0),Лист1!J4,IF(LEN(Лист1!J4)&gt;1,--LEFT(Лист1!J4,LEN(Лист1!J4)-1),""))</f>
        <v>8</v>
      </c>
      <c r="K8" s="113">
        <f>IF(ISNUMBER(--Лист1!K4)*(Лист1!K4&gt;0),Лист1!K4,IF(LEN(Лист1!K4)&gt;1,--LEFT(Лист1!K4,LEN(Лист1!K4)-1),""))</f>
        <v>8</v>
      </c>
      <c r="L8" s="113">
        <f>IF(ISNUMBER(--Лист1!L4)*(Лист1!L4&gt;0),Лист1!L4,IF(LEN(Лист1!L4)&gt;1,--LEFT(Лист1!L4,LEN(Лист1!L4)-1),""))</f>
        <v>7</v>
      </c>
      <c r="M8" s="113" t="str">
        <f>IF(ISNUMBER(--Лист1!M4)*(Лист1!M4&gt;0),Лист1!M4,IF(LEN(Лист1!M4)&gt;1,--LEFT(Лист1!M4,LEN(Лист1!M4)-1),""))</f>
        <v/>
      </c>
      <c r="N8" s="113" t="str">
        <f>IF(ISNUMBER(--Лист1!N4)*(Лист1!N4&gt;0),Лист1!N4,IF(LEN(Лист1!N4)&gt;1,--LEFT(Лист1!N4,LEN(Лист1!N4)-1),""))</f>
        <v/>
      </c>
      <c r="O8" s="113" t="str">
        <f>IF(ISNUMBER(--Лист1!O4)*(Лист1!O4&gt;0),Лист1!O4,IF(LEN(Лист1!O4)&gt;1,--LEFT(Лист1!O4,LEN(Лист1!O4)-1),""))</f>
        <v/>
      </c>
      <c r="P8" s="113">
        <f>IF(ISNUMBER(--Лист1!P4)*(Лист1!P4&gt;0),Лист1!P4,IF(LEN(Лист1!P4)&gt;1,--LEFT(Лист1!P4,LEN(Лист1!P4)-1),""))</f>
        <v>8</v>
      </c>
      <c r="Q8" s="113">
        <f>IF(ISNUMBER(--Лист1!Q4)*(Лист1!Q4&gt;0),Лист1!Q4,IF(LEN(Лист1!Q4)&gt;1,--LEFT(Лист1!Q4,LEN(Лист1!Q4)-1),""))</f>
        <v>8</v>
      </c>
      <c r="R8" s="113">
        <f>IF(ISNUMBER(--Лист1!R4)*(Лист1!R4&gt;0),Лист1!R4,IF(LEN(Лист1!R4)&gt;1,--LEFT(Лист1!R4,LEN(Лист1!R4)-1),""))</f>
        <v>8</v>
      </c>
      <c r="S8" s="113">
        <f>IF(ISNUMBER(--Лист1!S4)*(Лист1!S4&gt;0),Лист1!S4,IF(LEN(Лист1!S4)&gt;1,--LEFT(Лист1!S4,LEN(Лист1!S4)-1),""))</f>
        <v>8</v>
      </c>
      <c r="T8" s="113" t="str">
        <f>IF(ISNUMBER(--Лист1!T4)*(Лист1!T4&gt;0),Лист1!T4,IF(LEN(Лист1!T4)&gt;1,--LEFT(Лист1!T4,LEN(Лист1!T4)-1),""))</f>
        <v/>
      </c>
      <c r="U8" s="113" t="str">
        <f>IF(ISNUMBER(--Лист1!U4)*(Лист1!U4&gt;0),Лист1!U4,IF(LEN(Лист1!U4)&gt;1,--LEFT(Лист1!U4,LEN(Лист1!U4)-1),""))</f>
        <v/>
      </c>
      <c r="V8" s="113">
        <f>IF(ISNUMBER(--Лист1!V4)*(Лист1!V4&gt;0),Лист1!V4,IF(LEN(Лист1!V4)&gt;1,--LEFT(Лист1!V4,LEN(Лист1!V4)-1),""))</f>
        <v>8</v>
      </c>
      <c r="W8" s="113">
        <f>IF(ISNUMBER(--Лист1!W4)*(Лист1!W4&gt;0),Лист1!W4,IF(LEN(Лист1!W4)&gt;1,--LEFT(Лист1!W4,LEN(Лист1!W4)-1),""))</f>
        <v>8</v>
      </c>
      <c r="X8" s="113" t="str">
        <f>IF(ISNUMBER(--Лист1!X4)*(Лист1!X4&gt;0),Лист1!X4,IF(LEN(Лист1!X4)&gt;1,--LEFT(Лист1!X4,LEN(Лист1!X4)-1),""))</f>
        <v/>
      </c>
      <c r="Y8" s="113" t="str">
        <f>IF(ISNUMBER(--Лист1!Y4)*(Лист1!Y4&gt;0),Лист1!Y4,IF(LEN(Лист1!Y4)&gt;1,--LEFT(Лист1!Y4,LEN(Лист1!Y4)-1),""))</f>
        <v/>
      </c>
      <c r="Z8" s="113" t="str">
        <f>IF(ISNUMBER(--Лист1!Z4)*(Лист1!Z4&gt;0),Лист1!Z4,IF(LEN(Лист1!Z4)&gt;1,--LEFT(Лист1!Z4,LEN(Лист1!Z4)-1),""))</f>
        <v/>
      </c>
      <c r="AA8" s="113" t="str">
        <f>IF(ISNUMBER(--Лист1!AA4)*(Лист1!AA4&gt;0),Лист1!AA4,IF(LEN(Лист1!AA4)&gt;1,--LEFT(Лист1!AA4,LEN(Лист1!AA4)-1),""))</f>
        <v/>
      </c>
      <c r="AB8" s="113" t="str">
        <f>IF(ISNUMBER(--Лист1!AB4)*(Лист1!AB4&gt;0),Лист1!AB4,IF(LEN(Лист1!AB4)&gt;1,--LEFT(Лист1!AB4,LEN(Лист1!AB4)-1),""))</f>
        <v/>
      </c>
      <c r="AC8" s="113" t="str">
        <f>IF(ISNUMBER(--Лист1!AC4)*(Лист1!AC4&gt;0),Лист1!AC4,IF(LEN(Лист1!AC4)&gt;1,--LEFT(Лист1!AC4,LEN(Лист1!AC4)-1),""))</f>
        <v/>
      </c>
      <c r="AD8" s="113" t="str">
        <f>IF(ISNUMBER(--Лист1!AD4)*(Лист1!AD4&gt;0),Лист1!AD4,IF(LEN(Лист1!AD4)&gt;1,--LEFT(Лист1!AD4,LEN(Лист1!AD4)-1),""))</f>
        <v/>
      </c>
      <c r="AE8" s="113" t="str">
        <f>IF(ISNUMBER(--Лист1!AE4)*(Лист1!AE4&gt;0),Лист1!AE4,IF(LEN(Лист1!AE4)&gt;1,--LEFT(Лист1!AE4,LEN(Лист1!AE4)-1),""))</f>
        <v/>
      </c>
      <c r="AF8" s="113" t="str">
        <f>IF(ISNUMBER(--Лист1!AF4)*(Лист1!AF4&gt;0),Лист1!AF4,IF(LEN(Лист1!AF4)&gt;1,--LEFT(Лист1!AF4,LEN(Лист1!AF4)-1),""))</f>
        <v/>
      </c>
      <c r="AG8" s="113" t="str">
        <f>IF(ISNUMBER(--Лист1!AG4)*(Лист1!AG4&gt;0),Лист1!AG4,IF(LEN(Лист1!AG4)&gt;1,--LEFT(Лист1!AG4,LEN(Лист1!AG4)-1),""))</f>
        <v/>
      </c>
      <c r="AH8" s="113" t="str">
        <f>IF(ISNUMBER(--Лист1!AH4)*(Лист1!AH4&gt;0),Лист1!AH4,IF(LEN(Лист1!AH4)&gt;1,--LEFT(Лист1!AH4,LEN(Лист1!AH4)-1),""))</f>
        <v/>
      </c>
      <c r="AI8" s="113" t="str">
        <f>IF(ISNUMBER(--Лист1!AI4)*(Лист1!AI4&gt;0),Лист1!AI4,IF(LEN(Лист1!AI4)&gt;1,--LEFT(Лист1!AI4,LEN(Лист1!AI4)-1),""))</f>
        <v/>
      </c>
      <c r="AJ8" s="113" t="str">
        <f>IF(ISNUMBER(--Лист1!AJ4)*(Лист1!AJ4&gt;0),Лист1!AJ4,IF(LEN(Лист1!AJ4)&gt;1,--LEFT(Лист1!AJ4,LEN(Лист1!AJ4)-1),""))</f>
        <v/>
      </c>
      <c r="AK8" s="105"/>
      <c r="AL8" s="106"/>
      <c r="AM8" s="101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/>
      <c r="BB8" s="2"/>
      <c r="BC8" s="2"/>
      <c r="BD8" s="2"/>
      <c r="BE8" s="2"/>
      <c r="BF8" s="2"/>
      <c r="BG8" s="3"/>
      <c r="BH8" s="3"/>
      <c r="BI8" s="1"/>
      <c r="BJ8" s="1"/>
      <c r="BK8" s="64">
        <f>DATE(L2,3,10)</f>
        <v>41708</v>
      </c>
      <c r="BL8" s="113">
        <f>Лист1!BL4</f>
        <v>0</v>
      </c>
      <c r="BM8" s="114">
        <f>Лист1!BM4</f>
        <v>0</v>
      </c>
      <c r="BN8" s="114">
        <f>Лист1!BN4</f>
        <v>0</v>
      </c>
      <c r="BO8" s="114">
        <f>Лист1!BO4</f>
        <v>0</v>
      </c>
      <c r="BP8" s="114">
        <f>Лист1!BP4</f>
        <v>0</v>
      </c>
      <c r="BQ8" s="114">
        <f>Лист1!BQ4</f>
        <v>0</v>
      </c>
      <c r="BR8" s="114">
        <f>Лист1!BR4</f>
        <v>0</v>
      </c>
      <c r="BS8" s="114">
        <f>Лист1!BS4</f>
        <v>0</v>
      </c>
      <c r="BT8" s="114">
        <f>Лист1!BT4</f>
        <v>0</v>
      </c>
      <c r="BU8" s="114">
        <f>Лист1!BU4</f>
        <v>0</v>
      </c>
      <c r="BV8" s="114">
        <f>Лист1!BV4</f>
        <v>0</v>
      </c>
      <c r="BW8" s="114">
        <f>Лист1!BW4</f>
        <v>0</v>
      </c>
      <c r="BX8" s="114">
        <f>Лист1!BX4</f>
        <v>0</v>
      </c>
      <c r="BY8" s="114">
        <f>Лист1!BY4</f>
        <v>0</v>
      </c>
      <c r="BZ8" s="114">
        <f>Лист1!BZ4</f>
        <v>0</v>
      </c>
      <c r="CA8" s="114">
        <f>Лист1!CA4</f>
        <v>0</v>
      </c>
      <c r="CB8" s="114">
        <f>Лист1!CB4</f>
        <v>0</v>
      </c>
      <c r="CC8" s="114">
        <f>Лист1!CC4</f>
        <v>0</v>
      </c>
      <c r="CD8" s="114">
        <f>Лист1!CD4</f>
        <v>0</v>
      </c>
      <c r="CE8" s="114">
        <f>Лист1!CE4</f>
        <v>0</v>
      </c>
      <c r="CF8" s="114">
        <f>Лист1!CF4</f>
        <v>0</v>
      </c>
      <c r="CG8" s="114">
        <f>Лист1!CG4</f>
        <v>0</v>
      </c>
      <c r="CH8" s="114">
        <f>Лист1!CH4</f>
        <v>0</v>
      </c>
      <c r="CI8" s="114">
        <f>Лист1!CI4</f>
        <v>0</v>
      </c>
      <c r="CJ8" s="114">
        <f>Лист1!CJ4</f>
        <v>0</v>
      </c>
      <c r="CK8" s="114">
        <f>Лист1!CK4</f>
        <v>0</v>
      </c>
      <c r="CL8" s="114">
        <f>Лист1!CL4</f>
        <v>0</v>
      </c>
      <c r="CM8" s="114">
        <f>Лист1!CM4</f>
        <v>0</v>
      </c>
      <c r="CN8" s="114">
        <f>Лист1!CN4</f>
        <v>0</v>
      </c>
      <c r="CO8" s="114">
        <f>Лист1!CO4</f>
        <v>0</v>
      </c>
      <c r="CP8" s="115">
        <f>Лист1!CP4</f>
        <v>0</v>
      </c>
    </row>
    <row r="9" spans="1:94" ht="14.25" customHeight="1">
      <c r="A9" s="94">
        <f>Лист1!A5</f>
        <v>2</v>
      </c>
      <c r="B9" s="71">
        <f>Лист1!B5</f>
        <v>81</v>
      </c>
      <c r="C9" s="9" t="str">
        <f>Лист1!C5</f>
        <v>Иванов</v>
      </c>
      <c r="D9" s="71">
        <f>Лист1!D5</f>
        <v>4</v>
      </c>
      <c r="E9" s="111" t="str">
        <f>Лист1!E5</f>
        <v>станочник</v>
      </c>
      <c r="F9" s="108" t="str">
        <f>IF(ISNUMBER(--Лист1!F5)*(Лист1!F5&gt;0),Лист1!F5,IF(LEN(Лист1!F5)&gt;1,--LEFT(Лист1!F5,LEN(Лист1!F5)-1),""))</f>
        <v/>
      </c>
      <c r="G9" s="83" t="str">
        <f>IF(ISNUMBER(--Лист1!G5)*(Лист1!G5&gt;0),Лист1!G5,IF(LEN(Лист1!G5)&gt;1,--LEFT(Лист1!G5,LEN(Лист1!G5)-1),""))</f>
        <v/>
      </c>
      <c r="H9" s="83">
        <f>IF(ISNUMBER(--Лист1!H5)*(Лист1!H5&gt;0),Лист1!H5,IF(LEN(Лист1!H5)&gt;1,--LEFT(Лист1!H5,LEN(Лист1!H5)-1),""))</f>
        <v>8</v>
      </c>
      <c r="I9" s="83">
        <f>IF(ISNUMBER(--Лист1!I5)*(Лист1!I5&gt;0),Лист1!I5,IF(LEN(Лист1!I5)&gt;1,--LEFT(Лист1!I5,LEN(Лист1!I5)-1),""))</f>
        <v>8</v>
      </c>
      <c r="J9" s="83">
        <f>IF(ISNUMBER(--Лист1!J5)*(Лист1!J5&gt;0),Лист1!J5,IF(LEN(Лист1!J5)&gt;1,--LEFT(Лист1!J5,LEN(Лист1!J5)-1),""))</f>
        <v>8</v>
      </c>
      <c r="K9" s="83">
        <f>IF(ISNUMBER(--Лист1!K5)*(Лист1!K5&gt;0),Лист1!K5,IF(LEN(Лист1!K5)&gt;1,--LEFT(Лист1!K5,LEN(Лист1!K5)-1),""))</f>
        <v>8</v>
      </c>
      <c r="L9" s="83">
        <f>IF(ISNUMBER(--Лист1!L5)*(Лист1!L5&gt;0),Лист1!L5,IF(LEN(Лист1!L5)&gt;1,--LEFT(Лист1!L5,LEN(Лист1!L5)-1),""))</f>
        <v>7</v>
      </c>
      <c r="M9" s="83" t="str">
        <f>IF(ISNUMBER(--Лист1!M5)*(Лист1!M5&gt;0),Лист1!M5,IF(LEN(Лист1!M5)&gt;1,--LEFT(Лист1!M5,LEN(Лист1!M5)-1),""))</f>
        <v/>
      </c>
      <c r="N9" s="83" t="str">
        <f>IF(ISNUMBER(--Лист1!N5)*(Лист1!N5&gt;0),Лист1!N5,IF(LEN(Лист1!N5)&gt;1,--LEFT(Лист1!N5,LEN(Лист1!N5)-1),""))</f>
        <v/>
      </c>
      <c r="O9" s="83" t="str">
        <f>IF(ISNUMBER(--Лист1!O5)*(Лист1!O5&gt;0),Лист1!O5,IF(LEN(Лист1!O5)&gt;1,--LEFT(Лист1!O5,LEN(Лист1!O5)-1),""))</f>
        <v/>
      </c>
      <c r="P9" s="83">
        <f>IF(ISNUMBER(--Лист1!P5)*(Лист1!P5&gt;0),Лист1!P5,IF(LEN(Лист1!P5)&gt;1,--LEFT(Лист1!P5,LEN(Лист1!P5)-1),""))</f>
        <v>8</v>
      </c>
      <c r="Q9" s="83">
        <f>IF(ISNUMBER(--Лист1!Q5)*(Лист1!Q5&gt;0),Лист1!Q5,IF(LEN(Лист1!Q5)&gt;1,--LEFT(Лист1!Q5,LEN(Лист1!Q5)-1),""))</f>
        <v>8</v>
      </c>
      <c r="R9" s="83">
        <f>IF(ISNUMBER(--Лист1!R5)*(Лист1!R5&gt;0),Лист1!R5,IF(LEN(Лист1!R5)&gt;1,--LEFT(Лист1!R5,LEN(Лист1!R5)-1),""))</f>
        <v>8</v>
      </c>
      <c r="S9" s="83">
        <f>IF(ISNUMBER(--Лист1!S5)*(Лист1!S5&gt;0),Лист1!S5,IF(LEN(Лист1!S5)&gt;1,--LEFT(Лист1!S5,LEN(Лист1!S5)-1),""))</f>
        <v>8</v>
      </c>
      <c r="T9" s="83" t="str">
        <f>IF(ISNUMBER(--Лист1!T5)*(Лист1!T5&gt;0),Лист1!T5,IF(LEN(Лист1!T5)&gt;1,--LEFT(Лист1!T5,LEN(Лист1!T5)-1),""))</f>
        <v/>
      </c>
      <c r="U9" s="83" t="str">
        <f>IF(ISNUMBER(--Лист1!U5)*(Лист1!U5&gt;0),Лист1!U5,IF(LEN(Лист1!U5)&gt;1,--LEFT(Лист1!U5,LEN(Лист1!U5)-1),""))</f>
        <v/>
      </c>
      <c r="V9" s="83">
        <f>IF(ISNUMBER(--Лист1!V5)*(Лист1!V5&gt;0),Лист1!V5,IF(LEN(Лист1!V5)&gt;1,--LEFT(Лист1!V5,LEN(Лист1!V5)-1),""))</f>
        <v>8</v>
      </c>
      <c r="W9" s="83">
        <f>IF(ISNUMBER(--Лист1!W5)*(Лист1!W5&gt;0),Лист1!W5,IF(LEN(Лист1!W5)&gt;1,--LEFT(Лист1!W5,LEN(Лист1!W5)-1),""))</f>
        <v>8</v>
      </c>
      <c r="X9" s="83" t="str">
        <f>IF(ISNUMBER(--Лист1!X5)*(Лист1!X5&gt;0),Лист1!X5,IF(LEN(Лист1!X5)&gt;1,--LEFT(Лист1!X5,LEN(Лист1!X5)-1),""))</f>
        <v/>
      </c>
      <c r="Y9" s="83" t="str">
        <f>IF(ISNUMBER(--Лист1!Y5)*(Лист1!Y5&gt;0),Лист1!Y5,IF(LEN(Лист1!Y5)&gt;1,--LEFT(Лист1!Y5,LEN(Лист1!Y5)-1),""))</f>
        <v/>
      </c>
      <c r="Z9" s="83" t="str">
        <f>IF(ISNUMBER(--Лист1!Z5)*(Лист1!Z5&gt;0),Лист1!Z5,IF(LEN(Лист1!Z5)&gt;1,--LEFT(Лист1!Z5,LEN(Лист1!Z5)-1),""))</f>
        <v/>
      </c>
      <c r="AA9" s="83" t="str">
        <f>IF(ISNUMBER(--Лист1!AA5)*(Лист1!AA5&gt;0),Лист1!AA5,IF(LEN(Лист1!AA5)&gt;1,--LEFT(Лист1!AA5,LEN(Лист1!AA5)-1),""))</f>
        <v/>
      </c>
      <c r="AB9" s="83" t="str">
        <f>IF(ISNUMBER(--Лист1!AB5)*(Лист1!AB5&gt;0),Лист1!AB5,IF(LEN(Лист1!AB5)&gt;1,--LEFT(Лист1!AB5,LEN(Лист1!AB5)-1),""))</f>
        <v/>
      </c>
      <c r="AC9" s="83" t="str">
        <f>IF(ISNUMBER(--Лист1!AC5)*(Лист1!AC5&gt;0),Лист1!AC5,IF(LEN(Лист1!AC5)&gt;1,--LEFT(Лист1!AC5,LEN(Лист1!AC5)-1),""))</f>
        <v/>
      </c>
      <c r="AD9" s="83" t="str">
        <f>IF(ISNUMBER(--Лист1!AD5)*(Лист1!AD5&gt;0),Лист1!AD5,IF(LEN(Лист1!AD5)&gt;1,--LEFT(Лист1!AD5,LEN(Лист1!AD5)-1),""))</f>
        <v/>
      </c>
      <c r="AE9" s="83" t="str">
        <f>IF(ISNUMBER(--Лист1!AE5)*(Лист1!AE5&gt;0),Лист1!AE5,IF(LEN(Лист1!AE5)&gt;1,--LEFT(Лист1!AE5,LEN(Лист1!AE5)-1),""))</f>
        <v/>
      </c>
      <c r="AF9" s="83" t="str">
        <f>IF(ISNUMBER(--Лист1!AF5)*(Лист1!AF5&gt;0),Лист1!AF5,IF(LEN(Лист1!AF5)&gt;1,--LEFT(Лист1!AF5,LEN(Лист1!AF5)-1),""))</f>
        <v/>
      </c>
      <c r="AG9" s="83" t="str">
        <f>IF(ISNUMBER(--Лист1!AG5)*(Лист1!AG5&gt;0),Лист1!AG5,IF(LEN(Лист1!AG5)&gt;1,--LEFT(Лист1!AG5,LEN(Лист1!AG5)-1),""))</f>
        <v/>
      </c>
      <c r="AH9" s="83" t="str">
        <f>IF(ISNUMBER(--Лист1!AH5)*(Лист1!AH5&gt;0),Лист1!AH5,IF(LEN(Лист1!AH5)&gt;1,--LEFT(Лист1!AH5,LEN(Лист1!AH5)-1),""))</f>
        <v/>
      </c>
      <c r="AI9" s="83" t="str">
        <f>IF(ISNUMBER(--Лист1!AI5)*(Лист1!AI5&gt;0),Лист1!AI5,IF(LEN(Лист1!AI5)&gt;1,--LEFT(Лист1!AI5,LEN(Лист1!AI5)-1),""))</f>
        <v/>
      </c>
      <c r="AJ9" s="97" t="str">
        <f>IF(ISNUMBER(--Лист1!AJ5)*(Лист1!AJ5&gt;0),Лист1!AJ5,IF(LEN(Лист1!AJ5)&gt;1,--LEFT(Лист1!AJ5,LEN(Лист1!AJ5)-1),""))</f>
        <v/>
      </c>
      <c r="AK9" s="105"/>
      <c r="AL9" s="106"/>
      <c r="AM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/>
      <c r="BB9" s="2"/>
      <c r="BC9" s="2"/>
      <c r="BD9" s="2"/>
      <c r="BE9" s="2"/>
      <c r="BF9" s="2"/>
      <c r="BG9" s="3"/>
      <c r="BH9" s="3"/>
      <c r="BI9" s="1"/>
      <c r="BJ9" s="1"/>
      <c r="BK9" s="64">
        <f>DATE(L2,5,1)</f>
        <v>41760</v>
      </c>
      <c r="BL9" s="108">
        <f>Лист1!BL5</f>
        <v>0</v>
      </c>
      <c r="BM9" s="83">
        <f>Лист1!BM5</f>
        <v>0</v>
      </c>
      <c r="BN9" s="83">
        <f>Лист1!BN5</f>
        <v>0</v>
      </c>
      <c r="BO9" s="83">
        <f>Лист1!BO5</f>
        <v>0</v>
      </c>
      <c r="BP9" s="83">
        <f>Лист1!BP5</f>
        <v>0</v>
      </c>
      <c r="BQ9" s="83">
        <f>Лист1!BQ5</f>
        <v>0</v>
      </c>
      <c r="BR9" s="83">
        <f>Лист1!BR5</f>
        <v>0</v>
      </c>
      <c r="BS9" s="83">
        <f>Лист1!BS5</f>
        <v>0</v>
      </c>
      <c r="BT9" s="83">
        <f>Лист1!BT5</f>
        <v>0</v>
      </c>
      <c r="BU9" s="83">
        <f>Лист1!BU5</f>
        <v>0</v>
      </c>
      <c r="BV9" s="83">
        <f>Лист1!BV5</f>
        <v>0</v>
      </c>
      <c r="BW9" s="83">
        <f>Лист1!BW5</f>
        <v>0</v>
      </c>
      <c r="BX9" s="83">
        <f>Лист1!BX5</f>
        <v>0</v>
      </c>
      <c r="BY9" s="83">
        <f>Лист1!BY5</f>
        <v>0</v>
      </c>
      <c r="BZ9" s="83">
        <f>Лист1!BZ5</f>
        <v>0</v>
      </c>
      <c r="CA9" s="83">
        <f>Лист1!CA5</f>
        <v>0</v>
      </c>
      <c r="CB9" s="83">
        <f>Лист1!CB5</f>
        <v>0</v>
      </c>
      <c r="CC9" s="83">
        <f>Лист1!CC5</f>
        <v>0</v>
      </c>
      <c r="CD9" s="83">
        <f>Лист1!CD5</f>
        <v>0</v>
      </c>
      <c r="CE9" s="83">
        <f>Лист1!CE5</f>
        <v>0</v>
      </c>
      <c r="CF9" s="83">
        <f>Лист1!CF5</f>
        <v>0</v>
      </c>
      <c r="CG9" s="83">
        <f>Лист1!CG5</f>
        <v>0</v>
      </c>
      <c r="CH9" s="83">
        <f>Лист1!CH5</f>
        <v>0</v>
      </c>
      <c r="CI9" s="83">
        <f>Лист1!CI5</f>
        <v>0</v>
      </c>
      <c r="CJ9" s="83">
        <f>Лист1!CJ5</f>
        <v>0</v>
      </c>
      <c r="CK9" s="83">
        <f>Лист1!CK5</f>
        <v>0</v>
      </c>
      <c r="CL9" s="83">
        <f>Лист1!CL5</f>
        <v>0</v>
      </c>
      <c r="CM9" s="83">
        <f>Лист1!CM5</f>
        <v>0</v>
      </c>
      <c r="CN9" s="83">
        <f>Лист1!CN5</f>
        <v>0</v>
      </c>
      <c r="CO9" s="83">
        <f>Лист1!CO5</f>
        <v>0</v>
      </c>
      <c r="CP9" s="97">
        <f>Лист1!CP5</f>
        <v>0</v>
      </c>
    </row>
    <row r="10" spans="1:94" ht="13.5" customHeight="1">
      <c r="A10" s="94">
        <f>Лист1!A6</f>
        <v>3</v>
      </c>
      <c r="B10" s="71">
        <f>Лист1!B6</f>
        <v>789</v>
      </c>
      <c r="C10" s="9" t="str">
        <f>Лист1!C6</f>
        <v>Иванов</v>
      </c>
      <c r="D10" s="71">
        <f>Лист1!D6</f>
        <v>0</v>
      </c>
      <c r="E10" s="111" t="str">
        <f>Лист1!E6</f>
        <v>станочник</v>
      </c>
      <c r="F10" s="108" t="str">
        <f>IF(ISNUMBER(--Лист1!F6)*(Лист1!F6&gt;0),Лист1!F6,IF(LEN(Лист1!F6)&gt;1,--LEFT(Лист1!F6,LEN(Лист1!F6)-1),""))</f>
        <v/>
      </c>
      <c r="G10" s="83" t="str">
        <f>IF(ISNUMBER(--Лист1!G6)*(Лист1!G6&gt;0),Лист1!G6,IF(LEN(Лист1!G6)&gt;1,--LEFT(Лист1!G6,LEN(Лист1!G6)-1),""))</f>
        <v/>
      </c>
      <c r="H10" s="83">
        <f>IF(ISNUMBER(--Лист1!H6)*(Лист1!H6&gt;0),Лист1!H6,IF(LEN(Лист1!H6)&gt;1,--LEFT(Лист1!H6,LEN(Лист1!H6)-1),""))</f>
        <v>8</v>
      </c>
      <c r="I10" s="83">
        <f>IF(ISNUMBER(--Лист1!I6)*(Лист1!I6&gt;0),Лист1!I6,IF(LEN(Лист1!I6)&gt;1,--LEFT(Лист1!I6,LEN(Лист1!I6)-1),""))</f>
        <v>8</v>
      </c>
      <c r="J10" s="83">
        <f>IF(ISNUMBER(--Лист1!J6)*(Лист1!J6&gt;0),Лист1!J6,IF(LEN(Лист1!J6)&gt;1,--LEFT(Лист1!J6,LEN(Лист1!J6)-1),""))</f>
        <v>8</v>
      </c>
      <c r="K10" s="83">
        <f>IF(ISNUMBER(--Лист1!K6)*(Лист1!K6&gt;0),Лист1!K6,IF(LEN(Лист1!K6)&gt;1,--LEFT(Лист1!K6,LEN(Лист1!K6)-1),""))</f>
        <v>8</v>
      </c>
      <c r="L10" s="83">
        <f>IF(ISNUMBER(--Лист1!L6)*(Лист1!L6&gt;0),Лист1!L6,IF(LEN(Лист1!L6)&gt;1,--LEFT(Лист1!L6,LEN(Лист1!L6)-1),""))</f>
        <v>7</v>
      </c>
      <c r="M10" s="83" t="str">
        <f>IF(ISNUMBER(--Лист1!M6)*(Лист1!M6&gt;0),Лист1!M6,IF(LEN(Лист1!M6)&gt;1,--LEFT(Лист1!M6,LEN(Лист1!M6)-1),""))</f>
        <v/>
      </c>
      <c r="N10" s="83" t="str">
        <f>IF(ISNUMBER(--Лист1!N6)*(Лист1!N6&gt;0),Лист1!N6,IF(LEN(Лист1!N6)&gt;1,--LEFT(Лист1!N6,LEN(Лист1!N6)-1),""))</f>
        <v/>
      </c>
      <c r="O10" s="83" t="str">
        <f>IF(ISNUMBER(--Лист1!O6)*(Лист1!O6&gt;0),Лист1!O6,IF(LEN(Лист1!O6)&gt;1,--LEFT(Лист1!O6,LEN(Лист1!O6)-1),""))</f>
        <v/>
      </c>
      <c r="P10" s="83">
        <f>IF(ISNUMBER(--Лист1!P6)*(Лист1!P6&gt;0),Лист1!P6,IF(LEN(Лист1!P6)&gt;1,--LEFT(Лист1!P6,LEN(Лист1!P6)-1),""))</f>
        <v>8</v>
      </c>
      <c r="Q10" s="83">
        <f>IF(ISNUMBER(--Лист1!Q6)*(Лист1!Q6&gt;0),Лист1!Q6,IF(LEN(Лист1!Q6)&gt;1,--LEFT(Лист1!Q6,LEN(Лист1!Q6)-1),""))</f>
        <v>8</v>
      </c>
      <c r="R10" s="83">
        <f>IF(ISNUMBER(--Лист1!R6)*(Лист1!R6&gt;0),Лист1!R6,IF(LEN(Лист1!R6)&gt;1,--LEFT(Лист1!R6,LEN(Лист1!R6)-1),""))</f>
        <v>8</v>
      </c>
      <c r="S10" s="83">
        <f>IF(ISNUMBER(--Лист1!S6)*(Лист1!S6&gt;0),Лист1!S6,IF(LEN(Лист1!S6)&gt;1,--LEFT(Лист1!S6,LEN(Лист1!S6)-1),""))</f>
        <v>8</v>
      </c>
      <c r="T10" s="83">
        <f>IF(ISNUMBER(--Лист1!T6)*(Лист1!T6&gt;0),Лист1!T6,IF(LEN(Лист1!T6)&gt;1,--LEFT(Лист1!T6,LEN(Лист1!T6)-1),""))</f>
        <v>8</v>
      </c>
      <c r="U10" s="83" t="str">
        <f>IF(ISNUMBER(--Лист1!U6)*(Лист1!U6&gt;0),Лист1!U6,IF(LEN(Лист1!U6)&gt;1,--LEFT(Лист1!U6,LEN(Лист1!U6)-1),""))</f>
        <v/>
      </c>
      <c r="V10" s="83">
        <f>IF(ISNUMBER(--Лист1!V6)*(Лист1!V6&gt;0),Лист1!V6,IF(LEN(Лист1!V6)&gt;1,--LEFT(Лист1!V6,LEN(Лист1!V6)-1),""))</f>
        <v>8</v>
      </c>
      <c r="W10" s="83">
        <f>IF(ISNUMBER(--Лист1!W6)*(Лист1!W6&gt;0),Лист1!W6,IF(LEN(Лист1!W6)&gt;1,--LEFT(Лист1!W6,LEN(Лист1!W6)-1),""))</f>
        <v>8</v>
      </c>
      <c r="X10" s="83" t="str">
        <f>IF(ISNUMBER(--Лист1!X6)*(Лист1!X6&gt;0),Лист1!X6,IF(LEN(Лист1!X6)&gt;1,--LEFT(Лист1!X6,LEN(Лист1!X6)-1),""))</f>
        <v/>
      </c>
      <c r="Y10" s="83" t="str">
        <f>IF(ISNUMBER(--Лист1!Y6)*(Лист1!Y6&gt;0),Лист1!Y6,IF(LEN(Лист1!Y6)&gt;1,--LEFT(Лист1!Y6,LEN(Лист1!Y6)-1),""))</f>
        <v/>
      </c>
      <c r="Z10" s="83" t="str">
        <f>IF(ISNUMBER(--Лист1!Z6)*(Лист1!Z6&gt;0),Лист1!Z6,IF(LEN(Лист1!Z6)&gt;1,--LEFT(Лист1!Z6,LEN(Лист1!Z6)-1),""))</f>
        <v/>
      </c>
      <c r="AA10" s="83" t="str">
        <f>IF(ISNUMBER(--Лист1!AA6)*(Лист1!AA6&gt;0),Лист1!AA6,IF(LEN(Лист1!AA6)&gt;1,--LEFT(Лист1!AA6,LEN(Лист1!AA6)-1),""))</f>
        <v/>
      </c>
      <c r="AB10" s="83" t="str">
        <f>IF(ISNUMBER(--Лист1!AB6)*(Лист1!AB6&gt;0),Лист1!AB6,IF(LEN(Лист1!AB6)&gt;1,--LEFT(Лист1!AB6,LEN(Лист1!AB6)-1),""))</f>
        <v/>
      </c>
      <c r="AC10" s="83" t="str">
        <f>IF(ISNUMBER(--Лист1!AC6)*(Лист1!AC6&gt;0),Лист1!AC6,IF(LEN(Лист1!AC6)&gt;1,--LEFT(Лист1!AC6,LEN(Лист1!AC6)-1),""))</f>
        <v/>
      </c>
      <c r="AD10" s="83" t="str">
        <f>IF(ISNUMBER(--Лист1!AD6)*(Лист1!AD6&gt;0),Лист1!AD6,IF(LEN(Лист1!AD6)&gt;1,--LEFT(Лист1!AD6,LEN(Лист1!AD6)-1),""))</f>
        <v/>
      </c>
      <c r="AE10" s="83" t="str">
        <f>IF(ISNUMBER(--Лист1!AE6)*(Лист1!AE6&gt;0),Лист1!AE6,IF(LEN(Лист1!AE6)&gt;1,--LEFT(Лист1!AE6,LEN(Лист1!AE6)-1),""))</f>
        <v/>
      </c>
      <c r="AF10" s="83" t="str">
        <f>IF(ISNUMBER(--Лист1!AF6)*(Лист1!AF6&gt;0),Лист1!AF6,IF(LEN(Лист1!AF6)&gt;1,--LEFT(Лист1!AF6,LEN(Лист1!AF6)-1),""))</f>
        <v/>
      </c>
      <c r="AG10" s="83" t="str">
        <f>IF(ISNUMBER(--Лист1!AG6)*(Лист1!AG6&gt;0),Лист1!AG6,IF(LEN(Лист1!AG6)&gt;1,--LEFT(Лист1!AG6,LEN(Лист1!AG6)-1),""))</f>
        <v/>
      </c>
      <c r="AH10" s="83" t="str">
        <f>IF(ISNUMBER(--Лист1!AH6)*(Лист1!AH6&gt;0),Лист1!AH6,IF(LEN(Лист1!AH6)&gt;1,--LEFT(Лист1!AH6,LEN(Лист1!AH6)-1),""))</f>
        <v/>
      </c>
      <c r="AI10" s="83" t="str">
        <f>IF(ISNUMBER(--Лист1!AI6)*(Лист1!AI6&gt;0),Лист1!AI6,IF(LEN(Лист1!AI6)&gt;1,--LEFT(Лист1!AI6,LEN(Лист1!AI6)-1),""))</f>
        <v/>
      </c>
      <c r="AJ10" s="97" t="str">
        <f>IF(ISNUMBER(--Лист1!AJ6)*(Лист1!AJ6&gt;0),Лист1!AJ6,IF(LEN(Лист1!AJ6)&gt;1,--LEFT(Лист1!AJ6,LEN(Лист1!AJ6)-1),""))</f>
        <v/>
      </c>
      <c r="AK10" s="105"/>
      <c r="AL10" s="106"/>
      <c r="AM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/>
      <c r="BB10" s="2"/>
      <c r="BC10" s="2"/>
      <c r="BD10" s="2"/>
      <c r="BE10" s="2"/>
      <c r="BF10" s="2"/>
      <c r="BG10" s="3"/>
      <c r="BH10" s="3"/>
      <c r="BI10" s="1"/>
      <c r="BJ10" s="1"/>
      <c r="BK10" s="64">
        <f>DATE($L$2,5,2)</f>
        <v>41761</v>
      </c>
      <c r="BL10" s="108">
        <f>Лист1!BL6</f>
        <v>0</v>
      </c>
      <c r="BM10" s="83">
        <f>Лист1!BM6</f>
        <v>0</v>
      </c>
      <c r="BN10" s="83">
        <f>Лист1!BN6</f>
        <v>0</v>
      </c>
      <c r="BO10" s="83">
        <f>Лист1!BO6</f>
        <v>0</v>
      </c>
      <c r="BP10" s="83">
        <f>Лист1!BP6</f>
        <v>0</v>
      </c>
      <c r="BQ10" s="83">
        <f>Лист1!BQ6</f>
        <v>0</v>
      </c>
      <c r="BR10" s="83">
        <f>Лист1!BR6</f>
        <v>0</v>
      </c>
      <c r="BS10" s="83">
        <f>Лист1!BS6</f>
        <v>0</v>
      </c>
      <c r="BT10" s="83">
        <f>Лист1!BT6</f>
        <v>0</v>
      </c>
      <c r="BU10" s="83">
        <f>Лист1!BU6</f>
        <v>0</v>
      </c>
      <c r="BV10" s="83">
        <f>Лист1!BV6</f>
        <v>0</v>
      </c>
      <c r="BW10" s="83">
        <f>Лист1!BW6</f>
        <v>0</v>
      </c>
      <c r="BX10" s="83">
        <f>Лист1!BX6</f>
        <v>0</v>
      </c>
      <c r="BY10" s="83">
        <f>Лист1!BY6</f>
        <v>0</v>
      </c>
      <c r="BZ10" s="83">
        <f>Лист1!BZ6</f>
        <v>0</v>
      </c>
      <c r="CA10" s="83">
        <f>Лист1!CA6</f>
        <v>0</v>
      </c>
      <c r="CB10" s="83">
        <f>Лист1!CB6</f>
        <v>0</v>
      </c>
      <c r="CC10" s="83">
        <f>Лист1!CC6</f>
        <v>0</v>
      </c>
      <c r="CD10" s="83">
        <f>Лист1!CD6</f>
        <v>0</v>
      </c>
      <c r="CE10" s="83">
        <f>Лист1!CE6</f>
        <v>0</v>
      </c>
      <c r="CF10" s="83">
        <f>Лист1!CF6</f>
        <v>0</v>
      </c>
      <c r="CG10" s="83">
        <f>Лист1!CG6</f>
        <v>0</v>
      </c>
      <c r="CH10" s="83">
        <f>Лист1!CH6</f>
        <v>0</v>
      </c>
      <c r="CI10" s="83">
        <f>Лист1!CI6</f>
        <v>0</v>
      </c>
      <c r="CJ10" s="83">
        <f>Лист1!CJ6</f>
        <v>0</v>
      </c>
      <c r="CK10" s="83">
        <f>Лист1!CK6</f>
        <v>0</v>
      </c>
      <c r="CL10" s="83">
        <f>Лист1!CL6</f>
        <v>0</v>
      </c>
      <c r="CM10" s="83">
        <f>Лист1!CM6</f>
        <v>0</v>
      </c>
      <c r="CN10" s="83">
        <f>Лист1!CN6</f>
        <v>0</v>
      </c>
      <c r="CO10" s="83">
        <f>Лист1!CO6</f>
        <v>0</v>
      </c>
      <c r="CP10" s="97">
        <f>Лист1!CP6</f>
        <v>0</v>
      </c>
    </row>
    <row r="11" spans="1:94" ht="14.25" customHeight="1">
      <c r="A11" s="94">
        <f>Лист1!A7</f>
        <v>4</v>
      </c>
      <c r="B11" s="71">
        <f>Лист1!B7</f>
        <v>655</v>
      </c>
      <c r="C11" s="9" t="str">
        <f>Лист1!C7</f>
        <v>Иванов</v>
      </c>
      <c r="D11" s="71">
        <f>Лист1!D7</f>
        <v>3</v>
      </c>
      <c r="E11" s="111" t="str">
        <f>Лист1!E7</f>
        <v>станочник</v>
      </c>
      <c r="F11" s="108" t="str">
        <f>IF(ISNUMBER(--Лист1!F7)*(Лист1!F7&gt;0),Лист1!F7,IF(LEN(Лист1!F7)&gt;1,--LEFT(Лист1!F7,LEN(Лист1!F7)-1),""))</f>
        <v/>
      </c>
      <c r="G11" s="83" t="str">
        <f>IF(ISNUMBER(--Лист1!G7)*(Лист1!G7&gt;0),Лист1!G7,IF(LEN(Лист1!G7)&gt;1,--LEFT(Лист1!G7,LEN(Лист1!G7)-1),""))</f>
        <v/>
      </c>
      <c r="H11" s="83">
        <f>IF(ISNUMBER(--Лист1!H7)*(Лист1!H7&gt;0),Лист1!H7,IF(LEN(Лист1!H7)&gt;1,--LEFT(Лист1!H7,LEN(Лист1!H7)-1),""))</f>
        <v>8</v>
      </c>
      <c r="I11" s="83" t="str">
        <f>IF(ISNUMBER(--Лист1!I7)*(Лист1!I7&gt;0),Лист1!I7,IF(LEN(Лист1!I7)&gt;1,--LEFT(Лист1!I7,LEN(Лист1!I7)-1),""))</f>
        <v/>
      </c>
      <c r="J11" s="83" t="str">
        <f>IF(ISNUMBER(--Лист1!J7)*(Лист1!J7&gt;0),Лист1!J7,IF(LEN(Лист1!J7)&gt;1,--LEFT(Лист1!J7,LEN(Лист1!J7)-1),""))</f>
        <v/>
      </c>
      <c r="K11" s="83" t="str">
        <f>IF(ISNUMBER(--Лист1!K7)*(Лист1!K7&gt;0),Лист1!K7,IF(LEN(Лист1!K7)&gt;1,--LEFT(Лист1!K7,LEN(Лист1!K7)-1),""))</f>
        <v/>
      </c>
      <c r="L11" s="83">
        <f>IF(ISNUMBER(--Лист1!L7)*(Лист1!L7&gt;0),Лист1!L7,IF(LEN(Лист1!L7)&gt;1,--LEFT(Лист1!L7,LEN(Лист1!L7)-1),""))</f>
        <v>7</v>
      </c>
      <c r="M11" s="83" t="str">
        <f>IF(ISNUMBER(--Лист1!M7)*(Лист1!M7&gt;0),Лист1!M7,IF(LEN(Лист1!M7)&gt;1,--LEFT(Лист1!M7,LEN(Лист1!M7)-1),""))</f>
        <v/>
      </c>
      <c r="N11" s="83" t="str">
        <f>IF(ISNUMBER(--Лист1!N7)*(Лист1!N7&gt;0),Лист1!N7,IF(LEN(Лист1!N7)&gt;1,--LEFT(Лист1!N7,LEN(Лист1!N7)-1),""))</f>
        <v/>
      </c>
      <c r="O11" s="83" t="str">
        <f>IF(ISNUMBER(--Лист1!O7)*(Лист1!O7&gt;0),Лист1!O7,IF(LEN(Лист1!O7)&gt;1,--LEFT(Лист1!O7,LEN(Лист1!O7)-1),""))</f>
        <v/>
      </c>
      <c r="P11" s="83">
        <f>IF(ISNUMBER(--Лист1!P7)*(Лист1!P7&gt;0),Лист1!P7,IF(LEN(Лист1!P7)&gt;1,--LEFT(Лист1!P7,LEN(Лист1!P7)-1),""))</f>
        <v>8</v>
      </c>
      <c r="Q11" s="83">
        <f>IF(ISNUMBER(--Лист1!Q7)*(Лист1!Q7&gt;0),Лист1!Q7,IF(LEN(Лист1!Q7)&gt;1,--LEFT(Лист1!Q7,LEN(Лист1!Q7)-1),""))</f>
        <v>8</v>
      </c>
      <c r="R11" s="83">
        <f>IF(ISNUMBER(--Лист1!R7)*(Лист1!R7&gt;0),Лист1!R7,IF(LEN(Лист1!R7)&gt;1,--LEFT(Лист1!R7,LEN(Лист1!R7)-1),""))</f>
        <v>8</v>
      </c>
      <c r="S11" s="83">
        <f>IF(ISNUMBER(--Лист1!S7)*(Лист1!S7&gt;0),Лист1!S7,IF(LEN(Лист1!S7)&gt;1,--LEFT(Лист1!S7,LEN(Лист1!S7)-1),""))</f>
        <v>8</v>
      </c>
      <c r="T11" s="83" t="str">
        <f>IF(ISNUMBER(--Лист1!T7)*(Лист1!T7&gt;0),Лист1!T7,IF(LEN(Лист1!T7)&gt;1,--LEFT(Лист1!T7,LEN(Лист1!T7)-1),""))</f>
        <v/>
      </c>
      <c r="U11" s="83" t="str">
        <f>IF(ISNUMBER(--Лист1!U7)*(Лист1!U7&gt;0),Лист1!U7,IF(LEN(Лист1!U7)&gt;1,--LEFT(Лист1!U7,LEN(Лист1!U7)-1),""))</f>
        <v/>
      </c>
      <c r="V11" s="83">
        <f>IF(ISNUMBER(--Лист1!V7)*(Лист1!V7&gt;0),Лист1!V7,IF(LEN(Лист1!V7)&gt;1,--LEFT(Лист1!V7,LEN(Лист1!V7)-1),""))</f>
        <v>8</v>
      </c>
      <c r="W11" s="83">
        <f>IF(ISNUMBER(--Лист1!W7)*(Лист1!W7&gt;0),Лист1!W7,IF(LEN(Лист1!W7)&gt;1,--LEFT(Лист1!W7,LEN(Лист1!W7)-1),""))</f>
        <v>8</v>
      </c>
      <c r="X11" s="83" t="str">
        <f>IF(ISNUMBER(--Лист1!X7)*(Лист1!X7&gt;0),Лист1!X7,IF(LEN(Лист1!X7)&gt;1,--LEFT(Лист1!X7,LEN(Лист1!X7)-1),""))</f>
        <v/>
      </c>
      <c r="Y11" s="83" t="str">
        <f>IF(ISNUMBER(--Лист1!Y7)*(Лист1!Y7&gt;0),Лист1!Y7,IF(LEN(Лист1!Y7)&gt;1,--LEFT(Лист1!Y7,LEN(Лист1!Y7)-1),""))</f>
        <v/>
      </c>
      <c r="Z11" s="83" t="str">
        <f>IF(ISNUMBER(--Лист1!Z7)*(Лист1!Z7&gt;0),Лист1!Z7,IF(LEN(Лист1!Z7)&gt;1,--LEFT(Лист1!Z7,LEN(Лист1!Z7)-1),""))</f>
        <v/>
      </c>
      <c r="AA11" s="83" t="str">
        <f>IF(ISNUMBER(--Лист1!AA7)*(Лист1!AA7&gt;0),Лист1!AA7,IF(LEN(Лист1!AA7)&gt;1,--LEFT(Лист1!AA7,LEN(Лист1!AA7)-1),""))</f>
        <v/>
      </c>
      <c r="AB11" s="83" t="str">
        <f>IF(ISNUMBER(--Лист1!AB7)*(Лист1!AB7&gt;0),Лист1!AB7,IF(LEN(Лист1!AB7)&gt;1,--LEFT(Лист1!AB7,LEN(Лист1!AB7)-1),""))</f>
        <v/>
      </c>
      <c r="AC11" s="83" t="str">
        <f>IF(ISNUMBER(--Лист1!AC7)*(Лист1!AC7&gt;0),Лист1!AC7,IF(LEN(Лист1!AC7)&gt;1,--LEFT(Лист1!AC7,LEN(Лист1!AC7)-1),""))</f>
        <v/>
      </c>
      <c r="AD11" s="83" t="str">
        <f>IF(ISNUMBER(--Лист1!AD7)*(Лист1!AD7&gt;0),Лист1!AD7,IF(LEN(Лист1!AD7)&gt;1,--LEFT(Лист1!AD7,LEN(Лист1!AD7)-1),""))</f>
        <v/>
      </c>
      <c r="AE11" s="83" t="str">
        <f>IF(ISNUMBER(--Лист1!AE7)*(Лист1!AE7&gt;0),Лист1!AE7,IF(LEN(Лист1!AE7)&gt;1,--LEFT(Лист1!AE7,LEN(Лист1!AE7)-1),""))</f>
        <v/>
      </c>
      <c r="AF11" s="83" t="str">
        <f>IF(ISNUMBER(--Лист1!AF7)*(Лист1!AF7&gt;0),Лист1!AF7,IF(LEN(Лист1!AF7)&gt;1,--LEFT(Лист1!AF7,LEN(Лист1!AF7)-1),""))</f>
        <v/>
      </c>
      <c r="AG11" s="83" t="str">
        <f>IF(ISNUMBER(--Лист1!AG7)*(Лист1!AG7&gt;0),Лист1!AG7,IF(LEN(Лист1!AG7)&gt;1,--LEFT(Лист1!AG7,LEN(Лист1!AG7)-1),""))</f>
        <v/>
      </c>
      <c r="AH11" s="83" t="str">
        <f>IF(ISNUMBER(--Лист1!AH7)*(Лист1!AH7&gt;0),Лист1!AH7,IF(LEN(Лист1!AH7)&gt;1,--LEFT(Лист1!AH7,LEN(Лист1!AH7)-1),""))</f>
        <v/>
      </c>
      <c r="AI11" s="83" t="str">
        <f>IF(ISNUMBER(--Лист1!AI7)*(Лист1!AI7&gt;0),Лист1!AI7,IF(LEN(Лист1!AI7)&gt;1,--LEFT(Лист1!AI7,LEN(Лист1!AI7)-1),""))</f>
        <v/>
      </c>
      <c r="AJ11" s="97" t="str">
        <f>IF(ISNUMBER(--Лист1!AJ7)*(Лист1!AJ7&gt;0),Лист1!AJ7,IF(LEN(Лист1!AJ7)&gt;1,--LEFT(Лист1!AJ7,LEN(Лист1!AJ7)-1),""))</f>
        <v/>
      </c>
      <c r="AK11" s="105"/>
      <c r="AL11" s="106"/>
      <c r="AM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6"/>
      <c r="BB11" s="2"/>
      <c r="BC11" s="2"/>
      <c r="BD11" s="2"/>
      <c r="BE11" s="2"/>
      <c r="BF11" s="2"/>
      <c r="BG11" s="3"/>
      <c r="BH11" s="3"/>
      <c r="BI11" s="1"/>
      <c r="BJ11" s="1"/>
      <c r="BK11" s="64">
        <f>DATE($L$2,5,9)</f>
        <v>41768</v>
      </c>
      <c r="BL11" s="108">
        <f>Лист1!BL7</f>
        <v>0</v>
      </c>
      <c r="BM11" s="83">
        <f>Лист1!BM7</f>
        <v>0</v>
      </c>
      <c r="BN11" s="83">
        <f>Лист1!BN7</f>
        <v>0</v>
      </c>
      <c r="BO11" s="83">
        <f>Лист1!BO7</f>
        <v>0</v>
      </c>
      <c r="BP11" s="83">
        <f>Лист1!BP7</f>
        <v>0</v>
      </c>
      <c r="BQ11" s="83">
        <f>Лист1!BQ7</f>
        <v>0</v>
      </c>
      <c r="BR11" s="83">
        <f>Лист1!BR7</f>
        <v>0</v>
      </c>
      <c r="BS11" s="83">
        <f>Лист1!BS7</f>
        <v>0</v>
      </c>
      <c r="BT11" s="83">
        <f>Лист1!BT7</f>
        <v>0</v>
      </c>
      <c r="BU11" s="83">
        <f>Лист1!BU7</f>
        <v>0</v>
      </c>
      <c r="BV11" s="83">
        <f>Лист1!BV7</f>
        <v>0</v>
      </c>
      <c r="BW11" s="83">
        <f>Лист1!BW7</f>
        <v>0</v>
      </c>
      <c r="BX11" s="83">
        <f>Лист1!BX7</f>
        <v>0</v>
      </c>
      <c r="BY11" s="83">
        <f>Лист1!BY7</f>
        <v>0</v>
      </c>
      <c r="BZ11" s="83">
        <f>Лист1!BZ7</f>
        <v>0</v>
      </c>
      <c r="CA11" s="83">
        <f>Лист1!CA7</f>
        <v>0</v>
      </c>
      <c r="CB11" s="83">
        <f>Лист1!CB7</f>
        <v>0</v>
      </c>
      <c r="CC11" s="83">
        <f>Лист1!CC7</f>
        <v>0</v>
      </c>
      <c r="CD11" s="83">
        <f>Лист1!CD7</f>
        <v>0</v>
      </c>
      <c r="CE11" s="83">
        <f>Лист1!CE7</f>
        <v>0</v>
      </c>
      <c r="CF11" s="83">
        <f>Лист1!CF7</f>
        <v>0</v>
      </c>
      <c r="CG11" s="83">
        <f>Лист1!CG7</f>
        <v>0</v>
      </c>
      <c r="CH11" s="83">
        <f>Лист1!CH7</f>
        <v>0</v>
      </c>
      <c r="CI11" s="83">
        <f>Лист1!CI7</f>
        <v>0</v>
      </c>
      <c r="CJ11" s="83">
        <f>Лист1!CJ7</f>
        <v>0</v>
      </c>
      <c r="CK11" s="83">
        <f>Лист1!CK7</f>
        <v>0</v>
      </c>
      <c r="CL11" s="83">
        <f>Лист1!CL7</f>
        <v>0</v>
      </c>
      <c r="CM11" s="83">
        <f>Лист1!CM7</f>
        <v>0</v>
      </c>
      <c r="CN11" s="83">
        <f>Лист1!CN7</f>
        <v>0</v>
      </c>
      <c r="CO11" s="83">
        <f>Лист1!CO7</f>
        <v>0</v>
      </c>
      <c r="CP11" s="97">
        <f>Лист1!CP7</f>
        <v>0</v>
      </c>
    </row>
    <row r="12" spans="1:94" ht="13.5" customHeight="1">
      <c r="A12" s="94">
        <f>Лист1!A8</f>
        <v>5</v>
      </c>
      <c r="B12" s="71">
        <f>Лист1!B8</f>
        <v>699</v>
      </c>
      <c r="C12" s="9" t="str">
        <f>Лист1!C8</f>
        <v>Иванов</v>
      </c>
      <c r="D12" s="71">
        <f>Лист1!D8</f>
        <v>0</v>
      </c>
      <c r="E12" s="111" t="str">
        <f>Лист1!E8</f>
        <v>учетчик</v>
      </c>
      <c r="F12" s="108" t="str">
        <f>IF(ISNUMBER(--Лист1!F8)*(Лист1!F8&gt;0),Лист1!F8,IF(LEN(Лист1!F8)&gt;1,--LEFT(Лист1!F8,LEN(Лист1!F8)-1),""))</f>
        <v/>
      </c>
      <c r="G12" s="83" t="str">
        <f>IF(ISNUMBER(--Лист1!G8)*(Лист1!G8&gt;0),Лист1!G8,IF(LEN(Лист1!G8)&gt;1,--LEFT(Лист1!G8,LEN(Лист1!G8)-1),""))</f>
        <v/>
      </c>
      <c r="H12" s="83">
        <f>IF(ISNUMBER(--Лист1!H8)*(Лист1!H8&gt;0),Лист1!H8,IF(LEN(Лист1!H8)&gt;1,--LEFT(Лист1!H8,LEN(Лист1!H8)-1),""))</f>
        <v>8</v>
      </c>
      <c r="I12" s="83">
        <f>IF(ISNUMBER(--Лист1!I8)*(Лист1!I8&gt;0),Лист1!I8,IF(LEN(Лист1!I8)&gt;1,--LEFT(Лист1!I8,LEN(Лист1!I8)-1),""))</f>
        <v>8</v>
      </c>
      <c r="J12" s="83">
        <f>IF(ISNUMBER(--Лист1!J8)*(Лист1!J8&gt;0),Лист1!J8,IF(LEN(Лист1!J8)&gt;1,--LEFT(Лист1!J8,LEN(Лист1!J8)-1),""))</f>
        <v>8</v>
      </c>
      <c r="K12" s="83">
        <f>IF(ISNUMBER(--Лист1!K8)*(Лист1!K8&gt;0),Лист1!K8,IF(LEN(Лист1!K8)&gt;1,--LEFT(Лист1!K8,LEN(Лист1!K8)-1),""))</f>
        <v>8</v>
      </c>
      <c r="L12" s="83">
        <f>IF(ISNUMBER(--Лист1!L8)*(Лист1!L8&gt;0),Лист1!L8,IF(LEN(Лист1!L8)&gt;1,--LEFT(Лист1!L8,LEN(Лист1!L8)-1),""))</f>
        <v>7</v>
      </c>
      <c r="M12" s="83" t="str">
        <f>IF(ISNUMBER(--Лист1!M8)*(Лист1!M8&gt;0),Лист1!M8,IF(LEN(Лист1!M8)&gt;1,--LEFT(Лист1!M8,LEN(Лист1!M8)-1),""))</f>
        <v/>
      </c>
      <c r="N12" s="83" t="str">
        <f>IF(ISNUMBER(--Лист1!N8)*(Лист1!N8&gt;0),Лист1!N8,IF(LEN(Лист1!N8)&gt;1,--LEFT(Лист1!N8,LEN(Лист1!N8)-1),""))</f>
        <v/>
      </c>
      <c r="O12" s="83" t="str">
        <f>IF(ISNUMBER(--Лист1!O8)*(Лист1!O8&gt;0),Лист1!O8,IF(LEN(Лист1!O8)&gt;1,--LEFT(Лист1!O8,LEN(Лист1!O8)-1),""))</f>
        <v/>
      </c>
      <c r="P12" s="83">
        <f>IF(ISNUMBER(--Лист1!P8)*(Лист1!P8&gt;0),Лист1!P8,IF(LEN(Лист1!P8)&gt;1,--LEFT(Лист1!P8,LEN(Лист1!P8)-1),""))</f>
        <v>8</v>
      </c>
      <c r="Q12" s="83">
        <f>IF(ISNUMBER(--Лист1!Q8)*(Лист1!Q8&gt;0),Лист1!Q8,IF(LEN(Лист1!Q8)&gt;1,--LEFT(Лист1!Q8,LEN(Лист1!Q8)-1),""))</f>
        <v>12</v>
      </c>
      <c r="R12" s="83">
        <f>IF(ISNUMBER(--Лист1!R8)*(Лист1!R8&gt;0),Лист1!R8,IF(LEN(Лист1!R8)&gt;1,--LEFT(Лист1!R8,LEN(Лист1!R8)-1),""))</f>
        <v>12</v>
      </c>
      <c r="S12" s="83">
        <f>IF(ISNUMBER(--Лист1!S8)*(Лист1!S8&gt;0),Лист1!S8,IF(LEN(Лист1!S8)&gt;1,--LEFT(Лист1!S8,LEN(Лист1!S8)-1),""))</f>
        <v>8</v>
      </c>
      <c r="T12" s="83" t="str">
        <f>IF(ISNUMBER(--Лист1!T8)*(Лист1!T8&gt;0),Лист1!T8,IF(LEN(Лист1!T8)&gt;1,--LEFT(Лист1!T8,LEN(Лист1!T8)-1),""))</f>
        <v/>
      </c>
      <c r="U12" s="83" t="str">
        <f>IF(ISNUMBER(--Лист1!U8)*(Лист1!U8&gt;0),Лист1!U8,IF(LEN(Лист1!U8)&gt;1,--LEFT(Лист1!U8,LEN(Лист1!U8)-1),""))</f>
        <v/>
      </c>
      <c r="V12" s="83">
        <f>IF(ISNUMBER(--Лист1!V8)*(Лист1!V8&gt;0),Лист1!V8,IF(LEN(Лист1!V8)&gt;1,--LEFT(Лист1!V8,LEN(Лист1!V8)-1),""))</f>
        <v>8</v>
      </c>
      <c r="W12" s="83">
        <f>IF(ISNUMBER(--Лист1!W8)*(Лист1!W8&gt;0),Лист1!W8,IF(LEN(Лист1!W8)&gt;1,--LEFT(Лист1!W8,LEN(Лист1!W8)-1),""))</f>
        <v>8</v>
      </c>
      <c r="X12" s="83" t="str">
        <f>IF(ISNUMBER(--Лист1!X8)*(Лист1!X8&gt;0),Лист1!X8,IF(LEN(Лист1!X8)&gt;1,--LEFT(Лист1!X8,LEN(Лист1!X8)-1),""))</f>
        <v/>
      </c>
      <c r="Y12" s="83" t="str">
        <f>IF(ISNUMBER(--Лист1!Y8)*(Лист1!Y8&gt;0),Лист1!Y8,IF(LEN(Лист1!Y8)&gt;1,--LEFT(Лист1!Y8,LEN(Лист1!Y8)-1),""))</f>
        <v/>
      </c>
      <c r="Z12" s="83" t="str">
        <f>IF(ISNUMBER(--Лист1!Z8)*(Лист1!Z8&gt;0),Лист1!Z8,IF(LEN(Лист1!Z8)&gt;1,--LEFT(Лист1!Z8,LEN(Лист1!Z8)-1),""))</f>
        <v/>
      </c>
      <c r="AA12" s="83" t="str">
        <f>IF(ISNUMBER(--Лист1!AA8)*(Лист1!AA8&gt;0),Лист1!AA8,IF(LEN(Лист1!AA8)&gt;1,--LEFT(Лист1!AA8,LEN(Лист1!AA8)-1),""))</f>
        <v/>
      </c>
      <c r="AB12" s="83" t="str">
        <f>IF(ISNUMBER(--Лист1!AB8)*(Лист1!AB8&gt;0),Лист1!AB8,IF(LEN(Лист1!AB8)&gt;1,--LEFT(Лист1!AB8,LEN(Лист1!AB8)-1),""))</f>
        <v/>
      </c>
      <c r="AC12" s="83" t="str">
        <f>IF(ISNUMBER(--Лист1!AC8)*(Лист1!AC8&gt;0),Лист1!AC8,IF(LEN(Лист1!AC8)&gt;1,--LEFT(Лист1!AC8,LEN(Лист1!AC8)-1),""))</f>
        <v/>
      </c>
      <c r="AD12" s="83" t="str">
        <f>IF(ISNUMBER(--Лист1!AD8)*(Лист1!AD8&gt;0),Лист1!AD8,IF(LEN(Лист1!AD8)&gt;1,--LEFT(Лист1!AD8,LEN(Лист1!AD8)-1),""))</f>
        <v/>
      </c>
      <c r="AE12" s="83" t="str">
        <f>IF(ISNUMBER(--Лист1!AE8)*(Лист1!AE8&gt;0),Лист1!AE8,IF(LEN(Лист1!AE8)&gt;1,--LEFT(Лист1!AE8,LEN(Лист1!AE8)-1),""))</f>
        <v/>
      </c>
      <c r="AF12" s="83" t="str">
        <f>IF(ISNUMBER(--Лист1!AF8)*(Лист1!AF8&gt;0),Лист1!AF8,IF(LEN(Лист1!AF8)&gt;1,--LEFT(Лист1!AF8,LEN(Лист1!AF8)-1),""))</f>
        <v/>
      </c>
      <c r="AG12" s="83" t="str">
        <f>IF(ISNUMBER(--Лист1!AG8)*(Лист1!AG8&gt;0),Лист1!AG8,IF(LEN(Лист1!AG8)&gt;1,--LEFT(Лист1!AG8,LEN(Лист1!AG8)-1),""))</f>
        <v/>
      </c>
      <c r="AH12" s="83" t="str">
        <f>IF(ISNUMBER(--Лист1!AH8)*(Лист1!AH8&gt;0),Лист1!AH8,IF(LEN(Лист1!AH8)&gt;1,--LEFT(Лист1!AH8,LEN(Лист1!AH8)-1),""))</f>
        <v/>
      </c>
      <c r="AI12" s="83" t="str">
        <f>IF(ISNUMBER(--Лист1!AI8)*(Лист1!AI8&gt;0),Лист1!AI8,IF(LEN(Лист1!AI8)&gt;1,--LEFT(Лист1!AI8,LEN(Лист1!AI8)-1),""))</f>
        <v/>
      </c>
      <c r="AJ12" s="97" t="str">
        <f>IF(ISNUMBER(--Лист1!AJ8)*(Лист1!AJ8&gt;0),Лист1!AJ8,IF(LEN(Лист1!AJ8)&gt;1,--LEFT(Лист1!AJ8,LEN(Лист1!AJ8)-1),""))</f>
        <v/>
      </c>
      <c r="AK12" s="105"/>
      <c r="AL12" s="106"/>
      <c r="AM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6"/>
      <c r="BB12" s="2"/>
      <c r="BC12" s="2"/>
      <c r="BD12" s="2"/>
      <c r="BE12" s="2"/>
      <c r="BF12" s="2"/>
      <c r="BG12" s="3"/>
      <c r="BH12" s="3"/>
      <c r="BI12" s="1"/>
      <c r="BJ12" s="1"/>
      <c r="BK12" s="64">
        <f>DATE($L$2,6,12)</f>
        <v>41802</v>
      </c>
      <c r="BL12" s="108">
        <f>Лист1!BL8</f>
        <v>0</v>
      </c>
      <c r="BM12" s="83">
        <f>Лист1!BM8</f>
        <v>0</v>
      </c>
      <c r="BN12" s="83">
        <f>Лист1!BN8</f>
        <v>0</v>
      </c>
      <c r="BO12" s="83">
        <f>Лист1!BO8</f>
        <v>0</v>
      </c>
      <c r="BP12" s="83">
        <f>Лист1!BP8</f>
        <v>0</v>
      </c>
      <c r="BQ12" s="83">
        <f>Лист1!BQ8</f>
        <v>0</v>
      </c>
      <c r="BR12" s="83">
        <f>Лист1!BR8</f>
        <v>0</v>
      </c>
      <c r="BS12" s="83">
        <f>Лист1!BS8</f>
        <v>0</v>
      </c>
      <c r="BT12" s="83">
        <f>Лист1!BT8</f>
        <v>0</v>
      </c>
      <c r="BU12" s="83">
        <f>Лист1!BU8</f>
        <v>0</v>
      </c>
      <c r="BV12" s="83">
        <f>Лист1!BV8</f>
        <v>0</v>
      </c>
      <c r="BW12" s="83">
        <f>Лист1!BW8</f>
        <v>0</v>
      </c>
      <c r="BX12" s="83">
        <f>Лист1!BX8</f>
        <v>0</v>
      </c>
      <c r="BY12" s="83">
        <f>Лист1!BY8</f>
        <v>0</v>
      </c>
      <c r="BZ12" s="83">
        <f>Лист1!BZ8</f>
        <v>0</v>
      </c>
      <c r="CA12" s="83">
        <f>Лист1!CA8</f>
        <v>0</v>
      </c>
      <c r="CB12" s="83">
        <f>Лист1!CB8</f>
        <v>0</v>
      </c>
      <c r="CC12" s="83">
        <f>Лист1!CC8</f>
        <v>0</v>
      </c>
      <c r="CD12" s="83">
        <f>Лист1!CD8</f>
        <v>0</v>
      </c>
      <c r="CE12" s="83">
        <f>Лист1!CE8</f>
        <v>0</v>
      </c>
      <c r="CF12" s="83">
        <f>Лист1!CF8</f>
        <v>0</v>
      </c>
      <c r="CG12" s="83">
        <f>Лист1!CG8</f>
        <v>0</v>
      </c>
      <c r="CH12" s="83">
        <f>Лист1!CH8</f>
        <v>0</v>
      </c>
      <c r="CI12" s="83">
        <f>Лист1!CI8</f>
        <v>0</v>
      </c>
      <c r="CJ12" s="83">
        <f>Лист1!CJ8</f>
        <v>0</v>
      </c>
      <c r="CK12" s="83">
        <f>Лист1!CK8</f>
        <v>0</v>
      </c>
      <c r="CL12" s="83">
        <f>Лист1!CL8</f>
        <v>0</v>
      </c>
      <c r="CM12" s="83">
        <f>Лист1!CM8</f>
        <v>0</v>
      </c>
      <c r="CN12" s="83">
        <f>Лист1!CN8</f>
        <v>0</v>
      </c>
      <c r="CO12" s="83">
        <f>Лист1!CO8</f>
        <v>0</v>
      </c>
      <c r="CP12" s="97">
        <f>Лист1!CP8</f>
        <v>0</v>
      </c>
    </row>
    <row r="13" spans="1:94" ht="13.5" customHeight="1">
      <c r="A13" s="94">
        <f>Лист1!A9</f>
        <v>6</v>
      </c>
      <c r="B13" s="71">
        <f>Лист1!B9</f>
        <v>67</v>
      </c>
      <c r="C13" s="9" t="str">
        <f>Лист1!C9</f>
        <v>Иванов</v>
      </c>
      <c r="D13" s="71">
        <f>Лист1!D9</f>
        <v>4</v>
      </c>
      <c r="E13" s="111" t="str">
        <f>Лист1!E9</f>
        <v>столяр</v>
      </c>
      <c r="F13" s="108" t="str">
        <f>IF(ISNUMBER(--Лист1!F9)*(Лист1!F9&gt;0),Лист1!F9,IF(LEN(Лист1!F9)&gt;1,--LEFT(Лист1!F9,LEN(Лист1!F9)-1),""))</f>
        <v/>
      </c>
      <c r="G13" s="83" t="str">
        <f>IF(ISNUMBER(--Лист1!G9)*(Лист1!G9&gt;0),Лист1!G9,IF(LEN(Лист1!G9)&gt;1,--LEFT(Лист1!G9,LEN(Лист1!G9)-1),""))</f>
        <v/>
      </c>
      <c r="H13" s="83">
        <f>IF(ISNUMBER(--Лист1!H9)*(Лист1!H9&gt;0),Лист1!H9,IF(LEN(Лист1!H9)&gt;1,--LEFT(Лист1!H9,LEN(Лист1!H9)-1),""))</f>
        <v>8</v>
      </c>
      <c r="I13" s="83">
        <f>IF(ISNUMBER(--Лист1!I9)*(Лист1!I9&gt;0),Лист1!I9,IF(LEN(Лист1!I9)&gt;1,--LEFT(Лист1!I9,LEN(Лист1!I9)-1),""))</f>
        <v>8</v>
      </c>
      <c r="J13" s="83">
        <f>IF(ISNUMBER(--Лист1!J9)*(Лист1!J9&gt;0),Лист1!J9,IF(LEN(Лист1!J9)&gt;1,--LEFT(Лист1!J9,LEN(Лист1!J9)-1),""))</f>
        <v>8</v>
      </c>
      <c r="K13" s="83">
        <f>IF(ISNUMBER(--Лист1!K9)*(Лист1!K9&gt;0),Лист1!K9,IF(LEN(Лист1!K9)&gt;1,--LEFT(Лист1!K9,LEN(Лист1!K9)-1),""))</f>
        <v>8</v>
      </c>
      <c r="L13" s="83">
        <f>IF(ISNUMBER(--Лист1!L9)*(Лист1!L9&gt;0),Лист1!L9,IF(LEN(Лист1!L9)&gt;1,--LEFT(Лист1!L9,LEN(Лист1!L9)-1),""))</f>
        <v>7</v>
      </c>
      <c r="M13" s="83" t="str">
        <f>IF(ISNUMBER(--Лист1!M9)*(Лист1!M9&gt;0),Лист1!M9,IF(LEN(Лист1!M9)&gt;1,--LEFT(Лист1!M9,LEN(Лист1!M9)-1),""))</f>
        <v/>
      </c>
      <c r="N13" s="83" t="str">
        <f>IF(ISNUMBER(--Лист1!N9)*(Лист1!N9&gt;0),Лист1!N9,IF(LEN(Лист1!N9)&gt;1,--LEFT(Лист1!N9,LEN(Лист1!N9)-1),""))</f>
        <v/>
      </c>
      <c r="O13" s="83" t="str">
        <f>IF(ISNUMBER(--Лист1!O9)*(Лист1!O9&gt;0),Лист1!O9,IF(LEN(Лист1!O9)&gt;1,--LEFT(Лист1!O9,LEN(Лист1!O9)-1),""))</f>
        <v/>
      </c>
      <c r="P13" s="83">
        <f>IF(ISNUMBER(--Лист1!P9)*(Лист1!P9&gt;0),Лист1!P9,IF(LEN(Лист1!P9)&gt;1,--LEFT(Лист1!P9,LEN(Лист1!P9)-1),""))</f>
        <v>8</v>
      </c>
      <c r="Q13" s="83">
        <f>IF(ISNUMBER(--Лист1!Q9)*(Лист1!Q9&gt;0),Лист1!Q9,IF(LEN(Лист1!Q9)&gt;1,--LEFT(Лист1!Q9,LEN(Лист1!Q9)-1),""))</f>
        <v>8</v>
      </c>
      <c r="R13" s="83">
        <f>IF(ISNUMBER(--Лист1!R9)*(Лист1!R9&gt;0),Лист1!R9,IF(LEN(Лист1!R9)&gt;1,--LEFT(Лист1!R9,LEN(Лист1!R9)-1),""))</f>
        <v>8</v>
      </c>
      <c r="S13" s="83">
        <f>IF(ISNUMBER(--Лист1!S9)*(Лист1!S9&gt;0),Лист1!S9,IF(LEN(Лист1!S9)&gt;1,--LEFT(Лист1!S9,LEN(Лист1!S9)-1),""))</f>
        <v>8</v>
      </c>
      <c r="T13" s="83" t="str">
        <f>IF(ISNUMBER(--Лист1!T9)*(Лист1!T9&gt;0),Лист1!T9,IF(LEN(Лист1!T9)&gt;1,--LEFT(Лист1!T9,LEN(Лист1!T9)-1),""))</f>
        <v/>
      </c>
      <c r="U13" s="83" t="str">
        <f>IF(ISNUMBER(--Лист1!U9)*(Лист1!U9&gt;0),Лист1!U9,IF(LEN(Лист1!U9)&gt;1,--LEFT(Лист1!U9,LEN(Лист1!U9)-1),""))</f>
        <v/>
      </c>
      <c r="V13" s="83">
        <f>IF(ISNUMBER(--Лист1!V9)*(Лист1!V9&gt;0),Лист1!V9,IF(LEN(Лист1!V9)&gt;1,--LEFT(Лист1!V9,LEN(Лист1!V9)-1),""))</f>
        <v>8</v>
      </c>
      <c r="W13" s="83">
        <f>IF(ISNUMBER(--Лист1!W9)*(Лист1!W9&gt;0),Лист1!W9,IF(LEN(Лист1!W9)&gt;1,--LEFT(Лист1!W9,LEN(Лист1!W9)-1),""))</f>
        <v>8</v>
      </c>
      <c r="X13" s="83" t="str">
        <f>IF(ISNUMBER(--Лист1!X9)*(Лист1!X9&gt;0),Лист1!X9,IF(LEN(Лист1!X9)&gt;1,--LEFT(Лист1!X9,LEN(Лист1!X9)-1),""))</f>
        <v/>
      </c>
      <c r="Y13" s="83" t="str">
        <f>IF(ISNUMBER(--Лист1!Y9)*(Лист1!Y9&gt;0),Лист1!Y9,IF(LEN(Лист1!Y9)&gt;1,--LEFT(Лист1!Y9,LEN(Лист1!Y9)-1),""))</f>
        <v/>
      </c>
      <c r="Z13" s="83" t="str">
        <f>IF(ISNUMBER(--Лист1!Z9)*(Лист1!Z9&gt;0),Лист1!Z9,IF(LEN(Лист1!Z9)&gt;1,--LEFT(Лист1!Z9,LEN(Лист1!Z9)-1),""))</f>
        <v/>
      </c>
      <c r="AA13" s="83" t="str">
        <f>IF(ISNUMBER(--Лист1!AA9)*(Лист1!AA9&gt;0),Лист1!AA9,IF(LEN(Лист1!AA9)&gt;1,--LEFT(Лист1!AA9,LEN(Лист1!AA9)-1),""))</f>
        <v/>
      </c>
      <c r="AB13" s="83" t="str">
        <f>IF(ISNUMBER(--Лист1!AB9)*(Лист1!AB9&gt;0),Лист1!AB9,IF(LEN(Лист1!AB9)&gt;1,--LEFT(Лист1!AB9,LEN(Лист1!AB9)-1),""))</f>
        <v/>
      </c>
      <c r="AC13" s="83" t="str">
        <f>IF(ISNUMBER(--Лист1!AC9)*(Лист1!AC9&gt;0),Лист1!AC9,IF(LEN(Лист1!AC9)&gt;1,--LEFT(Лист1!AC9,LEN(Лист1!AC9)-1),""))</f>
        <v/>
      </c>
      <c r="AD13" s="83" t="str">
        <f>IF(ISNUMBER(--Лист1!AD9)*(Лист1!AD9&gt;0),Лист1!AD9,IF(LEN(Лист1!AD9)&gt;1,--LEFT(Лист1!AD9,LEN(Лист1!AD9)-1),""))</f>
        <v/>
      </c>
      <c r="AE13" s="83" t="str">
        <f>IF(ISNUMBER(--Лист1!AE9)*(Лист1!AE9&gt;0),Лист1!AE9,IF(LEN(Лист1!AE9)&gt;1,--LEFT(Лист1!AE9,LEN(Лист1!AE9)-1),""))</f>
        <v/>
      </c>
      <c r="AF13" s="83" t="str">
        <f>IF(ISNUMBER(--Лист1!AF9)*(Лист1!AF9&gt;0),Лист1!AF9,IF(LEN(Лист1!AF9)&gt;1,--LEFT(Лист1!AF9,LEN(Лист1!AF9)-1),""))</f>
        <v/>
      </c>
      <c r="AG13" s="83" t="str">
        <f>IF(ISNUMBER(--Лист1!AG9)*(Лист1!AG9&gt;0),Лист1!AG9,IF(LEN(Лист1!AG9)&gt;1,--LEFT(Лист1!AG9,LEN(Лист1!AG9)-1),""))</f>
        <v/>
      </c>
      <c r="AH13" s="83" t="str">
        <f>IF(ISNUMBER(--Лист1!AH9)*(Лист1!AH9&gt;0),Лист1!AH9,IF(LEN(Лист1!AH9)&gt;1,--LEFT(Лист1!AH9,LEN(Лист1!AH9)-1),""))</f>
        <v/>
      </c>
      <c r="AI13" s="83" t="str">
        <f>IF(ISNUMBER(--Лист1!AI9)*(Лист1!AI9&gt;0),Лист1!AI9,IF(LEN(Лист1!AI9)&gt;1,--LEFT(Лист1!AI9,LEN(Лист1!AI9)-1),""))</f>
        <v/>
      </c>
      <c r="AJ13" s="97" t="str">
        <f>IF(ISNUMBER(--Лист1!AJ9)*(Лист1!AJ9&gt;0),Лист1!AJ9,IF(LEN(Лист1!AJ9)&gt;1,--LEFT(Лист1!AJ9,LEN(Лист1!AJ9)-1),""))</f>
        <v/>
      </c>
      <c r="AK13" s="105"/>
      <c r="AL13" s="106"/>
      <c r="AM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6"/>
      <c r="BB13" s="2"/>
      <c r="BC13" s="2"/>
      <c r="BD13" s="2"/>
      <c r="BE13" s="2"/>
      <c r="BF13" s="2"/>
      <c r="BG13" s="3"/>
      <c r="BH13" s="3"/>
      <c r="BI13" s="1"/>
      <c r="BJ13" s="1"/>
      <c r="BK13" s="64">
        <f>DATE($L$2,6,13)</f>
        <v>41803</v>
      </c>
      <c r="BL13" s="108">
        <f>Лист1!BL9</f>
        <v>0</v>
      </c>
      <c r="BM13" s="83">
        <f>Лист1!BM9</f>
        <v>0</v>
      </c>
      <c r="BN13" s="83">
        <f>Лист1!BN9</f>
        <v>0</v>
      </c>
      <c r="BO13" s="83">
        <f>Лист1!BO9</f>
        <v>0</v>
      </c>
      <c r="BP13" s="83">
        <f>Лист1!BP9</f>
        <v>0</v>
      </c>
      <c r="BQ13" s="83">
        <f>Лист1!BQ9</f>
        <v>0</v>
      </c>
      <c r="BR13" s="83">
        <f>Лист1!BR9</f>
        <v>0</v>
      </c>
      <c r="BS13" s="83">
        <f>Лист1!BS9</f>
        <v>0</v>
      </c>
      <c r="BT13" s="83">
        <f>Лист1!BT9</f>
        <v>0</v>
      </c>
      <c r="BU13" s="83">
        <f>Лист1!BU9</f>
        <v>0</v>
      </c>
      <c r="BV13" s="83">
        <f>Лист1!BV9</f>
        <v>0</v>
      </c>
      <c r="BW13" s="83">
        <f>Лист1!BW9</f>
        <v>0</v>
      </c>
      <c r="BX13" s="83">
        <f>Лист1!BX9</f>
        <v>0</v>
      </c>
      <c r="BY13" s="83">
        <f>Лист1!BY9</f>
        <v>0</v>
      </c>
      <c r="BZ13" s="83">
        <f>Лист1!BZ9</f>
        <v>0</v>
      </c>
      <c r="CA13" s="83">
        <f>Лист1!CA9</f>
        <v>0</v>
      </c>
      <c r="CB13" s="83">
        <f>Лист1!CB9</f>
        <v>0</v>
      </c>
      <c r="CC13" s="83">
        <f>Лист1!CC9</f>
        <v>0</v>
      </c>
      <c r="CD13" s="83">
        <f>Лист1!CD9</f>
        <v>0</v>
      </c>
      <c r="CE13" s="83">
        <f>Лист1!CE9</f>
        <v>0</v>
      </c>
      <c r="CF13" s="83">
        <f>Лист1!CF9</f>
        <v>0</v>
      </c>
      <c r="CG13" s="83">
        <f>Лист1!CG9</f>
        <v>0</v>
      </c>
      <c r="CH13" s="83">
        <f>Лист1!CH9</f>
        <v>0</v>
      </c>
      <c r="CI13" s="83">
        <f>Лист1!CI9</f>
        <v>0</v>
      </c>
      <c r="CJ13" s="83">
        <f>Лист1!CJ9</f>
        <v>0</v>
      </c>
      <c r="CK13" s="83">
        <f>Лист1!CK9</f>
        <v>0</v>
      </c>
      <c r="CL13" s="83">
        <f>Лист1!CL9</f>
        <v>0</v>
      </c>
      <c r="CM13" s="83">
        <f>Лист1!CM9</f>
        <v>0</v>
      </c>
      <c r="CN13" s="83">
        <f>Лист1!CN9</f>
        <v>0</v>
      </c>
      <c r="CO13" s="83">
        <f>Лист1!CO9</f>
        <v>0</v>
      </c>
      <c r="CP13" s="97">
        <f>Лист1!CP9</f>
        <v>0</v>
      </c>
    </row>
    <row r="14" spans="1:94" ht="13.5" customHeight="1">
      <c r="A14" s="94">
        <f>Лист1!A10</f>
        <v>7</v>
      </c>
      <c r="B14" s="71">
        <f>Лист1!B10</f>
        <v>134</v>
      </c>
      <c r="C14" s="9" t="str">
        <f>Лист1!C10</f>
        <v>Иванов</v>
      </c>
      <c r="D14" s="71">
        <f>Лист1!D10</f>
        <v>4</v>
      </c>
      <c r="E14" s="111" t="str">
        <f>Лист1!E10</f>
        <v>станочник</v>
      </c>
      <c r="F14" s="108" t="str">
        <f>IF(ISNUMBER(--Лист1!F10)*(Лист1!F10&gt;0),Лист1!F10,IF(LEN(Лист1!F10)&gt;1,--LEFT(Лист1!F10,LEN(Лист1!F10)-1),""))</f>
        <v/>
      </c>
      <c r="G14" s="83" t="str">
        <f>IF(ISNUMBER(--Лист1!G10)*(Лист1!G10&gt;0),Лист1!G10,IF(LEN(Лист1!G10)&gt;1,--LEFT(Лист1!G10,LEN(Лист1!G10)-1),""))</f>
        <v/>
      </c>
      <c r="H14" s="83">
        <f>IF(ISNUMBER(--Лист1!H10)*(Лист1!H10&gt;0),Лист1!H10,IF(LEN(Лист1!H10)&gt;1,--LEFT(Лист1!H10,LEN(Лист1!H10)-1),""))</f>
        <v>8</v>
      </c>
      <c r="I14" s="83">
        <f>IF(ISNUMBER(--Лист1!I10)*(Лист1!I10&gt;0),Лист1!I10,IF(LEN(Лист1!I10)&gt;1,--LEFT(Лист1!I10,LEN(Лист1!I10)-1),""))</f>
        <v>8</v>
      </c>
      <c r="J14" s="83">
        <f>IF(ISNUMBER(--Лист1!J10)*(Лист1!J10&gt;0),Лист1!J10,IF(LEN(Лист1!J10)&gt;1,--LEFT(Лист1!J10,LEN(Лист1!J10)-1),""))</f>
        <v>8</v>
      </c>
      <c r="K14" s="83">
        <f>IF(ISNUMBER(--Лист1!K10)*(Лист1!K10&gt;0),Лист1!K10,IF(LEN(Лист1!K10)&gt;1,--LEFT(Лист1!K10,LEN(Лист1!K10)-1),""))</f>
        <v>8</v>
      </c>
      <c r="L14" s="83">
        <f>IF(ISNUMBER(--Лист1!L10)*(Лист1!L10&gt;0),Лист1!L10,IF(LEN(Лист1!L10)&gt;1,--LEFT(Лист1!L10,LEN(Лист1!L10)-1),""))</f>
        <v>7</v>
      </c>
      <c r="M14" s="83" t="str">
        <f>IF(ISNUMBER(--Лист1!M10)*(Лист1!M10&gt;0),Лист1!M10,IF(LEN(Лист1!M10)&gt;1,--LEFT(Лист1!M10,LEN(Лист1!M10)-1),""))</f>
        <v/>
      </c>
      <c r="N14" s="83" t="str">
        <f>IF(ISNUMBER(--Лист1!N10)*(Лист1!N10&gt;0),Лист1!N10,IF(LEN(Лист1!N10)&gt;1,--LEFT(Лист1!N10,LEN(Лист1!N10)-1),""))</f>
        <v/>
      </c>
      <c r="O14" s="83" t="str">
        <f>IF(ISNUMBER(--Лист1!O10)*(Лист1!O10&gt;0),Лист1!O10,IF(LEN(Лист1!O10)&gt;1,--LEFT(Лист1!O10,LEN(Лист1!O10)-1),""))</f>
        <v/>
      </c>
      <c r="P14" s="83">
        <f>IF(ISNUMBER(--Лист1!P10)*(Лист1!P10&gt;0),Лист1!P10,IF(LEN(Лист1!P10)&gt;1,--LEFT(Лист1!P10,LEN(Лист1!P10)-1),""))</f>
        <v>8</v>
      </c>
      <c r="Q14" s="83">
        <f>IF(ISNUMBER(--Лист1!Q10)*(Лист1!Q10&gt;0),Лист1!Q10,IF(LEN(Лист1!Q10)&gt;1,--LEFT(Лист1!Q10,LEN(Лист1!Q10)-1),""))</f>
        <v>8</v>
      </c>
      <c r="R14" s="83">
        <f>IF(ISNUMBER(--Лист1!R10)*(Лист1!R10&gt;0),Лист1!R10,IF(LEN(Лист1!R10)&gt;1,--LEFT(Лист1!R10,LEN(Лист1!R10)-1),""))</f>
        <v>8</v>
      </c>
      <c r="S14" s="83">
        <f>IF(ISNUMBER(--Лист1!S10)*(Лист1!S10&gt;0),Лист1!S10,IF(LEN(Лист1!S10)&gt;1,--LEFT(Лист1!S10,LEN(Лист1!S10)-1),""))</f>
        <v>8</v>
      </c>
      <c r="T14" s="83" t="str">
        <f>IF(ISNUMBER(--Лист1!T10)*(Лист1!T10&gt;0),Лист1!T10,IF(LEN(Лист1!T10)&gt;1,--LEFT(Лист1!T10,LEN(Лист1!T10)-1),""))</f>
        <v/>
      </c>
      <c r="U14" s="83" t="str">
        <f>IF(ISNUMBER(--Лист1!U10)*(Лист1!U10&gt;0),Лист1!U10,IF(LEN(Лист1!U10)&gt;1,--LEFT(Лист1!U10,LEN(Лист1!U10)-1),""))</f>
        <v/>
      </c>
      <c r="V14" s="83">
        <f>IF(ISNUMBER(--Лист1!V10)*(Лист1!V10&gt;0),Лист1!V10,IF(LEN(Лист1!V10)&gt;1,--LEFT(Лист1!V10,LEN(Лист1!V10)-1),""))</f>
        <v>8</v>
      </c>
      <c r="W14" s="83">
        <f>IF(ISNUMBER(--Лист1!W10)*(Лист1!W10&gt;0),Лист1!W10,IF(LEN(Лист1!W10)&gt;1,--LEFT(Лист1!W10,LEN(Лист1!W10)-1),""))</f>
        <v>8</v>
      </c>
      <c r="X14" s="83" t="str">
        <f>IF(ISNUMBER(--Лист1!X10)*(Лист1!X10&gt;0),Лист1!X10,IF(LEN(Лист1!X10)&gt;1,--LEFT(Лист1!X10,LEN(Лист1!X10)-1),""))</f>
        <v/>
      </c>
      <c r="Y14" s="83" t="str">
        <f>IF(ISNUMBER(--Лист1!Y10)*(Лист1!Y10&gt;0),Лист1!Y10,IF(LEN(Лист1!Y10)&gt;1,--LEFT(Лист1!Y10,LEN(Лист1!Y10)-1),""))</f>
        <v/>
      </c>
      <c r="Z14" s="83" t="str">
        <f>IF(ISNUMBER(--Лист1!Z10)*(Лист1!Z10&gt;0),Лист1!Z10,IF(LEN(Лист1!Z10)&gt;1,--LEFT(Лист1!Z10,LEN(Лист1!Z10)-1),""))</f>
        <v/>
      </c>
      <c r="AA14" s="83" t="str">
        <f>IF(ISNUMBER(--Лист1!AA10)*(Лист1!AA10&gt;0),Лист1!AA10,IF(LEN(Лист1!AA10)&gt;1,--LEFT(Лист1!AA10,LEN(Лист1!AA10)-1),""))</f>
        <v/>
      </c>
      <c r="AB14" s="83" t="str">
        <f>IF(ISNUMBER(--Лист1!AB10)*(Лист1!AB10&gt;0),Лист1!AB10,IF(LEN(Лист1!AB10)&gt;1,--LEFT(Лист1!AB10,LEN(Лист1!AB10)-1),""))</f>
        <v/>
      </c>
      <c r="AC14" s="83" t="str">
        <f>IF(ISNUMBER(--Лист1!AC10)*(Лист1!AC10&gt;0),Лист1!AC10,IF(LEN(Лист1!AC10)&gt;1,--LEFT(Лист1!AC10,LEN(Лист1!AC10)-1),""))</f>
        <v/>
      </c>
      <c r="AD14" s="83" t="str">
        <f>IF(ISNUMBER(--Лист1!AD10)*(Лист1!AD10&gt;0),Лист1!AD10,IF(LEN(Лист1!AD10)&gt;1,--LEFT(Лист1!AD10,LEN(Лист1!AD10)-1),""))</f>
        <v/>
      </c>
      <c r="AE14" s="83" t="str">
        <f>IF(ISNUMBER(--Лист1!AE10)*(Лист1!AE10&gt;0),Лист1!AE10,IF(LEN(Лист1!AE10)&gt;1,--LEFT(Лист1!AE10,LEN(Лист1!AE10)-1),""))</f>
        <v/>
      </c>
      <c r="AF14" s="83" t="str">
        <f>IF(ISNUMBER(--Лист1!AF10)*(Лист1!AF10&gt;0),Лист1!AF10,IF(LEN(Лист1!AF10)&gt;1,--LEFT(Лист1!AF10,LEN(Лист1!AF10)-1),""))</f>
        <v/>
      </c>
      <c r="AG14" s="83" t="str">
        <f>IF(ISNUMBER(--Лист1!AG10)*(Лист1!AG10&gt;0),Лист1!AG10,IF(LEN(Лист1!AG10)&gt;1,--LEFT(Лист1!AG10,LEN(Лист1!AG10)-1),""))</f>
        <v/>
      </c>
      <c r="AH14" s="83" t="str">
        <f>IF(ISNUMBER(--Лист1!AH10)*(Лист1!AH10&gt;0),Лист1!AH10,IF(LEN(Лист1!AH10)&gt;1,--LEFT(Лист1!AH10,LEN(Лист1!AH10)-1),""))</f>
        <v/>
      </c>
      <c r="AI14" s="83" t="str">
        <f>IF(ISNUMBER(--Лист1!AI10)*(Лист1!AI10&gt;0),Лист1!AI10,IF(LEN(Лист1!AI10)&gt;1,--LEFT(Лист1!AI10,LEN(Лист1!AI10)-1),""))</f>
        <v/>
      </c>
      <c r="AJ14" s="97" t="str">
        <f>IF(ISNUMBER(--Лист1!AJ10)*(Лист1!AJ10&gt;0),Лист1!AJ10,IF(LEN(Лист1!AJ10)&gt;1,--LEFT(Лист1!AJ10,LEN(Лист1!AJ10)-1),""))</f>
        <v/>
      </c>
      <c r="AK14" s="105"/>
      <c r="AL14" s="106"/>
      <c r="AM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6"/>
      <c r="BB14" s="2"/>
      <c r="BC14" s="2"/>
      <c r="BD14" s="2"/>
      <c r="BE14" s="2"/>
      <c r="BF14" s="2"/>
      <c r="BG14" s="3"/>
      <c r="BH14" s="3"/>
      <c r="BI14" s="1"/>
      <c r="BJ14" s="1"/>
      <c r="BK14" s="64">
        <f>DATE($L$2,11,3)</f>
        <v>41946</v>
      </c>
      <c r="BL14" s="108">
        <f>Лист1!BL10</f>
        <v>0</v>
      </c>
      <c r="BM14" s="83">
        <f>Лист1!BM10</f>
        <v>0</v>
      </c>
      <c r="BN14" s="83">
        <f>Лист1!BN10</f>
        <v>0</v>
      </c>
      <c r="BO14" s="83">
        <f>Лист1!BO10</f>
        <v>0</v>
      </c>
      <c r="BP14" s="83">
        <f>Лист1!BP10</f>
        <v>0</v>
      </c>
      <c r="BQ14" s="83">
        <f>Лист1!BQ10</f>
        <v>0</v>
      </c>
      <c r="BR14" s="83">
        <f>Лист1!BR10</f>
        <v>0</v>
      </c>
      <c r="BS14" s="83">
        <f>Лист1!BS10</f>
        <v>0</v>
      </c>
      <c r="BT14" s="83">
        <f>Лист1!BT10</f>
        <v>0</v>
      </c>
      <c r="BU14" s="83">
        <f>Лист1!BU10</f>
        <v>0</v>
      </c>
      <c r="BV14" s="83">
        <f>Лист1!BV10</f>
        <v>0</v>
      </c>
      <c r="BW14" s="83">
        <f>Лист1!BW10</f>
        <v>0</v>
      </c>
      <c r="BX14" s="83">
        <f>Лист1!BX10</f>
        <v>0</v>
      </c>
      <c r="BY14" s="83">
        <f>Лист1!BY10</f>
        <v>0</v>
      </c>
      <c r="BZ14" s="83">
        <f>Лист1!BZ10</f>
        <v>0</v>
      </c>
      <c r="CA14" s="83">
        <f>Лист1!CA10</f>
        <v>0</v>
      </c>
      <c r="CB14" s="83">
        <f>Лист1!CB10</f>
        <v>0</v>
      </c>
      <c r="CC14" s="83">
        <f>Лист1!CC10</f>
        <v>0</v>
      </c>
      <c r="CD14" s="83">
        <f>Лист1!CD10</f>
        <v>0</v>
      </c>
      <c r="CE14" s="83">
        <f>Лист1!CE10</f>
        <v>0</v>
      </c>
      <c r="CF14" s="83">
        <f>Лист1!CF10</f>
        <v>0</v>
      </c>
      <c r="CG14" s="83">
        <f>Лист1!CG10</f>
        <v>0</v>
      </c>
      <c r="CH14" s="83">
        <f>Лист1!CH10</f>
        <v>0</v>
      </c>
      <c r="CI14" s="83">
        <f>Лист1!CI10</f>
        <v>0</v>
      </c>
      <c r="CJ14" s="83">
        <f>Лист1!CJ10</f>
        <v>0</v>
      </c>
      <c r="CK14" s="83">
        <f>Лист1!CK10</f>
        <v>0</v>
      </c>
      <c r="CL14" s="83">
        <f>Лист1!CL10</f>
        <v>0</v>
      </c>
      <c r="CM14" s="83">
        <f>Лист1!CM10</f>
        <v>0</v>
      </c>
      <c r="CN14" s="83">
        <f>Лист1!CN10</f>
        <v>0</v>
      </c>
      <c r="CO14" s="83">
        <f>Лист1!CO10</f>
        <v>0</v>
      </c>
      <c r="CP14" s="97">
        <f>Лист1!CP10</f>
        <v>0</v>
      </c>
    </row>
    <row r="15" spans="1:94" ht="13.5" customHeight="1">
      <c r="A15" s="94">
        <f>Лист1!A11</f>
        <v>8</v>
      </c>
      <c r="B15" s="71">
        <f>Лист1!B11</f>
        <v>737</v>
      </c>
      <c r="C15" s="9" t="str">
        <f>Лист1!C11</f>
        <v>Иванов</v>
      </c>
      <c r="D15" s="71">
        <f>Лист1!D11</f>
        <v>0</v>
      </c>
      <c r="E15" s="111" t="str">
        <f>Лист1!E11</f>
        <v>оператор а. л.</v>
      </c>
      <c r="F15" s="108" t="str">
        <f>IF(ISNUMBER(--Лист1!F11)*(Лист1!F11&gt;0),Лист1!F11,IF(LEN(Лист1!F11)&gt;1,--LEFT(Лист1!F11,LEN(Лист1!F11)-1),""))</f>
        <v/>
      </c>
      <c r="G15" s="83" t="str">
        <f>IF(ISNUMBER(--Лист1!G11)*(Лист1!G11&gt;0),Лист1!G11,IF(LEN(Лист1!G11)&gt;1,--LEFT(Лист1!G11,LEN(Лист1!G11)-1),""))</f>
        <v/>
      </c>
      <c r="H15" s="83">
        <f>IF(ISNUMBER(--Лист1!H11)*(Лист1!H11&gt;0),Лист1!H11,IF(LEN(Лист1!H11)&gt;1,--LEFT(Лист1!H11,LEN(Лист1!H11)-1),""))</f>
        <v>8</v>
      </c>
      <c r="I15" s="83" t="str">
        <f>IF(ISNUMBER(--Лист1!I11)*(Лист1!I11&gt;0),Лист1!I11,IF(LEN(Лист1!I11)&gt;1,--LEFT(Лист1!I11,LEN(Лист1!I11)-1),""))</f>
        <v/>
      </c>
      <c r="J15" s="83" t="str">
        <f>IF(ISNUMBER(--Лист1!J11)*(Лист1!J11&gt;0),Лист1!J11,IF(LEN(Лист1!J11)&gt;1,--LEFT(Лист1!J11,LEN(Лист1!J11)-1),""))</f>
        <v/>
      </c>
      <c r="K15" s="83" t="str">
        <f>IF(ISNUMBER(--Лист1!K11)*(Лист1!K11&gt;0),Лист1!K11,IF(LEN(Лист1!K11)&gt;1,--LEFT(Лист1!K11,LEN(Лист1!K11)-1),""))</f>
        <v/>
      </c>
      <c r="L15" s="83" t="str">
        <f>IF(ISNUMBER(--Лист1!L11)*(Лист1!L11&gt;0),Лист1!L11,IF(LEN(Лист1!L11)&gt;1,--LEFT(Лист1!L11,LEN(Лист1!L11)-1),""))</f>
        <v/>
      </c>
      <c r="M15" s="83" t="str">
        <f>IF(ISNUMBER(--Лист1!M11)*(Лист1!M11&gt;0),Лист1!M11,IF(LEN(Лист1!M11)&gt;1,--LEFT(Лист1!M11,LEN(Лист1!M11)-1),""))</f>
        <v/>
      </c>
      <c r="N15" s="83" t="str">
        <f>IF(ISNUMBER(--Лист1!N11)*(Лист1!N11&gt;0),Лист1!N11,IF(LEN(Лист1!N11)&gt;1,--LEFT(Лист1!N11,LEN(Лист1!N11)-1),""))</f>
        <v/>
      </c>
      <c r="O15" s="83" t="str">
        <f>IF(ISNUMBER(--Лист1!O11)*(Лист1!O11&gt;0),Лист1!O11,IF(LEN(Лист1!O11)&gt;1,--LEFT(Лист1!O11,LEN(Лист1!O11)-1),""))</f>
        <v/>
      </c>
      <c r="P15" s="83">
        <f>IF(ISNUMBER(--Лист1!P11)*(Лист1!P11&gt;0),Лист1!P11,IF(LEN(Лист1!P11)&gt;1,--LEFT(Лист1!P11,LEN(Лист1!P11)-1),""))</f>
        <v>8</v>
      </c>
      <c r="Q15" s="83">
        <f>IF(ISNUMBER(--Лист1!Q11)*(Лист1!Q11&gt;0),Лист1!Q11,IF(LEN(Лист1!Q11)&gt;1,--LEFT(Лист1!Q11,LEN(Лист1!Q11)-1),""))</f>
        <v>8</v>
      </c>
      <c r="R15" s="83">
        <f>IF(ISNUMBER(--Лист1!R11)*(Лист1!R11&gt;0),Лист1!R11,IF(LEN(Лист1!R11)&gt;1,--LEFT(Лист1!R11,LEN(Лист1!R11)-1),""))</f>
        <v>8</v>
      </c>
      <c r="S15" s="83">
        <f>IF(ISNUMBER(--Лист1!S11)*(Лист1!S11&gt;0),Лист1!S11,IF(LEN(Лист1!S11)&gt;1,--LEFT(Лист1!S11,LEN(Лист1!S11)-1),""))</f>
        <v>8</v>
      </c>
      <c r="T15" s="83" t="str">
        <f>IF(ISNUMBER(--Лист1!T11)*(Лист1!T11&gt;0),Лист1!T11,IF(LEN(Лист1!T11)&gt;1,--LEFT(Лист1!T11,LEN(Лист1!T11)-1),""))</f>
        <v/>
      </c>
      <c r="U15" s="83" t="str">
        <f>IF(ISNUMBER(--Лист1!U11)*(Лист1!U11&gt;0),Лист1!U11,IF(LEN(Лист1!U11)&gt;1,--LEFT(Лист1!U11,LEN(Лист1!U11)-1),""))</f>
        <v/>
      </c>
      <c r="V15" s="83">
        <f>IF(ISNUMBER(--Лист1!V11)*(Лист1!V11&gt;0),Лист1!V11,IF(LEN(Лист1!V11)&gt;1,--LEFT(Лист1!V11,LEN(Лист1!V11)-1),""))</f>
        <v>8</v>
      </c>
      <c r="W15" s="83">
        <f>IF(ISNUMBER(--Лист1!W11)*(Лист1!W11&gt;0),Лист1!W11,IF(LEN(Лист1!W11)&gt;1,--LEFT(Лист1!W11,LEN(Лист1!W11)-1),""))</f>
        <v>8</v>
      </c>
      <c r="X15" s="83" t="str">
        <f>IF(ISNUMBER(--Лист1!X11)*(Лист1!X11&gt;0),Лист1!X11,IF(LEN(Лист1!X11)&gt;1,--LEFT(Лист1!X11,LEN(Лист1!X11)-1),""))</f>
        <v/>
      </c>
      <c r="Y15" s="83" t="str">
        <f>IF(ISNUMBER(--Лист1!Y11)*(Лист1!Y11&gt;0),Лист1!Y11,IF(LEN(Лист1!Y11)&gt;1,--LEFT(Лист1!Y11,LEN(Лист1!Y11)-1),""))</f>
        <v/>
      </c>
      <c r="Z15" s="83" t="str">
        <f>IF(ISNUMBER(--Лист1!Z11)*(Лист1!Z11&gt;0),Лист1!Z11,IF(LEN(Лист1!Z11)&gt;1,--LEFT(Лист1!Z11,LEN(Лист1!Z11)-1),""))</f>
        <v/>
      </c>
      <c r="AA15" s="83" t="str">
        <f>IF(ISNUMBER(--Лист1!AA11)*(Лист1!AA11&gt;0),Лист1!AA11,IF(LEN(Лист1!AA11)&gt;1,--LEFT(Лист1!AA11,LEN(Лист1!AA11)-1),""))</f>
        <v/>
      </c>
      <c r="AB15" s="83" t="str">
        <f>IF(ISNUMBER(--Лист1!AB11)*(Лист1!AB11&gt;0),Лист1!AB11,IF(LEN(Лист1!AB11)&gt;1,--LEFT(Лист1!AB11,LEN(Лист1!AB11)-1),""))</f>
        <v/>
      </c>
      <c r="AC15" s="83" t="str">
        <f>IF(ISNUMBER(--Лист1!AC11)*(Лист1!AC11&gt;0),Лист1!AC11,IF(LEN(Лист1!AC11)&gt;1,--LEFT(Лист1!AC11,LEN(Лист1!AC11)-1),""))</f>
        <v/>
      </c>
      <c r="AD15" s="83" t="str">
        <f>IF(ISNUMBER(--Лист1!AD11)*(Лист1!AD11&gt;0),Лист1!AD11,IF(LEN(Лист1!AD11)&gt;1,--LEFT(Лист1!AD11,LEN(Лист1!AD11)-1),""))</f>
        <v/>
      </c>
      <c r="AE15" s="83" t="str">
        <f>IF(ISNUMBER(--Лист1!AE11)*(Лист1!AE11&gt;0),Лист1!AE11,IF(LEN(Лист1!AE11)&gt;1,--LEFT(Лист1!AE11,LEN(Лист1!AE11)-1),""))</f>
        <v/>
      </c>
      <c r="AF15" s="83" t="str">
        <f>IF(ISNUMBER(--Лист1!AF11)*(Лист1!AF11&gt;0),Лист1!AF11,IF(LEN(Лист1!AF11)&gt;1,--LEFT(Лист1!AF11,LEN(Лист1!AF11)-1),""))</f>
        <v/>
      </c>
      <c r="AG15" s="83" t="str">
        <f>IF(ISNUMBER(--Лист1!AG11)*(Лист1!AG11&gt;0),Лист1!AG11,IF(LEN(Лист1!AG11)&gt;1,--LEFT(Лист1!AG11,LEN(Лист1!AG11)-1),""))</f>
        <v/>
      </c>
      <c r="AH15" s="83" t="str">
        <f>IF(ISNUMBER(--Лист1!AH11)*(Лист1!AH11&gt;0),Лист1!AH11,IF(LEN(Лист1!AH11)&gt;1,--LEFT(Лист1!AH11,LEN(Лист1!AH11)-1),""))</f>
        <v/>
      </c>
      <c r="AI15" s="83" t="str">
        <f>IF(ISNUMBER(--Лист1!AI11)*(Лист1!AI11&gt;0),Лист1!AI11,IF(LEN(Лист1!AI11)&gt;1,--LEFT(Лист1!AI11,LEN(Лист1!AI11)-1),""))</f>
        <v/>
      </c>
      <c r="AJ15" s="97" t="str">
        <f>IF(ISNUMBER(--Лист1!AJ11)*(Лист1!AJ11&gt;0),Лист1!AJ11,IF(LEN(Лист1!AJ11)&gt;1,--LEFT(Лист1!AJ11,LEN(Лист1!AJ11)-1),""))</f>
        <v/>
      </c>
      <c r="AK15" s="105"/>
      <c r="AL15" s="106"/>
      <c r="AM15" s="10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6"/>
      <c r="BB15" s="2"/>
      <c r="BC15" s="2"/>
      <c r="BD15" s="2"/>
      <c r="BE15" s="2"/>
      <c r="BF15" s="2"/>
      <c r="BG15" s="3"/>
      <c r="BH15" s="3"/>
      <c r="BI15" s="1"/>
      <c r="BJ15" s="1"/>
      <c r="BK15" s="64">
        <f>DATE($L$2,11,4)</f>
        <v>41947</v>
      </c>
      <c r="BL15" s="108">
        <f>Лист1!BL11</f>
        <v>0</v>
      </c>
      <c r="BM15" s="83">
        <f>Лист1!BM11</f>
        <v>0</v>
      </c>
      <c r="BN15" s="83">
        <f>Лист1!BN11</f>
        <v>0</v>
      </c>
      <c r="BO15" s="83">
        <f>Лист1!BO11</f>
        <v>0</v>
      </c>
      <c r="BP15" s="83">
        <f>Лист1!BP11</f>
        <v>0</v>
      </c>
      <c r="BQ15" s="83">
        <f>Лист1!BQ11</f>
        <v>0</v>
      </c>
      <c r="BR15" s="83">
        <f>Лист1!BR11</f>
        <v>0</v>
      </c>
      <c r="BS15" s="83">
        <f>Лист1!BS11</f>
        <v>0</v>
      </c>
      <c r="BT15" s="83">
        <f>Лист1!BT11</f>
        <v>0</v>
      </c>
      <c r="BU15" s="83">
        <f>Лист1!BU11</f>
        <v>0</v>
      </c>
      <c r="BV15" s="83">
        <f>Лист1!BV11</f>
        <v>0</v>
      </c>
      <c r="BW15" s="83">
        <f>Лист1!BW11</f>
        <v>0</v>
      </c>
      <c r="BX15" s="83">
        <f>Лист1!BX11</f>
        <v>0</v>
      </c>
      <c r="BY15" s="83">
        <f>Лист1!BY11</f>
        <v>0</v>
      </c>
      <c r="BZ15" s="83">
        <f>Лист1!BZ11</f>
        <v>0</v>
      </c>
      <c r="CA15" s="83">
        <f>Лист1!CA11</f>
        <v>0</v>
      </c>
      <c r="CB15" s="83">
        <f>Лист1!CB11</f>
        <v>0</v>
      </c>
      <c r="CC15" s="83">
        <f>Лист1!CC11</f>
        <v>0</v>
      </c>
      <c r="CD15" s="83">
        <f>Лист1!CD11</f>
        <v>0</v>
      </c>
      <c r="CE15" s="83">
        <f>Лист1!CE11</f>
        <v>0</v>
      </c>
      <c r="CF15" s="83">
        <f>Лист1!CF11</f>
        <v>0</v>
      </c>
      <c r="CG15" s="83">
        <f>Лист1!CG11</f>
        <v>0</v>
      </c>
      <c r="CH15" s="83">
        <f>Лист1!CH11</f>
        <v>0</v>
      </c>
      <c r="CI15" s="83">
        <f>Лист1!CI11</f>
        <v>0</v>
      </c>
      <c r="CJ15" s="83">
        <f>Лист1!CJ11</f>
        <v>0</v>
      </c>
      <c r="CK15" s="83">
        <f>Лист1!CK11</f>
        <v>0</v>
      </c>
      <c r="CL15" s="83">
        <f>Лист1!CL11</f>
        <v>0</v>
      </c>
      <c r="CM15" s="83">
        <f>Лист1!CM11</f>
        <v>0</v>
      </c>
      <c r="CN15" s="83">
        <f>Лист1!CN11</f>
        <v>0</v>
      </c>
      <c r="CO15" s="83">
        <f>Лист1!CO11</f>
        <v>0</v>
      </c>
      <c r="CP15" s="97">
        <f>Лист1!CP11</f>
        <v>0</v>
      </c>
    </row>
    <row r="16" spans="1:94" ht="13.5" customHeight="1">
      <c r="A16" s="94">
        <f>Лист1!A12</f>
        <v>9</v>
      </c>
      <c r="B16" s="71">
        <f>Лист1!B12</f>
        <v>371</v>
      </c>
      <c r="C16" s="9" t="str">
        <f>Лист1!C12</f>
        <v>Иванов</v>
      </c>
      <c r="D16" s="71">
        <f>Лист1!D12</f>
        <v>3</v>
      </c>
      <c r="E16" s="111" t="str">
        <f>Лист1!E12</f>
        <v>столяр</v>
      </c>
      <c r="F16" s="108" t="str">
        <f>IF(ISNUMBER(--Лист1!F12)*(Лист1!F12&gt;0),Лист1!F12,IF(LEN(Лист1!F12)&gt;1,--LEFT(Лист1!F12,LEN(Лист1!F12)-1),""))</f>
        <v/>
      </c>
      <c r="G16" s="83" t="str">
        <f>IF(ISNUMBER(--Лист1!G12)*(Лист1!G12&gt;0),Лист1!G12,IF(LEN(Лист1!G12)&gt;1,--LEFT(Лист1!G12,LEN(Лист1!G12)-1),""))</f>
        <v/>
      </c>
      <c r="H16" s="83" t="str">
        <f>IF(ISNUMBER(--Лист1!H12)*(Лист1!H12&gt;0),Лист1!H12,IF(LEN(Лист1!H12)&gt;1,--LEFT(Лист1!H12,LEN(Лист1!H12)-1),""))</f>
        <v/>
      </c>
      <c r="I16" s="83">
        <f>IF(ISNUMBER(--Лист1!I12)*(Лист1!I12&gt;0),Лист1!I12,IF(LEN(Лист1!I12)&gt;1,--LEFT(Лист1!I12,LEN(Лист1!I12)-1),""))</f>
        <v>8</v>
      </c>
      <c r="J16" s="83">
        <f>IF(ISNUMBER(--Лист1!J12)*(Лист1!J12&gt;0),Лист1!J12,IF(LEN(Лист1!J12)&gt;1,--LEFT(Лист1!J12,LEN(Лист1!J12)-1),""))</f>
        <v>8</v>
      </c>
      <c r="K16" s="83" t="str">
        <f>IF(ISNUMBER(--Лист1!K12)*(Лист1!K12&gt;0),Лист1!K12,IF(LEN(Лист1!K12)&gt;1,--LEFT(Лист1!K12,LEN(Лист1!K12)-1),""))</f>
        <v/>
      </c>
      <c r="L16" s="83" t="str">
        <f>IF(ISNUMBER(--Лист1!L12)*(Лист1!L12&gt;0),Лист1!L12,IF(LEN(Лист1!L12)&gt;1,--LEFT(Лист1!L12,LEN(Лист1!L12)-1),""))</f>
        <v/>
      </c>
      <c r="M16" s="83" t="str">
        <f>IF(ISNUMBER(--Лист1!M12)*(Лист1!M12&gt;0),Лист1!M12,IF(LEN(Лист1!M12)&gt;1,--LEFT(Лист1!M12,LEN(Лист1!M12)-1),""))</f>
        <v/>
      </c>
      <c r="N16" s="83" t="str">
        <f>IF(ISNUMBER(--Лист1!N12)*(Лист1!N12&gt;0),Лист1!N12,IF(LEN(Лист1!N12)&gt;1,--LEFT(Лист1!N12,LEN(Лист1!N12)-1),""))</f>
        <v/>
      </c>
      <c r="O16" s="83" t="str">
        <f>IF(ISNUMBER(--Лист1!O12)*(Лист1!O12&gt;0),Лист1!O12,IF(LEN(Лист1!O12)&gt;1,--LEFT(Лист1!O12,LEN(Лист1!O12)-1),""))</f>
        <v/>
      </c>
      <c r="P16" s="83" t="str">
        <f>IF(ISNUMBER(--Лист1!P12)*(Лист1!P12&gt;0),Лист1!P12,IF(LEN(Лист1!P12)&gt;1,--LEFT(Лист1!P12,LEN(Лист1!P12)-1),""))</f>
        <v/>
      </c>
      <c r="Q16" s="83" t="str">
        <f>IF(ISNUMBER(--Лист1!Q12)*(Лист1!Q12&gt;0),Лист1!Q12,IF(LEN(Лист1!Q12)&gt;1,--LEFT(Лист1!Q12,LEN(Лист1!Q12)-1),""))</f>
        <v/>
      </c>
      <c r="R16" s="83" t="str">
        <f>IF(ISNUMBER(--Лист1!R12)*(Лист1!R12&gt;0),Лист1!R12,IF(LEN(Лист1!R12)&gt;1,--LEFT(Лист1!R12,LEN(Лист1!R12)-1),""))</f>
        <v/>
      </c>
      <c r="S16" s="83" t="str">
        <f>IF(ISNUMBER(--Лист1!S12)*(Лист1!S12&gt;0),Лист1!S12,IF(LEN(Лист1!S12)&gt;1,--LEFT(Лист1!S12,LEN(Лист1!S12)-1),""))</f>
        <v/>
      </c>
      <c r="T16" s="83" t="str">
        <f>IF(ISNUMBER(--Лист1!T12)*(Лист1!T12&gt;0),Лист1!T12,IF(LEN(Лист1!T12)&gt;1,--LEFT(Лист1!T12,LEN(Лист1!T12)-1),""))</f>
        <v/>
      </c>
      <c r="U16" s="83" t="str">
        <f>IF(ISNUMBER(--Лист1!U12)*(Лист1!U12&gt;0),Лист1!U12,IF(LEN(Лист1!U12)&gt;1,--LEFT(Лист1!U12,LEN(Лист1!U12)-1),""))</f>
        <v/>
      </c>
      <c r="V16" s="83" t="str">
        <f>IF(ISNUMBER(--Лист1!V12)*(Лист1!V12&gt;0),Лист1!V12,IF(LEN(Лист1!V12)&gt;1,--LEFT(Лист1!V12,LEN(Лист1!V12)-1),""))</f>
        <v/>
      </c>
      <c r="W16" s="83">
        <f>IF(ISNUMBER(--Лист1!W12)*(Лист1!W12&gt;0),Лист1!W12,IF(LEN(Лист1!W12)&gt;1,--LEFT(Лист1!W12,LEN(Лист1!W12)-1),""))</f>
        <v>8</v>
      </c>
      <c r="X16" s="83" t="str">
        <f>IF(ISNUMBER(--Лист1!X12)*(Лист1!X12&gt;0),Лист1!X12,IF(LEN(Лист1!X12)&gt;1,--LEFT(Лист1!X12,LEN(Лист1!X12)-1),""))</f>
        <v/>
      </c>
      <c r="Y16" s="83" t="str">
        <f>IF(ISNUMBER(--Лист1!Y12)*(Лист1!Y12&gt;0),Лист1!Y12,IF(LEN(Лист1!Y12)&gt;1,--LEFT(Лист1!Y12,LEN(Лист1!Y12)-1),""))</f>
        <v/>
      </c>
      <c r="Z16" s="83" t="str">
        <f>IF(ISNUMBER(--Лист1!Z12)*(Лист1!Z12&gt;0),Лист1!Z12,IF(LEN(Лист1!Z12)&gt;1,--LEFT(Лист1!Z12,LEN(Лист1!Z12)-1),""))</f>
        <v/>
      </c>
      <c r="AA16" s="83" t="str">
        <f>IF(ISNUMBER(--Лист1!AA12)*(Лист1!AA12&gt;0),Лист1!AA12,IF(LEN(Лист1!AA12)&gt;1,--LEFT(Лист1!AA12,LEN(Лист1!AA12)-1),""))</f>
        <v/>
      </c>
      <c r="AB16" s="83" t="str">
        <f>IF(ISNUMBER(--Лист1!AB12)*(Лист1!AB12&gt;0),Лист1!AB12,IF(LEN(Лист1!AB12)&gt;1,--LEFT(Лист1!AB12,LEN(Лист1!AB12)-1),""))</f>
        <v/>
      </c>
      <c r="AC16" s="83" t="str">
        <f>IF(ISNUMBER(--Лист1!AC12)*(Лист1!AC12&gt;0),Лист1!AC12,IF(LEN(Лист1!AC12)&gt;1,--LEFT(Лист1!AC12,LEN(Лист1!AC12)-1),""))</f>
        <v/>
      </c>
      <c r="AD16" s="83" t="str">
        <f>IF(ISNUMBER(--Лист1!AD12)*(Лист1!AD12&gt;0),Лист1!AD12,IF(LEN(Лист1!AD12)&gt;1,--LEFT(Лист1!AD12,LEN(Лист1!AD12)-1),""))</f>
        <v/>
      </c>
      <c r="AE16" s="83" t="str">
        <f>IF(ISNUMBER(--Лист1!AE12)*(Лист1!AE12&gt;0),Лист1!AE12,IF(LEN(Лист1!AE12)&gt;1,--LEFT(Лист1!AE12,LEN(Лист1!AE12)-1),""))</f>
        <v/>
      </c>
      <c r="AF16" s="83" t="str">
        <f>IF(ISNUMBER(--Лист1!AF12)*(Лист1!AF12&gt;0),Лист1!AF12,IF(LEN(Лист1!AF12)&gt;1,--LEFT(Лист1!AF12,LEN(Лист1!AF12)-1),""))</f>
        <v/>
      </c>
      <c r="AG16" s="83" t="str">
        <f>IF(ISNUMBER(--Лист1!AG12)*(Лист1!AG12&gt;0),Лист1!AG12,IF(LEN(Лист1!AG12)&gt;1,--LEFT(Лист1!AG12,LEN(Лист1!AG12)-1),""))</f>
        <v/>
      </c>
      <c r="AH16" s="83" t="str">
        <f>IF(ISNUMBER(--Лист1!AH12)*(Лист1!AH12&gt;0),Лист1!AH12,IF(LEN(Лист1!AH12)&gt;1,--LEFT(Лист1!AH12,LEN(Лист1!AH12)-1),""))</f>
        <v/>
      </c>
      <c r="AI16" s="83" t="str">
        <f>IF(ISNUMBER(--Лист1!AI12)*(Лист1!AI12&gt;0),Лист1!AI12,IF(LEN(Лист1!AI12)&gt;1,--LEFT(Лист1!AI12,LEN(Лист1!AI12)-1),""))</f>
        <v/>
      </c>
      <c r="AJ16" s="97" t="str">
        <f>IF(ISNUMBER(--Лист1!AJ12)*(Лист1!AJ12&gt;0),Лист1!AJ12,IF(LEN(Лист1!AJ12)&gt;1,--LEFT(Лист1!AJ12,LEN(Лист1!AJ12)-1),""))</f>
        <v/>
      </c>
      <c r="AK16" s="105"/>
      <c r="AL16" s="106"/>
      <c r="AM16" s="101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6"/>
      <c r="BB16" s="2"/>
      <c r="BC16" s="2"/>
      <c r="BD16" s="2"/>
      <c r="BE16" s="2"/>
      <c r="BF16" s="2"/>
      <c r="BG16" s="3"/>
      <c r="BH16" s="3"/>
      <c r="BI16" s="1"/>
      <c r="BJ16" s="1"/>
      <c r="BK16" s="1"/>
      <c r="BL16" s="108">
        <f>Лист1!BL12</f>
        <v>0</v>
      </c>
      <c r="BM16" s="83">
        <f>Лист1!BM12</f>
        <v>0</v>
      </c>
      <c r="BN16" s="83">
        <f>Лист1!BN12</f>
        <v>0</v>
      </c>
      <c r="BO16" s="83">
        <f>Лист1!BO12</f>
        <v>0</v>
      </c>
      <c r="BP16" s="83">
        <f>Лист1!BP12</f>
        <v>0</v>
      </c>
      <c r="BQ16" s="83">
        <f>Лист1!BQ12</f>
        <v>0</v>
      </c>
      <c r="BR16" s="83">
        <f>Лист1!BR12</f>
        <v>0</v>
      </c>
      <c r="BS16" s="83">
        <f>Лист1!BS12</f>
        <v>0</v>
      </c>
      <c r="BT16" s="83">
        <f>Лист1!BT12</f>
        <v>0</v>
      </c>
      <c r="BU16" s="83">
        <f>Лист1!BU12</f>
        <v>0</v>
      </c>
      <c r="BV16" s="83">
        <f>Лист1!BV12</f>
        <v>0</v>
      </c>
      <c r="BW16" s="83">
        <f>Лист1!BW12</f>
        <v>0</v>
      </c>
      <c r="BX16" s="83">
        <f>Лист1!BX12</f>
        <v>0</v>
      </c>
      <c r="BY16" s="83">
        <f>Лист1!BY12</f>
        <v>0</v>
      </c>
      <c r="BZ16" s="83">
        <f>Лист1!BZ12</f>
        <v>0</v>
      </c>
      <c r="CA16" s="83">
        <f>Лист1!CA12</f>
        <v>0</v>
      </c>
      <c r="CB16" s="83">
        <f>Лист1!CB12</f>
        <v>0</v>
      </c>
      <c r="CC16" s="83">
        <f>Лист1!CC12</f>
        <v>0</v>
      </c>
      <c r="CD16" s="83">
        <f>Лист1!CD12</f>
        <v>0</v>
      </c>
      <c r="CE16" s="83">
        <f>Лист1!CE12</f>
        <v>0</v>
      </c>
      <c r="CF16" s="83">
        <f>Лист1!CF12</f>
        <v>0</v>
      </c>
      <c r="CG16" s="83">
        <f>Лист1!CG12</f>
        <v>0</v>
      </c>
      <c r="CH16" s="83">
        <f>Лист1!CH12</f>
        <v>0</v>
      </c>
      <c r="CI16" s="83">
        <f>Лист1!CI12</f>
        <v>0</v>
      </c>
      <c r="CJ16" s="83">
        <f>Лист1!CJ12</f>
        <v>0</v>
      </c>
      <c r="CK16" s="83">
        <f>Лист1!CK12</f>
        <v>0</v>
      </c>
      <c r="CL16" s="83">
        <f>Лист1!CL12</f>
        <v>0</v>
      </c>
      <c r="CM16" s="83">
        <f>Лист1!CM12</f>
        <v>0</v>
      </c>
      <c r="CN16" s="83">
        <f>Лист1!CN12</f>
        <v>0</v>
      </c>
      <c r="CO16" s="83">
        <f>Лист1!CO12</f>
        <v>0</v>
      </c>
      <c r="CP16" s="97">
        <f>Лист1!CP12</f>
        <v>0</v>
      </c>
    </row>
    <row r="17" spans="1:94" ht="13.5" customHeight="1">
      <c r="A17" s="94">
        <f>Лист1!A13</f>
        <v>10</v>
      </c>
      <c r="B17" s="71">
        <f>Лист1!B13</f>
        <v>741</v>
      </c>
      <c r="C17" s="9" t="str">
        <f>Лист1!C13</f>
        <v>Иванов</v>
      </c>
      <c r="D17" s="71">
        <f>Лист1!D13</f>
        <v>0</v>
      </c>
      <c r="E17" s="111" t="str">
        <f>Лист1!E13</f>
        <v>станочник</v>
      </c>
      <c r="F17" s="108" t="str">
        <f>IF(ISNUMBER(--Лист1!F13)*(Лист1!F13&gt;0),Лист1!F13,IF(LEN(Лист1!F13)&gt;1,--LEFT(Лист1!F13,LEN(Лист1!F13)-1),""))</f>
        <v/>
      </c>
      <c r="G17" s="83" t="str">
        <f>IF(ISNUMBER(--Лист1!G13)*(Лист1!G13&gt;0),Лист1!G13,IF(LEN(Лист1!G13)&gt;1,--LEFT(Лист1!G13,LEN(Лист1!G13)-1),""))</f>
        <v/>
      </c>
      <c r="H17" s="83">
        <f>IF(ISNUMBER(--Лист1!H13)*(Лист1!H13&gt;0),Лист1!H13,IF(LEN(Лист1!H13)&gt;1,--LEFT(Лист1!H13,LEN(Лист1!H13)-1),""))</f>
        <v>8</v>
      </c>
      <c r="I17" s="83">
        <f>IF(ISNUMBER(--Лист1!I13)*(Лист1!I13&gt;0),Лист1!I13,IF(LEN(Лист1!I13)&gt;1,--LEFT(Лист1!I13,LEN(Лист1!I13)-1),""))</f>
        <v>8</v>
      </c>
      <c r="J17" s="83">
        <f>IF(ISNUMBER(--Лист1!J13)*(Лист1!J13&gt;0),Лист1!J13,IF(LEN(Лист1!J13)&gt;1,--LEFT(Лист1!J13,LEN(Лист1!J13)-1),""))</f>
        <v>8</v>
      </c>
      <c r="K17" s="83">
        <f>IF(ISNUMBER(--Лист1!K13)*(Лист1!K13&gt;0),Лист1!K13,IF(LEN(Лист1!K13)&gt;1,--LEFT(Лист1!K13,LEN(Лист1!K13)-1),""))</f>
        <v>8</v>
      </c>
      <c r="L17" s="83">
        <f>IF(ISNUMBER(--Лист1!L13)*(Лист1!L13&gt;0),Лист1!L13,IF(LEN(Лист1!L13)&gt;1,--LEFT(Лист1!L13,LEN(Лист1!L13)-1),""))</f>
        <v>7</v>
      </c>
      <c r="M17" s="83" t="str">
        <f>IF(ISNUMBER(--Лист1!M13)*(Лист1!M13&gt;0),Лист1!M13,IF(LEN(Лист1!M13)&gt;1,--LEFT(Лист1!M13,LEN(Лист1!M13)-1),""))</f>
        <v/>
      </c>
      <c r="N17" s="83" t="str">
        <f>IF(ISNUMBER(--Лист1!N13)*(Лист1!N13&gt;0),Лист1!N13,IF(LEN(Лист1!N13)&gt;1,--LEFT(Лист1!N13,LEN(Лист1!N13)-1),""))</f>
        <v/>
      </c>
      <c r="O17" s="83" t="str">
        <f>IF(ISNUMBER(--Лист1!O13)*(Лист1!O13&gt;0),Лист1!O13,IF(LEN(Лист1!O13)&gt;1,--LEFT(Лист1!O13,LEN(Лист1!O13)-1),""))</f>
        <v/>
      </c>
      <c r="P17" s="83">
        <f>IF(ISNUMBER(--Лист1!P13)*(Лист1!P13&gt;0),Лист1!P13,IF(LEN(Лист1!P13)&gt;1,--LEFT(Лист1!P13,LEN(Лист1!P13)-1),""))</f>
        <v>8</v>
      </c>
      <c r="Q17" s="83">
        <f>IF(ISNUMBER(--Лист1!Q13)*(Лист1!Q13&gt;0),Лист1!Q13,IF(LEN(Лист1!Q13)&gt;1,--LEFT(Лист1!Q13,LEN(Лист1!Q13)-1),""))</f>
        <v>8</v>
      </c>
      <c r="R17" s="83">
        <f>IF(ISNUMBER(--Лист1!R13)*(Лист1!R13&gt;0),Лист1!R13,IF(LEN(Лист1!R13)&gt;1,--LEFT(Лист1!R13,LEN(Лист1!R13)-1),""))</f>
        <v>8</v>
      </c>
      <c r="S17" s="83">
        <f>IF(ISNUMBER(--Лист1!S13)*(Лист1!S13&gt;0),Лист1!S13,IF(LEN(Лист1!S13)&gt;1,--LEFT(Лист1!S13,LEN(Лист1!S13)-1),""))</f>
        <v>8</v>
      </c>
      <c r="T17" s="83" t="str">
        <f>IF(ISNUMBER(--Лист1!T13)*(Лист1!T13&gt;0),Лист1!T13,IF(LEN(Лист1!T13)&gt;1,--LEFT(Лист1!T13,LEN(Лист1!T13)-1),""))</f>
        <v/>
      </c>
      <c r="U17" s="83" t="str">
        <f>IF(ISNUMBER(--Лист1!U13)*(Лист1!U13&gt;0),Лист1!U13,IF(LEN(Лист1!U13)&gt;1,--LEFT(Лист1!U13,LEN(Лист1!U13)-1),""))</f>
        <v/>
      </c>
      <c r="V17" s="83">
        <f>IF(ISNUMBER(--Лист1!V13)*(Лист1!V13&gt;0),Лист1!V13,IF(LEN(Лист1!V13)&gt;1,--LEFT(Лист1!V13,LEN(Лист1!V13)-1),""))</f>
        <v>8</v>
      </c>
      <c r="W17" s="83">
        <f>IF(ISNUMBER(--Лист1!W13)*(Лист1!W13&gt;0),Лист1!W13,IF(LEN(Лист1!W13)&gt;1,--LEFT(Лист1!W13,LEN(Лист1!W13)-1),""))</f>
        <v>8</v>
      </c>
      <c r="X17" s="83" t="str">
        <f>IF(ISNUMBER(--Лист1!X13)*(Лист1!X13&gt;0),Лист1!X13,IF(LEN(Лист1!X13)&gt;1,--LEFT(Лист1!X13,LEN(Лист1!X13)-1),""))</f>
        <v/>
      </c>
      <c r="Y17" s="83" t="str">
        <f>IF(ISNUMBER(--Лист1!Y13)*(Лист1!Y13&gt;0),Лист1!Y13,IF(LEN(Лист1!Y13)&gt;1,--LEFT(Лист1!Y13,LEN(Лист1!Y13)-1),""))</f>
        <v/>
      </c>
      <c r="Z17" s="83" t="str">
        <f>IF(ISNUMBER(--Лист1!Z13)*(Лист1!Z13&gt;0),Лист1!Z13,IF(LEN(Лист1!Z13)&gt;1,--LEFT(Лист1!Z13,LEN(Лист1!Z13)-1),""))</f>
        <v/>
      </c>
      <c r="AA17" s="83" t="str">
        <f>IF(ISNUMBER(--Лист1!AA13)*(Лист1!AA13&gt;0),Лист1!AA13,IF(LEN(Лист1!AA13)&gt;1,--LEFT(Лист1!AA13,LEN(Лист1!AA13)-1),""))</f>
        <v/>
      </c>
      <c r="AB17" s="83" t="str">
        <f>IF(ISNUMBER(--Лист1!AB13)*(Лист1!AB13&gt;0),Лист1!AB13,IF(LEN(Лист1!AB13)&gt;1,--LEFT(Лист1!AB13,LEN(Лист1!AB13)-1),""))</f>
        <v/>
      </c>
      <c r="AC17" s="83" t="str">
        <f>IF(ISNUMBER(--Лист1!AC13)*(Лист1!AC13&gt;0),Лист1!AC13,IF(LEN(Лист1!AC13)&gt;1,--LEFT(Лист1!AC13,LEN(Лист1!AC13)-1),""))</f>
        <v/>
      </c>
      <c r="AD17" s="83" t="str">
        <f>IF(ISNUMBER(--Лист1!AD13)*(Лист1!AD13&gt;0),Лист1!AD13,IF(LEN(Лист1!AD13)&gt;1,--LEFT(Лист1!AD13,LEN(Лист1!AD13)-1),""))</f>
        <v/>
      </c>
      <c r="AE17" s="83" t="str">
        <f>IF(ISNUMBER(--Лист1!AE13)*(Лист1!AE13&gt;0),Лист1!AE13,IF(LEN(Лист1!AE13)&gt;1,--LEFT(Лист1!AE13,LEN(Лист1!AE13)-1),""))</f>
        <v/>
      </c>
      <c r="AF17" s="83" t="str">
        <f>IF(ISNUMBER(--Лист1!AF13)*(Лист1!AF13&gt;0),Лист1!AF13,IF(LEN(Лист1!AF13)&gt;1,--LEFT(Лист1!AF13,LEN(Лист1!AF13)-1),""))</f>
        <v/>
      </c>
      <c r="AG17" s="83" t="str">
        <f>IF(ISNUMBER(--Лист1!AG13)*(Лист1!AG13&gt;0),Лист1!AG13,IF(LEN(Лист1!AG13)&gt;1,--LEFT(Лист1!AG13,LEN(Лист1!AG13)-1),""))</f>
        <v/>
      </c>
      <c r="AH17" s="83" t="str">
        <f>IF(ISNUMBER(--Лист1!AH13)*(Лист1!AH13&gt;0),Лист1!AH13,IF(LEN(Лист1!AH13)&gt;1,--LEFT(Лист1!AH13,LEN(Лист1!AH13)-1),""))</f>
        <v/>
      </c>
      <c r="AI17" s="83" t="str">
        <f>IF(ISNUMBER(--Лист1!AI13)*(Лист1!AI13&gt;0),Лист1!AI13,IF(LEN(Лист1!AI13)&gt;1,--LEFT(Лист1!AI13,LEN(Лист1!AI13)-1),""))</f>
        <v/>
      </c>
      <c r="AJ17" s="97" t="str">
        <f>IF(ISNUMBER(--Лист1!AJ13)*(Лист1!AJ13&gt;0),Лист1!AJ13,IF(LEN(Лист1!AJ13)&gt;1,--LEFT(Лист1!AJ13,LEN(Лист1!AJ13)-1),""))</f>
        <v/>
      </c>
      <c r="AK17" s="105"/>
      <c r="AL17" s="106"/>
      <c r="AM17" s="101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6"/>
      <c r="BB17" s="2"/>
      <c r="BC17" s="2"/>
      <c r="BD17" s="2"/>
      <c r="BE17" s="2"/>
      <c r="BF17" s="2"/>
      <c r="BG17" s="3"/>
      <c r="BH17" s="3"/>
      <c r="BI17" s="1"/>
      <c r="BJ17" s="1"/>
      <c r="BK17" s="1"/>
      <c r="BL17" s="108">
        <f>Лист1!BL13</f>
        <v>0</v>
      </c>
      <c r="BM17" s="83">
        <f>Лист1!BM13</f>
        <v>0</v>
      </c>
      <c r="BN17" s="83">
        <f>Лист1!BN13</f>
        <v>0</v>
      </c>
      <c r="BO17" s="83">
        <f>Лист1!BO13</f>
        <v>0</v>
      </c>
      <c r="BP17" s="83">
        <f>Лист1!BP13</f>
        <v>0</v>
      </c>
      <c r="BQ17" s="83">
        <f>Лист1!BQ13</f>
        <v>0</v>
      </c>
      <c r="BR17" s="83">
        <f>Лист1!BR13</f>
        <v>0</v>
      </c>
      <c r="BS17" s="83">
        <f>Лист1!BS13</f>
        <v>0</v>
      </c>
      <c r="BT17" s="83">
        <f>Лист1!BT13</f>
        <v>0</v>
      </c>
      <c r="BU17" s="83">
        <f>Лист1!BU13</f>
        <v>0</v>
      </c>
      <c r="BV17" s="83">
        <f>Лист1!BV13</f>
        <v>0</v>
      </c>
      <c r="BW17" s="83">
        <f>Лист1!BW13</f>
        <v>0</v>
      </c>
      <c r="BX17" s="83">
        <f>Лист1!BX13</f>
        <v>0</v>
      </c>
      <c r="BY17" s="83">
        <f>Лист1!BY13</f>
        <v>0</v>
      </c>
      <c r="BZ17" s="83">
        <f>Лист1!BZ13</f>
        <v>0</v>
      </c>
      <c r="CA17" s="83">
        <f>Лист1!CA13</f>
        <v>0</v>
      </c>
      <c r="CB17" s="83">
        <f>Лист1!CB13</f>
        <v>0</v>
      </c>
      <c r="CC17" s="83">
        <f>Лист1!CC13</f>
        <v>0</v>
      </c>
      <c r="CD17" s="83">
        <f>Лист1!CD13</f>
        <v>0</v>
      </c>
      <c r="CE17" s="83">
        <f>Лист1!CE13</f>
        <v>0</v>
      </c>
      <c r="CF17" s="83">
        <f>Лист1!CF13</f>
        <v>0</v>
      </c>
      <c r="CG17" s="83">
        <f>Лист1!CG13</f>
        <v>0</v>
      </c>
      <c r="CH17" s="83">
        <f>Лист1!CH13</f>
        <v>0</v>
      </c>
      <c r="CI17" s="83">
        <f>Лист1!CI13</f>
        <v>0</v>
      </c>
      <c r="CJ17" s="83">
        <f>Лист1!CJ13</f>
        <v>0</v>
      </c>
      <c r="CK17" s="83">
        <f>Лист1!CK13</f>
        <v>0</v>
      </c>
      <c r="CL17" s="83">
        <f>Лист1!CL13</f>
        <v>0</v>
      </c>
      <c r="CM17" s="83">
        <f>Лист1!CM13</f>
        <v>0</v>
      </c>
      <c r="CN17" s="83">
        <f>Лист1!CN13</f>
        <v>0</v>
      </c>
      <c r="CO17" s="83">
        <f>Лист1!CO13</f>
        <v>0</v>
      </c>
      <c r="CP17" s="97">
        <f>Лист1!CP13</f>
        <v>0</v>
      </c>
    </row>
    <row r="18" spans="1:94" ht="13.5" customHeight="1">
      <c r="A18" s="94">
        <f>Лист1!A14</f>
        <v>11</v>
      </c>
      <c r="B18" s="71">
        <f>Лист1!B14</f>
        <v>0</v>
      </c>
      <c r="C18" s="9" t="str">
        <f>Лист1!C14</f>
        <v>Иванов</v>
      </c>
      <c r="D18" s="71">
        <f>Лист1!D14</f>
        <v>0</v>
      </c>
      <c r="E18" s="111">
        <f>Лист1!E14</f>
        <v>0</v>
      </c>
      <c r="F18" s="108" t="str">
        <f>IF(ISNUMBER(--Лист1!F14)*(Лист1!F14&gt;0),Лист1!F14,IF(LEN(Лист1!F14)&gt;1,--LEFT(Лист1!F14,LEN(Лист1!F14)-1),""))</f>
        <v/>
      </c>
      <c r="G18" s="83" t="str">
        <f>IF(ISNUMBER(--Лист1!G14)*(Лист1!G14&gt;0),Лист1!G14,IF(LEN(Лист1!G14)&gt;1,--LEFT(Лист1!G14,LEN(Лист1!G14)-1),""))</f>
        <v/>
      </c>
      <c r="H18" s="83">
        <f>IF(ISNUMBER(--Лист1!H14)*(Лист1!H14&gt;0),Лист1!H14,IF(LEN(Лист1!H14)&gt;1,--LEFT(Лист1!H14,LEN(Лист1!H14)-1),""))</f>
        <v>8</v>
      </c>
      <c r="I18" s="83">
        <f>IF(ISNUMBER(--Лист1!I14)*(Лист1!I14&gt;0),Лист1!I14,IF(LEN(Лист1!I14)&gt;1,--LEFT(Лист1!I14,LEN(Лист1!I14)-1),""))</f>
        <v>8</v>
      </c>
      <c r="J18" s="83">
        <f>IF(ISNUMBER(--Лист1!J14)*(Лист1!J14&gt;0),Лист1!J14,IF(LEN(Лист1!J14)&gt;1,--LEFT(Лист1!J14,LEN(Лист1!J14)-1),""))</f>
        <v>8</v>
      </c>
      <c r="K18" s="83">
        <f>IF(ISNUMBER(--Лист1!K14)*(Лист1!K14&gt;0),Лист1!K14,IF(LEN(Лист1!K14)&gt;1,--LEFT(Лист1!K14,LEN(Лист1!K14)-1),""))</f>
        <v>8</v>
      </c>
      <c r="L18" s="83">
        <f>IF(ISNUMBER(--Лист1!L14)*(Лист1!L14&gt;0),Лист1!L14,IF(LEN(Лист1!L14)&gt;1,--LEFT(Лист1!L14,LEN(Лист1!L14)-1),""))</f>
        <v>7</v>
      </c>
      <c r="M18" s="83" t="str">
        <f>IF(ISNUMBER(--Лист1!M14)*(Лист1!M14&gt;0),Лист1!M14,IF(LEN(Лист1!M14)&gt;1,--LEFT(Лист1!M14,LEN(Лист1!M14)-1),""))</f>
        <v/>
      </c>
      <c r="N18" s="83" t="str">
        <f>IF(ISNUMBER(--Лист1!N14)*(Лист1!N14&gt;0),Лист1!N14,IF(LEN(Лист1!N14)&gt;1,--LEFT(Лист1!N14,LEN(Лист1!N14)-1),""))</f>
        <v/>
      </c>
      <c r="O18" s="83" t="str">
        <f>IF(ISNUMBER(--Лист1!O14)*(Лист1!O14&gt;0),Лист1!O14,IF(LEN(Лист1!O14)&gt;1,--LEFT(Лист1!O14,LEN(Лист1!O14)-1),""))</f>
        <v/>
      </c>
      <c r="P18" s="83" t="str">
        <f>IF(ISNUMBER(--Лист1!P14)*(Лист1!P14&gt;0),Лист1!P14,IF(LEN(Лист1!P14)&gt;1,--LEFT(Лист1!P14,LEN(Лист1!P14)-1),""))</f>
        <v/>
      </c>
      <c r="Q18" s="83">
        <f>IF(ISNUMBER(--Лист1!Q14)*(Лист1!Q14&gt;0),Лист1!Q14,IF(LEN(Лист1!Q14)&gt;1,--LEFT(Лист1!Q14,LEN(Лист1!Q14)-1),""))</f>
        <v>8</v>
      </c>
      <c r="R18" s="83">
        <f>IF(ISNUMBER(--Лист1!R14)*(Лист1!R14&gt;0),Лист1!R14,IF(LEN(Лист1!R14)&gt;1,--LEFT(Лист1!R14,LEN(Лист1!R14)-1),""))</f>
        <v>8</v>
      </c>
      <c r="S18" s="83">
        <f>IF(ISNUMBER(--Лист1!S14)*(Лист1!S14&gt;0),Лист1!S14,IF(LEN(Лист1!S14)&gt;1,--LEFT(Лист1!S14,LEN(Лист1!S14)-1),""))</f>
        <v>8</v>
      </c>
      <c r="T18" s="83">
        <f>IF(ISNUMBER(--Лист1!T14)*(Лист1!T14&gt;0),Лист1!T14,IF(LEN(Лист1!T14)&gt;1,--LEFT(Лист1!T14,LEN(Лист1!T14)-1),""))</f>
        <v>8</v>
      </c>
      <c r="U18" s="83" t="str">
        <f>IF(ISNUMBER(--Лист1!U14)*(Лист1!U14&gt;0),Лист1!U14,IF(LEN(Лист1!U14)&gt;1,--LEFT(Лист1!U14,LEN(Лист1!U14)-1),""))</f>
        <v/>
      </c>
      <c r="V18" s="83">
        <f>IF(ISNUMBER(--Лист1!V14)*(Лист1!V14&gt;0),Лист1!V14,IF(LEN(Лист1!V14)&gt;1,--LEFT(Лист1!V14,LEN(Лист1!V14)-1),""))</f>
        <v>8</v>
      </c>
      <c r="W18" s="83">
        <f>IF(ISNUMBER(--Лист1!W14)*(Лист1!W14&gt;0),Лист1!W14,IF(LEN(Лист1!W14)&gt;1,--LEFT(Лист1!W14,LEN(Лист1!W14)-1),""))</f>
        <v>8</v>
      </c>
      <c r="X18" s="83" t="str">
        <f>IF(ISNUMBER(--Лист1!X14)*(Лист1!X14&gt;0),Лист1!X14,IF(LEN(Лист1!X14)&gt;1,--LEFT(Лист1!X14,LEN(Лист1!X14)-1),""))</f>
        <v/>
      </c>
      <c r="Y18" s="83" t="str">
        <f>IF(ISNUMBER(--Лист1!Y14)*(Лист1!Y14&gt;0),Лист1!Y14,IF(LEN(Лист1!Y14)&gt;1,--LEFT(Лист1!Y14,LEN(Лист1!Y14)-1),""))</f>
        <v/>
      </c>
      <c r="Z18" s="83" t="str">
        <f>IF(ISNUMBER(--Лист1!Z14)*(Лист1!Z14&gt;0),Лист1!Z14,IF(LEN(Лист1!Z14)&gt;1,--LEFT(Лист1!Z14,LEN(Лист1!Z14)-1),""))</f>
        <v/>
      </c>
      <c r="AA18" s="83" t="str">
        <f>IF(ISNUMBER(--Лист1!AA14)*(Лист1!AA14&gt;0),Лист1!AA14,IF(LEN(Лист1!AA14)&gt;1,--LEFT(Лист1!AA14,LEN(Лист1!AA14)-1),""))</f>
        <v/>
      </c>
      <c r="AB18" s="83" t="str">
        <f>IF(ISNUMBER(--Лист1!AB14)*(Лист1!AB14&gt;0),Лист1!AB14,IF(LEN(Лист1!AB14)&gt;1,--LEFT(Лист1!AB14,LEN(Лист1!AB14)-1),""))</f>
        <v/>
      </c>
      <c r="AC18" s="83" t="str">
        <f>IF(ISNUMBER(--Лист1!AC14)*(Лист1!AC14&gt;0),Лист1!AC14,IF(LEN(Лист1!AC14)&gt;1,--LEFT(Лист1!AC14,LEN(Лист1!AC14)-1),""))</f>
        <v/>
      </c>
      <c r="AD18" s="83" t="str">
        <f>IF(ISNUMBER(--Лист1!AD14)*(Лист1!AD14&gt;0),Лист1!AD14,IF(LEN(Лист1!AD14)&gt;1,--LEFT(Лист1!AD14,LEN(Лист1!AD14)-1),""))</f>
        <v/>
      </c>
      <c r="AE18" s="83" t="str">
        <f>IF(ISNUMBER(--Лист1!AE14)*(Лист1!AE14&gt;0),Лист1!AE14,IF(LEN(Лист1!AE14)&gt;1,--LEFT(Лист1!AE14,LEN(Лист1!AE14)-1),""))</f>
        <v/>
      </c>
      <c r="AF18" s="83" t="str">
        <f>IF(ISNUMBER(--Лист1!AF14)*(Лист1!AF14&gt;0),Лист1!AF14,IF(LEN(Лист1!AF14)&gt;1,--LEFT(Лист1!AF14,LEN(Лист1!AF14)-1),""))</f>
        <v/>
      </c>
      <c r="AG18" s="83" t="str">
        <f>IF(ISNUMBER(--Лист1!AG14)*(Лист1!AG14&gt;0),Лист1!AG14,IF(LEN(Лист1!AG14)&gt;1,--LEFT(Лист1!AG14,LEN(Лист1!AG14)-1),""))</f>
        <v/>
      </c>
      <c r="AH18" s="83" t="str">
        <f>IF(ISNUMBER(--Лист1!AH14)*(Лист1!AH14&gt;0),Лист1!AH14,IF(LEN(Лист1!AH14)&gt;1,--LEFT(Лист1!AH14,LEN(Лист1!AH14)-1),""))</f>
        <v/>
      </c>
      <c r="AI18" s="83" t="str">
        <f>IF(ISNUMBER(--Лист1!AI14)*(Лист1!AI14&gt;0),Лист1!AI14,IF(LEN(Лист1!AI14)&gt;1,--LEFT(Лист1!AI14,LEN(Лист1!AI14)-1),""))</f>
        <v/>
      </c>
      <c r="AJ18" s="97" t="str">
        <f>IF(ISNUMBER(--Лист1!AJ14)*(Лист1!AJ14&gt;0),Лист1!AJ14,IF(LEN(Лист1!AJ14)&gt;1,--LEFT(Лист1!AJ14,LEN(Лист1!AJ14)-1),""))</f>
        <v/>
      </c>
      <c r="AK18" s="105"/>
      <c r="AL18" s="106"/>
      <c r="AM18" s="101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6"/>
      <c r="BB18" s="2"/>
      <c r="BC18" s="2"/>
      <c r="BD18" s="2"/>
      <c r="BE18" s="2"/>
      <c r="BF18" s="2"/>
      <c r="BG18" s="3"/>
      <c r="BH18" s="3"/>
      <c r="BI18" s="1"/>
      <c r="BJ18" s="1"/>
      <c r="BK18" s="1"/>
      <c r="BL18" s="108">
        <f>Лист1!BL14</f>
        <v>0</v>
      </c>
      <c r="BM18" s="83">
        <f>Лист1!BM14</f>
        <v>0</v>
      </c>
      <c r="BN18" s="83">
        <f>Лист1!BN14</f>
        <v>0</v>
      </c>
      <c r="BO18" s="83">
        <f>Лист1!BO14</f>
        <v>0</v>
      </c>
      <c r="BP18" s="83">
        <f>Лист1!BP14</f>
        <v>0</v>
      </c>
      <c r="BQ18" s="83">
        <f>Лист1!BQ14</f>
        <v>0</v>
      </c>
      <c r="BR18" s="83">
        <f>Лист1!BR14</f>
        <v>0</v>
      </c>
      <c r="BS18" s="83">
        <f>Лист1!BS14</f>
        <v>0</v>
      </c>
      <c r="BT18" s="83">
        <f>Лист1!BT14</f>
        <v>0</v>
      </c>
      <c r="BU18" s="83">
        <f>Лист1!BU14</f>
        <v>0</v>
      </c>
      <c r="BV18" s="83">
        <f>Лист1!BV14</f>
        <v>0</v>
      </c>
      <c r="BW18" s="83">
        <f>Лист1!BW14</f>
        <v>0</v>
      </c>
      <c r="BX18" s="83">
        <f>Лист1!BX14</f>
        <v>0</v>
      </c>
      <c r="BY18" s="83">
        <f>Лист1!BY14</f>
        <v>0</v>
      </c>
      <c r="BZ18" s="83">
        <f>Лист1!BZ14</f>
        <v>0</v>
      </c>
      <c r="CA18" s="83">
        <f>Лист1!CA14</f>
        <v>0</v>
      </c>
      <c r="CB18" s="83">
        <f>Лист1!CB14</f>
        <v>0</v>
      </c>
      <c r="CC18" s="83">
        <f>Лист1!CC14</f>
        <v>0</v>
      </c>
      <c r="CD18" s="83">
        <f>Лист1!CD14</f>
        <v>0</v>
      </c>
      <c r="CE18" s="83">
        <f>Лист1!CE14</f>
        <v>0</v>
      </c>
      <c r="CF18" s="83">
        <f>Лист1!CF14</f>
        <v>0</v>
      </c>
      <c r="CG18" s="83">
        <f>Лист1!CG14</f>
        <v>0</v>
      </c>
      <c r="CH18" s="83">
        <f>Лист1!CH14</f>
        <v>0</v>
      </c>
      <c r="CI18" s="83">
        <f>Лист1!CI14</f>
        <v>0</v>
      </c>
      <c r="CJ18" s="83">
        <f>Лист1!CJ14</f>
        <v>0</v>
      </c>
      <c r="CK18" s="83">
        <f>Лист1!CK14</f>
        <v>0</v>
      </c>
      <c r="CL18" s="83">
        <f>Лист1!CL14</f>
        <v>0</v>
      </c>
      <c r="CM18" s="83">
        <f>Лист1!CM14</f>
        <v>0</v>
      </c>
      <c r="CN18" s="83">
        <f>Лист1!CN14</f>
        <v>0</v>
      </c>
      <c r="CO18" s="83">
        <f>Лист1!CO14</f>
        <v>0</v>
      </c>
      <c r="CP18" s="97">
        <f>Лист1!CP14</f>
        <v>0</v>
      </c>
    </row>
    <row r="19" spans="1:94" ht="13.5" customHeight="1">
      <c r="A19" s="94">
        <f>Лист1!A15</f>
        <v>12</v>
      </c>
      <c r="B19" s="71">
        <f>Лист1!B15</f>
        <v>594</v>
      </c>
      <c r="C19" s="9" t="str">
        <f>Лист1!C15</f>
        <v>Иванов</v>
      </c>
      <c r="D19" s="71">
        <f>Лист1!D15</f>
        <v>0</v>
      </c>
      <c r="E19" s="111" t="str">
        <f>Лист1!E15</f>
        <v>столяр</v>
      </c>
      <c r="F19" s="108" t="str">
        <f>IF(ISNUMBER(--Лист1!F15)*(Лист1!F15&gt;0),Лист1!F15,IF(LEN(Лист1!F15)&gt;1,--LEFT(Лист1!F15,LEN(Лист1!F15)-1),""))</f>
        <v/>
      </c>
      <c r="G19" s="83" t="str">
        <f>IF(ISNUMBER(--Лист1!G15)*(Лист1!G15&gt;0),Лист1!G15,IF(LEN(Лист1!G15)&gt;1,--LEFT(Лист1!G15,LEN(Лист1!G15)-1),""))</f>
        <v/>
      </c>
      <c r="H19" s="83">
        <f>IF(ISNUMBER(--Лист1!H15)*(Лист1!H15&gt;0),Лист1!H15,IF(LEN(Лист1!H15)&gt;1,--LEFT(Лист1!H15,LEN(Лист1!H15)-1),""))</f>
        <v>8</v>
      </c>
      <c r="I19" s="83">
        <f>IF(ISNUMBER(--Лист1!I15)*(Лист1!I15&gt;0),Лист1!I15,IF(LEN(Лист1!I15)&gt;1,--LEFT(Лист1!I15,LEN(Лист1!I15)-1),""))</f>
        <v>8</v>
      </c>
      <c r="J19" s="83">
        <f>IF(ISNUMBER(--Лист1!J15)*(Лист1!J15&gt;0),Лист1!J15,IF(LEN(Лист1!J15)&gt;1,--LEFT(Лист1!J15,LEN(Лист1!J15)-1),""))</f>
        <v>8</v>
      </c>
      <c r="K19" s="83">
        <f>IF(ISNUMBER(--Лист1!K15)*(Лист1!K15&gt;0),Лист1!K15,IF(LEN(Лист1!K15)&gt;1,--LEFT(Лист1!K15,LEN(Лист1!K15)-1),""))</f>
        <v>8</v>
      </c>
      <c r="L19" s="83">
        <f>IF(ISNUMBER(--Лист1!L15)*(Лист1!L15&gt;0),Лист1!L15,IF(LEN(Лист1!L15)&gt;1,--LEFT(Лист1!L15,LEN(Лист1!L15)-1),""))</f>
        <v>7</v>
      </c>
      <c r="M19" s="83" t="str">
        <f>IF(ISNUMBER(--Лист1!M15)*(Лист1!M15&gt;0),Лист1!M15,IF(LEN(Лист1!M15)&gt;1,--LEFT(Лист1!M15,LEN(Лист1!M15)-1),""))</f>
        <v/>
      </c>
      <c r="N19" s="83" t="str">
        <f>IF(ISNUMBER(--Лист1!N15)*(Лист1!N15&gt;0),Лист1!N15,IF(LEN(Лист1!N15)&gt;1,--LEFT(Лист1!N15,LEN(Лист1!N15)-1),""))</f>
        <v/>
      </c>
      <c r="O19" s="83">
        <f>IF(ISNUMBER(--Лист1!O15)*(Лист1!O15&gt;0),Лист1!O15,IF(LEN(Лист1!O15)&gt;1,--LEFT(Лист1!O15,LEN(Лист1!O15)-1),""))</f>
        <v>8</v>
      </c>
      <c r="P19" s="83">
        <f>IF(ISNUMBER(--Лист1!P15)*(Лист1!P15&gt;0),Лист1!P15,IF(LEN(Лист1!P15)&gt;1,--LEFT(Лист1!P15,LEN(Лист1!P15)-1),""))</f>
        <v>8</v>
      </c>
      <c r="Q19" s="83">
        <f>IF(ISNUMBER(--Лист1!Q15)*(Лист1!Q15&gt;0),Лист1!Q15,IF(LEN(Лист1!Q15)&gt;1,--LEFT(Лист1!Q15,LEN(Лист1!Q15)-1),""))</f>
        <v>8</v>
      </c>
      <c r="R19" s="83">
        <f>IF(ISNUMBER(--Лист1!R15)*(Лист1!R15&gt;0),Лист1!R15,IF(LEN(Лист1!R15)&gt;1,--LEFT(Лист1!R15,LEN(Лист1!R15)-1),""))</f>
        <v>8</v>
      </c>
      <c r="S19" s="83">
        <f>IF(ISNUMBER(--Лист1!S15)*(Лист1!S15&gt;0),Лист1!S15,IF(LEN(Лист1!S15)&gt;1,--LEFT(Лист1!S15,LEN(Лист1!S15)-1),""))</f>
        <v>8</v>
      </c>
      <c r="T19" s="83" t="str">
        <f>IF(ISNUMBER(--Лист1!T15)*(Лист1!T15&gt;0),Лист1!T15,IF(LEN(Лист1!T15)&gt;1,--LEFT(Лист1!T15,LEN(Лист1!T15)-1),""))</f>
        <v/>
      </c>
      <c r="U19" s="83" t="str">
        <f>IF(ISNUMBER(--Лист1!U15)*(Лист1!U15&gt;0),Лист1!U15,IF(LEN(Лист1!U15)&gt;1,--LEFT(Лист1!U15,LEN(Лист1!U15)-1),""))</f>
        <v/>
      </c>
      <c r="V19" s="83">
        <f>IF(ISNUMBER(--Лист1!V15)*(Лист1!V15&gt;0),Лист1!V15,IF(LEN(Лист1!V15)&gt;1,--LEFT(Лист1!V15,LEN(Лист1!V15)-1),""))</f>
        <v>8</v>
      </c>
      <c r="W19" s="83">
        <f>IF(ISNUMBER(--Лист1!W15)*(Лист1!W15&gt;0),Лист1!W15,IF(LEN(Лист1!W15)&gt;1,--LEFT(Лист1!W15,LEN(Лист1!W15)-1),""))</f>
        <v>8</v>
      </c>
      <c r="X19" s="83" t="str">
        <f>IF(ISNUMBER(--Лист1!X15)*(Лист1!X15&gt;0),Лист1!X15,IF(LEN(Лист1!X15)&gt;1,--LEFT(Лист1!X15,LEN(Лист1!X15)-1),""))</f>
        <v/>
      </c>
      <c r="Y19" s="83" t="str">
        <f>IF(ISNUMBER(--Лист1!Y15)*(Лист1!Y15&gt;0),Лист1!Y15,IF(LEN(Лист1!Y15)&gt;1,--LEFT(Лист1!Y15,LEN(Лист1!Y15)-1),""))</f>
        <v/>
      </c>
      <c r="Z19" s="83" t="str">
        <f>IF(ISNUMBER(--Лист1!Z15)*(Лист1!Z15&gt;0),Лист1!Z15,IF(LEN(Лист1!Z15)&gt;1,--LEFT(Лист1!Z15,LEN(Лист1!Z15)-1),""))</f>
        <v/>
      </c>
      <c r="AA19" s="83" t="str">
        <f>IF(ISNUMBER(--Лист1!AA15)*(Лист1!AA15&gt;0),Лист1!AA15,IF(LEN(Лист1!AA15)&gt;1,--LEFT(Лист1!AA15,LEN(Лист1!AA15)-1),""))</f>
        <v/>
      </c>
      <c r="AB19" s="83" t="str">
        <f>IF(ISNUMBER(--Лист1!AB15)*(Лист1!AB15&gt;0),Лист1!AB15,IF(LEN(Лист1!AB15)&gt;1,--LEFT(Лист1!AB15,LEN(Лист1!AB15)-1),""))</f>
        <v/>
      </c>
      <c r="AC19" s="83" t="str">
        <f>IF(ISNUMBER(--Лист1!AC15)*(Лист1!AC15&gt;0),Лист1!AC15,IF(LEN(Лист1!AC15)&gt;1,--LEFT(Лист1!AC15,LEN(Лист1!AC15)-1),""))</f>
        <v/>
      </c>
      <c r="AD19" s="83" t="str">
        <f>IF(ISNUMBER(--Лист1!AD15)*(Лист1!AD15&gt;0),Лист1!AD15,IF(LEN(Лист1!AD15)&gt;1,--LEFT(Лист1!AD15,LEN(Лист1!AD15)-1),""))</f>
        <v/>
      </c>
      <c r="AE19" s="83" t="str">
        <f>IF(ISNUMBER(--Лист1!AE15)*(Лист1!AE15&gt;0),Лист1!AE15,IF(LEN(Лист1!AE15)&gt;1,--LEFT(Лист1!AE15,LEN(Лист1!AE15)-1),""))</f>
        <v/>
      </c>
      <c r="AF19" s="83" t="str">
        <f>IF(ISNUMBER(--Лист1!AF15)*(Лист1!AF15&gt;0),Лист1!AF15,IF(LEN(Лист1!AF15)&gt;1,--LEFT(Лист1!AF15,LEN(Лист1!AF15)-1),""))</f>
        <v/>
      </c>
      <c r="AG19" s="83" t="str">
        <f>IF(ISNUMBER(--Лист1!AG15)*(Лист1!AG15&gt;0),Лист1!AG15,IF(LEN(Лист1!AG15)&gt;1,--LEFT(Лист1!AG15,LEN(Лист1!AG15)-1),""))</f>
        <v/>
      </c>
      <c r="AH19" s="83" t="str">
        <f>IF(ISNUMBER(--Лист1!AH15)*(Лист1!AH15&gt;0),Лист1!AH15,IF(LEN(Лист1!AH15)&gt;1,--LEFT(Лист1!AH15,LEN(Лист1!AH15)-1),""))</f>
        <v/>
      </c>
      <c r="AI19" s="83" t="str">
        <f>IF(ISNUMBER(--Лист1!AI15)*(Лист1!AI15&gt;0),Лист1!AI15,IF(LEN(Лист1!AI15)&gt;1,--LEFT(Лист1!AI15,LEN(Лист1!AI15)-1),""))</f>
        <v/>
      </c>
      <c r="AJ19" s="97" t="str">
        <f>IF(ISNUMBER(--Лист1!AJ15)*(Лист1!AJ15&gt;0),Лист1!AJ15,IF(LEN(Лист1!AJ15)&gt;1,--LEFT(Лист1!AJ15,LEN(Лист1!AJ15)-1),""))</f>
        <v/>
      </c>
      <c r="AK19" s="105"/>
      <c r="AL19" s="106"/>
      <c r="AM19" s="101"/>
      <c r="AN19" s="5"/>
      <c r="AO19" s="5"/>
      <c r="AP19" s="5"/>
      <c r="AQ19" s="5"/>
      <c r="AR19" s="5"/>
      <c r="AS19" s="5"/>
      <c r="AT19" s="9"/>
      <c r="AU19" s="9"/>
      <c r="AV19" s="9"/>
      <c r="AW19" s="9"/>
      <c r="AX19" s="9"/>
      <c r="AY19" s="5"/>
      <c r="AZ19" s="5"/>
      <c r="BA19" s="6"/>
      <c r="BB19" s="2"/>
      <c r="BC19" s="2"/>
      <c r="BD19" s="2"/>
      <c r="BE19" s="2"/>
      <c r="BF19" s="2"/>
      <c r="BG19" s="3"/>
      <c r="BH19" s="3"/>
      <c r="BI19" s="1"/>
      <c r="BJ19" s="1"/>
      <c r="BK19" s="1"/>
      <c r="BL19" s="108">
        <f>Лист1!BL15</f>
        <v>0</v>
      </c>
      <c r="BM19" s="83">
        <f>Лист1!BM15</f>
        <v>0</v>
      </c>
      <c r="BN19" s="83">
        <f>Лист1!BN15</f>
        <v>0</v>
      </c>
      <c r="BO19" s="83">
        <f>Лист1!BO15</f>
        <v>0</v>
      </c>
      <c r="BP19" s="83">
        <f>Лист1!BP15</f>
        <v>0</v>
      </c>
      <c r="BQ19" s="83">
        <f>Лист1!BQ15</f>
        <v>0</v>
      </c>
      <c r="BR19" s="83">
        <f>Лист1!BR15</f>
        <v>0</v>
      </c>
      <c r="BS19" s="83">
        <f>Лист1!BS15</f>
        <v>0</v>
      </c>
      <c r="BT19" s="83">
        <f>Лист1!BT15</f>
        <v>0</v>
      </c>
      <c r="BU19" s="83">
        <f>Лист1!BU15</f>
        <v>0</v>
      </c>
      <c r="BV19" s="83">
        <f>Лист1!BV15</f>
        <v>0</v>
      </c>
      <c r="BW19" s="83">
        <f>Лист1!BW15</f>
        <v>0</v>
      </c>
      <c r="BX19" s="83">
        <f>Лист1!BX15</f>
        <v>0</v>
      </c>
      <c r="BY19" s="83">
        <f>Лист1!BY15</f>
        <v>0</v>
      </c>
      <c r="BZ19" s="83">
        <f>Лист1!BZ15</f>
        <v>0</v>
      </c>
      <c r="CA19" s="83">
        <f>Лист1!CA15</f>
        <v>0</v>
      </c>
      <c r="CB19" s="83">
        <f>Лист1!CB15</f>
        <v>0</v>
      </c>
      <c r="CC19" s="83">
        <f>Лист1!CC15</f>
        <v>0</v>
      </c>
      <c r="CD19" s="83">
        <f>Лист1!CD15</f>
        <v>0</v>
      </c>
      <c r="CE19" s="83">
        <f>Лист1!CE15</f>
        <v>0</v>
      </c>
      <c r="CF19" s="83">
        <f>Лист1!CF15</f>
        <v>0</v>
      </c>
      <c r="CG19" s="83">
        <f>Лист1!CG15</f>
        <v>0</v>
      </c>
      <c r="CH19" s="83">
        <f>Лист1!CH15</f>
        <v>0</v>
      </c>
      <c r="CI19" s="83">
        <f>Лист1!CI15</f>
        <v>0</v>
      </c>
      <c r="CJ19" s="83">
        <f>Лист1!CJ15</f>
        <v>0</v>
      </c>
      <c r="CK19" s="83">
        <f>Лист1!CK15</f>
        <v>0</v>
      </c>
      <c r="CL19" s="83">
        <f>Лист1!CL15</f>
        <v>0</v>
      </c>
      <c r="CM19" s="83">
        <f>Лист1!CM15</f>
        <v>0</v>
      </c>
      <c r="CN19" s="83">
        <f>Лист1!CN15</f>
        <v>0</v>
      </c>
      <c r="CO19" s="83">
        <f>Лист1!CO15</f>
        <v>0</v>
      </c>
      <c r="CP19" s="97">
        <f>Лист1!CP15</f>
        <v>0</v>
      </c>
    </row>
    <row r="20" spans="1:94" ht="13.5" customHeight="1">
      <c r="A20" s="94">
        <f>Лист1!A16</f>
        <v>13</v>
      </c>
      <c r="B20" s="71">
        <f>Лист1!B16</f>
        <v>70</v>
      </c>
      <c r="C20" s="9" t="str">
        <f>Лист1!C16</f>
        <v>Иванов</v>
      </c>
      <c r="D20" s="71">
        <f>Лист1!D16</f>
        <v>4</v>
      </c>
      <c r="E20" s="111" t="str">
        <f>Лист1!E16</f>
        <v>столяр</v>
      </c>
      <c r="F20" s="108" t="str">
        <f>IF(ISNUMBER(--Лист1!F16)*(Лист1!F16&gt;0),Лист1!F16,IF(LEN(Лист1!F16)&gt;1,--LEFT(Лист1!F16,LEN(Лист1!F16)-1),""))</f>
        <v/>
      </c>
      <c r="G20" s="83" t="str">
        <f>IF(ISNUMBER(--Лист1!G16)*(Лист1!G16&gt;0),Лист1!G16,IF(LEN(Лист1!G16)&gt;1,--LEFT(Лист1!G16,LEN(Лист1!G16)-1),""))</f>
        <v/>
      </c>
      <c r="H20" s="83">
        <f>IF(ISNUMBER(--Лист1!H16)*(Лист1!H16&gt;0),Лист1!H16,IF(LEN(Лист1!H16)&gt;1,--LEFT(Лист1!H16,LEN(Лист1!H16)-1),""))</f>
        <v>8</v>
      </c>
      <c r="I20" s="83">
        <f>IF(ISNUMBER(--Лист1!I16)*(Лист1!I16&gt;0),Лист1!I16,IF(LEN(Лист1!I16)&gt;1,--LEFT(Лист1!I16,LEN(Лист1!I16)-1),""))</f>
        <v>8</v>
      </c>
      <c r="J20" s="83">
        <f>IF(ISNUMBER(--Лист1!J16)*(Лист1!J16&gt;0),Лист1!J16,IF(LEN(Лист1!J16)&gt;1,--LEFT(Лист1!J16,LEN(Лист1!J16)-1),""))</f>
        <v>8</v>
      </c>
      <c r="K20" s="83">
        <f>IF(ISNUMBER(--Лист1!K16)*(Лист1!K16&gt;0),Лист1!K16,IF(LEN(Лист1!K16)&gt;1,--LEFT(Лист1!K16,LEN(Лист1!K16)-1),""))</f>
        <v>8</v>
      </c>
      <c r="L20" s="83">
        <f>IF(ISNUMBER(--Лист1!L16)*(Лист1!L16&gt;0),Лист1!L16,IF(LEN(Лист1!L16)&gt;1,--LEFT(Лист1!L16,LEN(Лист1!L16)-1),""))</f>
        <v>7</v>
      </c>
      <c r="M20" s="83" t="str">
        <f>IF(ISNUMBER(--Лист1!M16)*(Лист1!M16&gt;0),Лист1!M16,IF(LEN(Лист1!M16)&gt;1,--LEFT(Лист1!M16,LEN(Лист1!M16)-1),""))</f>
        <v/>
      </c>
      <c r="N20" s="83" t="str">
        <f>IF(ISNUMBER(--Лист1!N16)*(Лист1!N16&gt;0),Лист1!N16,IF(LEN(Лист1!N16)&gt;1,--LEFT(Лист1!N16,LEN(Лист1!N16)-1),""))</f>
        <v/>
      </c>
      <c r="O20" s="83" t="str">
        <f>IF(ISNUMBER(--Лист1!O16)*(Лист1!O16&gt;0),Лист1!O16,IF(LEN(Лист1!O16)&gt;1,--LEFT(Лист1!O16,LEN(Лист1!O16)-1),""))</f>
        <v/>
      </c>
      <c r="P20" s="83">
        <f>IF(ISNUMBER(--Лист1!P16)*(Лист1!P16&gt;0),Лист1!P16,IF(LEN(Лист1!P16)&gt;1,--LEFT(Лист1!P16,LEN(Лист1!P16)-1),""))</f>
        <v>8</v>
      </c>
      <c r="Q20" s="83">
        <f>IF(ISNUMBER(--Лист1!Q16)*(Лист1!Q16&gt;0),Лист1!Q16,IF(LEN(Лист1!Q16)&gt;1,--LEFT(Лист1!Q16,LEN(Лист1!Q16)-1),""))</f>
        <v>8</v>
      </c>
      <c r="R20" s="83">
        <f>IF(ISNUMBER(--Лист1!R16)*(Лист1!R16&gt;0),Лист1!R16,IF(LEN(Лист1!R16)&gt;1,--LEFT(Лист1!R16,LEN(Лист1!R16)-1),""))</f>
        <v>8</v>
      </c>
      <c r="S20" s="83">
        <f>IF(ISNUMBER(--Лист1!S16)*(Лист1!S16&gt;0),Лист1!S16,IF(LEN(Лист1!S16)&gt;1,--LEFT(Лист1!S16,LEN(Лист1!S16)-1),""))</f>
        <v>8</v>
      </c>
      <c r="T20" s="83" t="str">
        <f>IF(ISNUMBER(--Лист1!T16)*(Лист1!T16&gt;0),Лист1!T16,IF(LEN(Лист1!T16)&gt;1,--LEFT(Лист1!T16,LEN(Лист1!T16)-1),""))</f>
        <v/>
      </c>
      <c r="U20" s="83" t="str">
        <f>IF(ISNUMBER(--Лист1!U16)*(Лист1!U16&gt;0),Лист1!U16,IF(LEN(Лист1!U16)&gt;1,--LEFT(Лист1!U16,LEN(Лист1!U16)-1),""))</f>
        <v/>
      </c>
      <c r="V20" s="83">
        <f>IF(ISNUMBER(--Лист1!V16)*(Лист1!V16&gt;0),Лист1!V16,IF(LEN(Лист1!V16)&gt;1,--LEFT(Лист1!V16,LEN(Лист1!V16)-1),""))</f>
        <v>8</v>
      </c>
      <c r="W20" s="83">
        <f>IF(ISNUMBER(--Лист1!W16)*(Лист1!W16&gt;0),Лист1!W16,IF(LEN(Лист1!W16)&gt;1,--LEFT(Лист1!W16,LEN(Лист1!W16)-1),""))</f>
        <v>8</v>
      </c>
      <c r="X20" s="83" t="str">
        <f>IF(ISNUMBER(--Лист1!X16)*(Лист1!X16&gt;0),Лист1!X16,IF(LEN(Лист1!X16)&gt;1,--LEFT(Лист1!X16,LEN(Лист1!X16)-1),""))</f>
        <v/>
      </c>
      <c r="Y20" s="83" t="str">
        <f>IF(ISNUMBER(--Лист1!Y16)*(Лист1!Y16&gt;0),Лист1!Y16,IF(LEN(Лист1!Y16)&gt;1,--LEFT(Лист1!Y16,LEN(Лист1!Y16)-1),""))</f>
        <v/>
      </c>
      <c r="Z20" s="83" t="str">
        <f>IF(ISNUMBER(--Лист1!Z16)*(Лист1!Z16&gt;0),Лист1!Z16,IF(LEN(Лист1!Z16)&gt;1,--LEFT(Лист1!Z16,LEN(Лист1!Z16)-1),""))</f>
        <v/>
      </c>
      <c r="AA20" s="83" t="str">
        <f>IF(ISNUMBER(--Лист1!AA16)*(Лист1!AA16&gt;0),Лист1!AA16,IF(LEN(Лист1!AA16)&gt;1,--LEFT(Лист1!AA16,LEN(Лист1!AA16)-1),""))</f>
        <v/>
      </c>
      <c r="AB20" s="83" t="str">
        <f>IF(ISNUMBER(--Лист1!AB16)*(Лист1!AB16&gt;0),Лист1!AB16,IF(LEN(Лист1!AB16)&gt;1,--LEFT(Лист1!AB16,LEN(Лист1!AB16)-1),""))</f>
        <v/>
      </c>
      <c r="AC20" s="83" t="str">
        <f>IF(ISNUMBER(--Лист1!AC16)*(Лист1!AC16&gt;0),Лист1!AC16,IF(LEN(Лист1!AC16)&gt;1,--LEFT(Лист1!AC16,LEN(Лист1!AC16)-1),""))</f>
        <v/>
      </c>
      <c r="AD20" s="83" t="str">
        <f>IF(ISNUMBER(--Лист1!AD16)*(Лист1!AD16&gt;0),Лист1!AD16,IF(LEN(Лист1!AD16)&gt;1,--LEFT(Лист1!AD16,LEN(Лист1!AD16)-1),""))</f>
        <v/>
      </c>
      <c r="AE20" s="83" t="str">
        <f>IF(ISNUMBER(--Лист1!AE16)*(Лист1!AE16&gt;0),Лист1!AE16,IF(LEN(Лист1!AE16)&gt;1,--LEFT(Лист1!AE16,LEN(Лист1!AE16)-1),""))</f>
        <v/>
      </c>
      <c r="AF20" s="83" t="str">
        <f>IF(ISNUMBER(--Лист1!AF16)*(Лист1!AF16&gt;0),Лист1!AF16,IF(LEN(Лист1!AF16)&gt;1,--LEFT(Лист1!AF16,LEN(Лист1!AF16)-1),""))</f>
        <v/>
      </c>
      <c r="AG20" s="83" t="str">
        <f>IF(ISNUMBER(--Лист1!AG16)*(Лист1!AG16&gt;0),Лист1!AG16,IF(LEN(Лист1!AG16)&gt;1,--LEFT(Лист1!AG16,LEN(Лист1!AG16)-1),""))</f>
        <v/>
      </c>
      <c r="AH20" s="83" t="str">
        <f>IF(ISNUMBER(--Лист1!AH16)*(Лист1!AH16&gt;0),Лист1!AH16,IF(LEN(Лист1!AH16)&gt;1,--LEFT(Лист1!AH16,LEN(Лист1!AH16)-1),""))</f>
        <v/>
      </c>
      <c r="AI20" s="83" t="str">
        <f>IF(ISNUMBER(--Лист1!AI16)*(Лист1!AI16&gt;0),Лист1!AI16,IF(LEN(Лист1!AI16)&gt;1,--LEFT(Лист1!AI16,LEN(Лист1!AI16)-1),""))</f>
        <v/>
      </c>
      <c r="AJ20" s="97" t="str">
        <f>IF(ISNUMBER(--Лист1!AJ16)*(Лист1!AJ16&gt;0),Лист1!AJ16,IF(LEN(Лист1!AJ16)&gt;1,--LEFT(Лист1!AJ16,LEN(Лист1!AJ16)-1),""))</f>
        <v/>
      </c>
      <c r="AK20" s="105"/>
      <c r="AL20" s="106"/>
      <c r="AM20" s="101"/>
      <c r="AN20" s="5"/>
      <c r="AO20" s="5"/>
      <c r="AP20" s="5"/>
      <c r="AQ20" s="5"/>
      <c r="AR20" s="5"/>
      <c r="AS20" s="5"/>
      <c r="AT20" s="71"/>
      <c r="AU20" s="9"/>
      <c r="AV20" s="9"/>
      <c r="AW20" s="9"/>
      <c r="AX20" s="9"/>
      <c r="AY20" s="5"/>
      <c r="AZ20" s="5"/>
      <c r="BA20" s="6"/>
      <c r="BB20" s="2"/>
      <c r="BC20" s="2"/>
      <c r="BD20" s="2"/>
      <c r="BE20" s="2"/>
      <c r="BF20" s="2"/>
      <c r="BG20" s="3"/>
      <c r="BH20" s="3"/>
      <c r="BI20" s="1"/>
      <c r="BJ20" s="1"/>
      <c r="BK20" s="1"/>
      <c r="BL20" s="108">
        <f>Лист1!BL16</f>
        <v>0</v>
      </c>
      <c r="BM20" s="83">
        <f>Лист1!BM16</f>
        <v>0</v>
      </c>
      <c r="BN20" s="83">
        <f>Лист1!BN16</f>
        <v>0</v>
      </c>
      <c r="BO20" s="83">
        <f>Лист1!BO16</f>
        <v>0</v>
      </c>
      <c r="BP20" s="83">
        <f>Лист1!BP16</f>
        <v>0</v>
      </c>
      <c r="BQ20" s="83">
        <f>Лист1!BQ16</f>
        <v>0</v>
      </c>
      <c r="BR20" s="83">
        <f>Лист1!BR16</f>
        <v>0</v>
      </c>
      <c r="BS20" s="83">
        <f>Лист1!BS16</f>
        <v>0</v>
      </c>
      <c r="BT20" s="83">
        <f>Лист1!BT16</f>
        <v>0</v>
      </c>
      <c r="BU20" s="83">
        <f>Лист1!BU16</f>
        <v>0</v>
      </c>
      <c r="BV20" s="83">
        <f>Лист1!BV16</f>
        <v>0</v>
      </c>
      <c r="BW20" s="83">
        <f>Лист1!BW16</f>
        <v>0</v>
      </c>
      <c r="BX20" s="83">
        <f>Лист1!BX16</f>
        <v>0</v>
      </c>
      <c r="BY20" s="83">
        <f>Лист1!BY16</f>
        <v>0</v>
      </c>
      <c r="BZ20" s="83">
        <f>Лист1!BZ16</f>
        <v>0</v>
      </c>
      <c r="CA20" s="83">
        <f>Лист1!CA16</f>
        <v>0</v>
      </c>
      <c r="CB20" s="83">
        <f>Лист1!CB16</f>
        <v>0</v>
      </c>
      <c r="CC20" s="83">
        <f>Лист1!CC16</f>
        <v>0</v>
      </c>
      <c r="CD20" s="83">
        <f>Лист1!CD16</f>
        <v>0</v>
      </c>
      <c r="CE20" s="83">
        <f>Лист1!CE16</f>
        <v>0</v>
      </c>
      <c r="CF20" s="83">
        <f>Лист1!CF16</f>
        <v>0</v>
      </c>
      <c r="CG20" s="83">
        <f>Лист1!CG16</f>
        <v>0</v>
      </c>
      <c r="CH20" s="83">
        <f>Лист1!CH16</f>
        <v>0</v>
      </c>
      <c r="CI20" s="83">
        <f>Лист1!CI16</f>
        <v>0</v>
      </c>
      <c r="CJ20" s="83">
        <f>Лист1!CJ16</f>
        <v>0</v>
      </c>
      <c r="CK20" s="83">
        <f>Лист1!CK16</f>
        <v>0</v>
      </c>
      <c r="CL20" s="83">
        <f>Лист1!CL16</f>
        <v>0</v>
      </c>
      <c r="CM20" s="83">
        <f>Лист1!CM16</f>
        <v>0</v>
      </c>
      <c r="CN20" s="83">
        <f>Лист1!CN16</f>
        <v>0</v>
      </c>
      <c r="CO20" s="83">
        <f>Лист1!CO16</f>
        <v>0</v>
      </c>
      <c r="CP20" s="97">
        <f>Лист1!CP16</f>
        <v>0</v>
      </c>
    </row>
    <row r="21" spans="1:94" ht="13.5" customHeight="1">
      <c r="A21" s="94">
        <f>Лист1!A17</f>
        <v>14</v>
      </c>
      <c r="B21" s="71">
        <f>Лист1!B17</f>
        <v>0</v>
      </c>
      <c r="C21" s="9" t="str">
        <f>Лист1!C17</f>
        <v>Иванов</v>
      </c>
      <c r="D21" s="71">
        <f>Лист1!D17</f>
        <v>0</v>
      </c>
      <c r="E21" s="111">
        <f>Лист1!E17</f>
        <v>0</v>
      </c>
      <c r="F21" s="108" t="str">
        <f>IF(ISNUMBER(--Лист1!F17)*(Лист1!F17&gt;0),Лист1!F17,IF(LEN(Лист1!F17)&gt;1,--LEFT(Лист1!F17,LEN(Лист1!F17)-1),""))</f>
        <v/>
      </c>
      <c r="G21" s="83" t="str">
        <f>IF(ISNUMBER(--Лист1!G17)*(Лист1!G17&gt;0),Лист1!G17,IF(LEN(Лист1!G17)&gt;1,--LEFT(Лист1!G17,LEN(Лист1!G17)-1),""))</f>
        <v/>
      </c>
      <c r="H21" s="83">
        <f>IF(ISNUMBER(--Лист1!H17)*(Лист1!H17&gt;0),Лист1!H17,IF(LEN(Лист1!H17)&gt;1,--LEFT(Лист1!H17,LEN(Лист1!H17)-1),""))</f>
        <v>8</v>
      </c>
      <c r="I21" s="83">
        <f>IF(ISNUMBER(--Лист1!I17)*(Лист1!I17&gt;0),Лист1!I17,IF(LEN(Лист1!I17)&gt;1,--LEFT(Лист1!I17,LEN(Лист1!I17)-1),""))</f>
        <v>8</v>
      </c>
      <c r="J21" s="83">
        <f>IF(ISNUMBER(--Лист1!J17)*(Лист1!J17&gt;0),Лист1!J17,IF(LEN(Лист1!J17)&gt;1,--LEFT(Лист1!J17,LEN(Лист1!J17)-1),""))</f>
        <v>8</v>
      </c>
      <c r="K21" s="83">
        <f>IF(ISNUMBER(--Лист1!K17)*(Лист1!K17&gt;0),Лист1!K17,IF(LEN(Лист1!K17)&gt;1,--LEFT(Лист1!K17,LEN(Лист1!K17)-1),""))</f>
        <v>8</v>
      </c>
      <c r="L21" s="83">
        <f>IF(ISNUMBER(--Лист1!L17)*(Лист1!L17&gt;0),Лист1!L17,IF(LEN(Лист1!L17)&gt;1,--LEFT(Лист1!L17,LEN(Лист1!L17)-1),""))</f>
        <v>7</v>
      </c>
      <c r="M21" s="83" t="str">
        <f>IF(ISNUMBER(--Лист1!M17)*(Лист1!M17&gt;0),Лист1!M17,IF(LEN(Лист1!M17)&gt;1,--LEFT(Лист1!M17,LEN(Лист1!M17)-1),""))</f>
        <v/>
      </c>
      <c r="N21" s="83" t="str">
        <f>IF(ISNUMBER(--Лист1!N17)*(Лист1!N17&gt;0),Лист1!N17,IF(LEN(Лист1!N17)&gt;1,--LEFT(Лист1!N17,LEN(Лист1!N17)-1),""))</f>
        <v/>
      </c>
      <c r="O21" s="83">
        <f>IF(ISNUMBER(--Лист1!O17)*(Лист1!O17&gt;0),Лист1!O17,IF(LEN(Лист1!O17)&gt;1,--LEFT(Лист1!O17,LEN(Лист1!O17)-1),""))</f>
        <v>8</v>
      </c>
      <c r="P21" s="83">
        <f>IF(ISNUMBER(--Лист1!P17)*(Лист1!P17&gt;0),Лист1!P17,IF(LEN(Лист1!P17)&gt;1,--LEFT(Лист1!P17,LEN(Лист1!P17)-1),""))</f>
        <v>8</v>
      </c>
      <c r="Q21" s="83">
        <f>IF(ISNUMBER(--Лист1!Q17)*(Лист1!Q17&gt;0),Лист1!Q17,IF(LEN(Лист1!Q17)&gt;1,--LEFT(Лист1!Q17,LEN(Лист1!Q17)-1),""))</f>
        <v>8</v>
      </c>
      <c r="R21" s="83">
        <f>IF(ISNUMBER(--Лист1!R17)*(Лист1!R17&gt;0),Лист1!R17,IF(LEN(Лист1!R17)&gt;1,--LEFT(Лист1!R17,LEN(Лист1!R17)-1),""))</f>
        <v>8</v>
      </c>
      <c r="S21" s="83">
        <f>IF(ISNUMBER(--Лист1!S17)*(Лист1!S17&gt;0),Лист1!S17,IF(LEN(Лист1!S17)&gt;1,--LEFT(Лист1!S17,LEN(Лист1!S17)-1),""))</f>
        <v>8</v>
      </c>
      <c r="T21" s="83" t="str">
        <f>IF(ISNUMBER(--Лист1!T17)*(Лист1!T17&gt;0),Лист1!T17,IF(LEN(Лист1!T17)&gt;1,--LEFT(Лист1!T17,LEN(Лист1!T17)-1),""))</f>
        <v/>
      </c>
      <c r="U21" s="83" t="str">
        <f>IF(ISNUMBER(--Лист1!U17)*(Лист1!U17&gt;0),Лист1!U17,IF(LEN(Лист1!U17)&gt;1,--LEFT(Лист1!U17,LEN(Лист1!U17)-1),""))</f>
        <v/>
      </c>
      <c r="V21" s="83">
        <f>IF(ISNUMBER(--Лист1!V17)*(Лист1!V17&gt;0),Лист1!V17,IF(LEN(Лист1!V17)&gt;1,--LEFT(Лист1!V17,LEN(Лист1!V17)-1),""))</f>
        <v>8</v>
      </c>
      <c r="W21" s="83">
        <f>IF(ISNUMBER(--Лист1!W17)*(Лист1!W17&gt;0),Лист1!W17,IF(LEN(Лист1!W17)&gt;1,--LEFT(Лист1!W17,LEN(Лист1!W17)-1),""))</f>
        <v>8</v>
      </c>
      <c r="X21" s="83" t="str">
        <f>IF(ISNUMBER(--Лист1!X17)*(Лист1!X17&gt;0),Лист1!X17,IF(LEN(Лист1!X17)&gt;1,--LEFT(Лист1!X17,LEN(Лист1!X17)-1),""))</f>
        <v/>
      </c>
      <c r="Y21" s="83" t="str">
        <f>IF(ISNUMBER(--Лист1!Y17)*(Лист1!Y17&gt;0),Лист1!Y17,IF(LEN(Лист1!Y17)&gt;1,--LEFT(Лист1!Y17,LEN(Лист1!Y17)-1),""))</f>
        <v/>
      </c>
      <c r="Z21" s="83" t="str">
        <f>IF(ISNUMBER(--Лист1!Z17)*(Лист1!Z17&gt;0),Лист1!Z17,IF(LEN(Лист1!Z17)&gt;1,--LEFT(Лист1!Z17,LEN(Лист1!Z17)-1),""))</f>
        <v/>
      </c>
      <c r="AA21" s="83" t="str">
        <f>IF(ISNUMBER(--Лист1!AA17)*(Лист1!AA17&gt;0),Лист1!AA17,IF(LEN(Лист1!AA17)&gt;1,--LEFT(Лист1!AA17,LEN(Лист1!AA17)-1),""))</f>
        <v/>
      </c>
      <c r="AB21" s="83" t="str">
        <f>IF(ISNUMBER(--Лист1!AB17)*(Лист1!AB17&gt;0),Лист1!AB17,IF(LEN(Лист1!AB17)&gt;1,--LEFT(Лист1!AB17,LEN(Лист1!AB17)-1),""))</f>
        <v/>
      </c>
      <c r="AC21" s="83" t="str">
        <f>IF(ISNUMBER(--Лист1!AC17)*(Лист1!AC17&gt;0),Лист1!AC17,IF(LEN(Лист1!AC17)&gt;1,--LEFT(Лист1!AC17,LEN(Лист1!AC17)-1),""))</f>
        <v/>
      </c>
      <c r="AD21" s="83" t="str">
        <f>IF(ISNUMBER(--Лист1!AD17)*(Лист1!AD17&gt;0),Лист1!AD17,IF(LEN(Лист1!AD17)&gt;1,--LEFT(Лист1!AD17,LEN(Лист1!AD17)-1),""))</f>
        <v/>
      </c>
      <c r="AE21" s="83" t="str">
        <f>IF(ISNUMBER(--Лист1!AE17)*(Лист1!AE17&gt;0),Лист1!AE17,IF(LEN(Лист1!AE17)&gt;1,--LEFT(Лист1!AE17,LEN(Лист1!AE17)-1),""))</f>
        <v/>
      </c>
      <c r="AF21" s="83" t="str">
        <f>IF(ISNUMBER(--Лист1!AF17)*(Лист1!AF17&gt;0),Лист1!AF17,IF(LEN(Лист1!AF17)&gt;1,--LEFT(Лист1!AF17,LEN(Лист1!AF17)-1),""))</f>
        <v/>
      </c>
      <c r="AG21" s="83" t="str">
        <f>IF(ISNUMBER(--Лист1!AG17)*(Лист1!AG17&gt;0),Лист1!AG17,IF(LEN(Лист1!AG17)&gt;1,--LEFT(Лист1!AG17,LEN(Лист1!AG17)-1),""))</f>
        <v/>
      </c>
      <c r="AH21" s="83" t="str">
        <f>IF(ISNUMBER(--Лист1!AH17)*(Лист1!AH17&gt;0),Лист1!AH17,IF(LEN(Лист1!AH17)&gt;1,--LEFT(Лист1!AH17,LEN(Лист1!AH17)-1),""))</f>
        <v/>
      </c>
      <c r="AI21" s="83" t="str">
        <f>IF(ISNUMBER(--Лист1!AI17)*(Лист1!AI17&gt;0),Лист1!AI17,IF(LEN(Лист1!AI17)&gt;1,--LEFT(Лист1!AI17,LEN(Лист1!AI17)-1),""))</f>
        <v/>
      </c>
      <c r="AJ21" s="97" t="str">
        <f>IF(ISNUMBER(--Лист1!AJ17)*(Лист1!AJ17&gt;0),Лист1!AJ17,IF(LEN(Лист1!AJ17)&gt;1,--LEFT(Лист1!AJ17,LEN(Лист1!AJ17)-1),""))</f>
        <v/>
      </c>
      <c r="AK21" s="105"/>
      <c r="AL21" s="106"/>
      <c r="AM21" s="101"/>
      <c r="AN21" s="5"/>
      <c r="AO21" s="5"/>
      <c r="AP21" s="5"/>
      <c r="AQ21" s="5"/>
      <c r="AR21" s="5"/>
      <c r="AS21" s="5"/>
      <c r="AT21" s="71"/>
      <c r="AU21" s="9"/>
      <c r="AV21" s="9"/>
      <c r="AW21" s="9"/>
      <c r="AX21" s="9"/>
      <c r="AY21" s="5"/>
      <c r="AZ21" s="5"/>
      <c r="BA21" s="6"/>
      <c r="BB21" s="2"/>
      <c r="BC21" s="2"/>
      <c r="BD21" s="2"/>
      <c r="BE21" s="2"/>
      <c r="BF21" s="2"/>
      <c r="BG21" s="3"/>
      <c r="BH21" s="3"/>
      <c r="BI21" s="1"/>
      <c r="BJ21" s="1"/>
      <c r="BK21" s="1"/>
      <c r="BL21" s="108">
        <f>Лист1!BL17</f>
        <v>0</v>
      </c>
      <c r="BM21" s="83">
        <f>Лист1!BM17</f>
        <v>0</v>
      </c>
      <c r="BN21" s="83">
        <f>Лист1!BN17</f>
        <v>0</v>
      </c>
      <c r="BO21" s="83">
        <f>Лист1!BO17</f>
        <v>0</v>
      </c>
      <c r="BP21" s="83">
        <f>Лист1!BP17</f>
        <v>0</v>
      </c>
      <c r="BQ21" s="83">
        <f>Лист1!BQ17</f>
        <v>0</v>
      </c>
      <c r="BR21" s="83">
        <f>Лист1!BR17</f>
        <v>0</v>
      </c>
      <c r="BS21" s="83">
        <f>Лист1!BS17</f>
        <v>0</v>
      </c>
      <c r="BT21" s="83">
        <f>Лист1!BT17</f>
        <v>0</v>
      </c>
      <c r="BU21" s="83">
        <f>Лист1!BU17</f>
        <v>0</v>
      </c>
      <c r="BV21" s="83">
        <f>Лист1!BV17</f>
        <v>0</v>
      </c>
      <c r="BW21" s="83">
        <f>Лист1!BW17</f>
        <v>0</v>
      </c>
      <c r="BX21" s="83">
        <f>Лист1!BX17</f>
        <v>0</v>
      </c>
      <c r="BY21" s="83">
        <f>Лист1!BY17</f>
        <v>0</v>
      </c>
      <c r="BZ21" s="83">
        <f>Лист1!BZ17</f>
        <v>0</v>
      </c>
      <c r="CA21" s="83">
        <f>Лист1!CA17</f>
        <v>0</v>
      </c>
      <c r="CB21" s="83">
        <f>Лист1!CB17</f>
        <v>0</v>
      </c>
      <c r="CC21" s="83">
        <f>Лист1!CC17</f>
        <v>0</v>
      </c>
      <c r="CD21" s="83">
        <f>Лист1!CD17</f>
        <v>0</v>
      </c>
      <c r="CE21" s="83">
        <f>Лист1!CE17</f>
        <v>0</v>
      </c>
      <c r="CF21" s="83">
        <f>Лист1!CF17</f>
        <v>0</v>
      </c>
      <c r="CG21" s="83">
        <f>Лист1!CG17</f>
        <v>0</v>
      </c>
      <c r="CH21" s="83">
        <f>Лист1!CH17</f>
        <v>0</v>
      </c>
      <c r="CI21" s="83">
        <f>Лист1!CI17</f>
        <v>0</v>
      </c>
      <c r="CJ21" s="83">
        <f>Лист1!CJ17</f>
        <v>0</v>
      </c>
      <c r="CK21" s="83">
        <f>Лист1!CK17</f>
        <v>0</v>
      </c>
      <c r="CL21" s="83">
        <f>Лист1!CL17</f>
        <v>0</v>
      </c>
      <c r="CM21" s="83">
        <f>Лист1!CM17</f>
        <v>0</v>
      </c>
      <c r="CN21" s="83">
        <f>Лист1!CN17</f>
        <v>0</v>
      </c>
      <c r="CO21" s="83">
        <f>Лист1!CO17</f>
        <v>0</v>
      </c>
      <c r="CP21" s="97">
        <f>Лист1!CP17</f>
        <v>0</v>
      </c>
    </row>
    <row r="22" spans="1:94" ht="13.5" customHeight="1">
      <c r="A22" s="94">
        <f>Лист1!A18</f>
        <v>15</v>
      </c>
      <c r="B22" s="71">
        <f>Лист1!B18</f>
        <v>762</v>
      </c>
      <c r="C22" s="9" t="str">
        <f>Лист1!C18</f>
        <v>Иванов</v>
      </c>
      <c r="D22" s="71">
        <f>Лист1!D18</f>
        <v>0</v>
      </c>
      <c r="E22" s="111" t="str">
        <f>Лист1!E18</f>
        <v>станочник</v>
      </c>
      <c r="F22" s="108" t="str">
        <f>IF(ISNUMBER(--Лист1!F18)*(Лист1!F18&gt;0),Лист1!F18,IF(LEN(Лист1!F18)&gt;1,--LEFT(Лист1!F18,LEN(Лист1!F18)-1),""))</f>
        <v/>
      </c>
      <c r="G22" s="83" t="str">
        <f>IF(ISNUMBER(--Лист1!G18)*(Лист1!G18&gt;0),Лист1!G18,IF(LEN(Лист1!G18)&gt;1,--LEFT(Лист1!G18,LEN(Лист1!G18)-1),""))</f>
        <v/>
      </c>
      <c r="H22" s="83">
        <f>IF(ISNUMBER(--Лист1!H18)*(Лист1!H18&gt;0),Лист1!H18,IF(LEN(Лист1!H18)&gt;1,--LEFT(Лист1!H18,LEN(Лист1!H18)-1),""))</f>
        <v>8</v>
      </c>
      <c r="I22" s="83" t="str">
        <f>IF(ISNUMBER(--Лист1!I18)*(Лист1!I18&gt;0),Лист1!I18,IF(LEN(Лист1!I18)&gt;1,--LEFT(Лист1!I18,LEN(Лист1!I18)-1),""))</f>
        <v/>
      </c>
      <c r="J22" s="83" t="str">
        <f>IF(ISNUMBER(--Лист1!J18)*(Лист1!J18&gt;0),Лист1!J18,IF(LEN(Лист1!J18)&gt;1,--LEFT(Лист1!J18,LEN(Лист1!J18)-1),""))</f>
        <v/>
      </c>
      <c r="K22" s="83">
        <f>IF(ISNUMBER(--Лист1!K18)*(Лист1!K18&gt;0),Лист1!K18,IF(LEN(Лист1!K18)&gt;1,--LEFT(Лист1!K18,LEN(Лист1!K18)-1),""))</f>
        <v>8</v>
      </c>
      <c r="L22" s="83">
        <f>IF(ISNUMBER(--Лист1!L18)*(Лист1!L18&gt;0),Лист1!L18,IF(LEN(Лист1!L18)&gt;1,--LEFT(Лист1!L18,LEN(Лист1!L18)-1),""))</f>
        <v>7</v>
      </c>
      <c r="M22" s="83" t="str">
        <f>IF(ISNUMBER(--Лист1!M18)*(Лист1!M18&gt;0),Лист1!M18,IF(LEN(Лист1!M18)&gt;1,--LEFT(Лист1!M18,LEN(Лист1!M18)-1),""))</f>
        <v/>
      </c>
      <c r="N22" s="83" t="str">
        <f>IF(ISNUMBER(--Лист1!N18)*(Лист1!N18&gt;0),Лист1!N18,IF(LEN(Лист1!N18)&gt;1,--LEFT(Лист1!N18,LEN(Лист1!N18)-1),""))</f>
        <v/>
      </c>
      <c r="O22" s="83" t="str">
        <f>IF(ISNUMBER(--Лист1!O18)*(Лист1!O18&gt;0),Лист1!O18,IF(LEN(Лист1!O18)&gt;1,--LEFT(Лист1!O18,LEN(Лист1!O18)-1),""))</f>
        <v/>
      </c>
      <c r="P22" s="83">
        <f>IF(ISNUMBER(--Лист1!P18)*(Лист1!P18&gt;0),Лист1!P18,IF(LEN(Лист1!P18)&gt;1,--LEFT(Лист1!P18,LEN(Лист1!P18)-1),""))</f>
        <v>8</v>
      </c>
      <c r="Q22" s="83">
        <f>IF(ISNUMBER(--Лист1!Q18)*(Лист1!Q18&gt;0),Лист1!Q18,IF(LEN(Лист1!Q18)&gt;1,--LEFT(Лист1!Q18,LEN(Лист1!Q18)-1),""))</f>
        <v>8</v>
      </c>
      <c r="R22" s="83">
        <f>IF(ISNUMBER(--Лист1!R18)*(Лист1!R18&gt;0),Лист1!R18,IF(LEN(Лист1!R18)&gt;1,--LEFT(Лист1!R18,LEN(Лист1!R18)-1),""))</f>
        <v>8</v>
      </c>
      <c r="S22" s="83">
        <f>IF(ISNUMBER(--Лист1!S18)*(Лист1!S18&gt;0),Лист1!S18,IF(LEN(Лист1!S18)&gt;1,--LEFT(Лист1!S18,LEN(Лист1!S18)-1),""))</f>
        <v>8</v>
      </c>
      <c r="T22" s="83" t="str">
        <f>IF(ISNUMBER(--Лист1!T18)*(Лист1!T18&gt;0),Лист1!T18,IF(LEN(Лист1!T18)&gt;1,--LEFT(Лист1!T18,LEN(Лист1!T18)-1),""))</f>
        <v/>
      </c>
      <c r="U22" s="83" t="str">
        <f>IF(ISNUMBER(--Лист1!U18)*(Лист1!U18&gt;0),Лист1!U18,IF(LEN(Лист1!U18)&gt;1,--LEFT(Лист1!U18,LEN(Лист1!U18)-1),""))</f>
        <v/>
      </c>
      <c r="V22" s="83">
        <f>IF(ISNUMBER(--Лист1!V18)*(Лист1!V18&gt;0),Лист1!V18,IF(LEN(Лист1!V18)&gt;1,--LEFT(Лист1!V18,LEN(Лист1!V18)-1),""))</f>
        <v>8</v>
      </c>
      <c r="W22" s="83">
        <f>IF(ISNUMBER(--Лист1!W18)*(Лист1!W18&gt;0),Лист1!W18,IF(LEN(Лист1!W18)&gt;1,--LEFT(Лист1!W18,LEN(Лист1!W18)-1),""))</f>
        <v>8</v>
      </c>
      <c r="X22" s="83" t="str">
        <f>IF(ISNUMBER(--Лист1!X18)*(Лист1!X18&gt;0),Лист1!X18,IF(LEN(Лист1!X18)&gt;1,--LEFT(Лист1!X18,LEN(Лист1!X18)-1),""))</f>
        <v/>
      </c>
      <c r="Y22" s="83" t="str">
        <f>IF(ISNUMBER(--Лист1!Y18)*(Лист1!Y18&gt;0),Лист1!Y18,IF(LEN(Лист1!Y18)&gt;1,--LEFT(Лист1!Y18,LEN(Лист1!Y18)-1),""))</f>
        <v/>
      </c>
      <c r="Z22" s="83" t="str">
        <f>IF(ISNUMBER(--Лист1!Z18)*(Лист1!Z18&gt;0),Лист1!Z18,IF(LEN(Лист1!Z18)&gt;1,--LEFT(Лист1!Z18,LEN(Лист1!Z18)-1),""))</f>
        <v/>
      </c>
      <c r="AA22" s="83" t="str">
        <f>IF(ISNUMBER(--Лист1!AA18)*(Лист1!AA18&gt;0),Лист1!AA18,IF(LEN(Лист1!AA18)&gt;1,--LEFT(Лист1!AA18,LEN(Лист1!AA18)-1),""))</f>
        <v/>
      </c>
      <c r="AB22" s="83" t="str">
        <f>IF(ISNUMBER(--Лист1!AB18)*(Лист1!AB18&gt;0),Лист1!AB18,IF(LEN(Лист1!AB18)&gt;1,--LEFT(Лист1!AB18,LEN(Лист1!AB18)-1),""))</f>
        <v/>
      </c>
      <c r="AC22" s="83" t="str">
        <f>IF(ISNUMBER(--Лист1!AC18)*(Лист1!AC18&gt;0),Лист1!AC18,IF(LEN(Лист1!AC18)&gt;1,--LEFT(Лист1!AC18,LEN(Лист1!AC18)-1),""))</f>
        <v/>
      </c>
      <c r="AD22" s="83" t="str">
        <f>IF(ISNUMBER(--Лист1!AD18)*(Лист1!AD18&gt;0),Лист1!AD18,IF(LEN(Лист1!AD18)&gt;1,--LEFT(Лист1!AD18,LEN(Лист1!AD18)-1),""))</f>
        <v/>
      </c>
      <c r="AE22" s="83" t="str">
        <f>IF(ISNUMBER(--Лист1!AE18)*(Лист1!AE18&gt;0),Лист1!AE18,IF(LEN(Лист1!AE18)&gt;1,--LEFT(Лист1!AE18,LEN(Лист1!AE18)-1),""))</f>
        <v/>
      </c>
      <c r="AF22" s="83" t="str">
        <f>IF(ISNUMBER(--Лист1!AF18)*(Лист1!AF18&gt;0),Лист1!AF18,IF(LEN(Лист1!AF18)&gt;1,--LEFT(Лист1!AF18,LEN(Лист1!AF18)-1),""))</f>
        <v/>
      </c>
      <c r="AG22" s="83" t="str">
        <f>IF(ISNUMBER(--Лист1!AG18)*(Лист1!AG18&gt;0),Лист1!AG18,IF(LEN(Лист1!AG18)&gt;1,--LEFT(Лист1!AG18,LEN(Лист1!AG18)-1),""))</f>
        <v/>
      </c>
      <c r="AH22" s="83" t="str">
        <f>IF(ISNUMBER(--Лист1!AH18)*(Лист1!AH18&gt;0),Лист1!AH18,IF(LEN(Лист1!AH18)&gt;1,--LEFT(Лист1!AH18,LEN(Лист1!AH18)-1),""))</f>
        <v/>
      </c>
      <c r="AI22" s="83" t="str">
        <f>IF(ISNUMBER(--Лист1!AI18)*(Лист1!AI18&gt;0),Лист1!AI18,IF(LEN(Лист1!AI18)&gt;1,--LEFT(Лист1!AI18,LEN(Лист1!AI18)-1),""))</f>
        <v/>
      </c>
      <c r="AJ22" s="97" t="str">
        <f>IF(ISNUMBER(--Лист1!AJ18)*(Лист1!AJ18&gt;0),Лист1!AJ18,IF(LEN(Лист1!AJ18)&gt;1,--LEFT(Лист1!AJ18,LEN(Лист1!AJ18)-1),""))</f>
        <v/>
      </c>
      <c r="AK22" s="105"/>
      <c r="AL22" s="106"/>
      <c r="AM22" s="101"/>
      <c r="AN22" s="5"/>
      <c r="AO22" s="5"/>
      <c r="AP22" s="5"/>
      <c r="AQ22" s="5"/>
      <c r="AR22" s="5"/>
      <c r="AS22" s="5"/>
      <c r="AT22" s="71"/>
      <c r="AU22" s="9"/>
      <c r="AV22" s="9"/>
      <c r="AW22" s="9"/>
      <c r="AX22" s="9"/>
      <c r="AY22" s="5"/>
      <c r="AZ22" s="5"/>
      <c r="BA22" s="6"/>
      <c r="BB22" s="2"/>
      <c r="BC22" s="2"/>
      <c r="BD22" s="2"/>
      <c r="BE22" s="2"/>
      <c r="BF22" s="2"/>
      <c r="BG22" s="3"/>
      <c r="BH22" s="3"/>
      <c r="BI22" s="1"/>
      <c r="BJ22" s="1"/>
      <c r="BK22" s="1"/>
      <c r="BL22" s="108">
        <f>Лист1!BL18</f>
        <v>0</v>
      </c>
      <c r="BM22" s="83">
        <f>Лист1!BM18</f>
        <v>0</v>
      </c>
      <c r="BN22" s="83">
        <f>Лист1!BN18</f>
        <v>0</v>
      </c>
      <c r="BO22" s="83">
        <f>Лист1!BO18</f>
        <v>0</v>
      </c>
      <c r="BP22" s="83">
        <f>Лист1!BP18</f>
        <v>0</v>
      </c>
      <c r="BQ22" s="83">
        <f>Лист1!BQ18</f>
        <v>0</v>
      </c>
      <c r="BR22" s="83">
        <f>Лист1!BR18</f>
        <v>0</v>
      </c>
      <c r="BS22" s="83">
        <f>Лист1!BS18</f>
        <v>0</v>
      </c>
      <c r="BT22" s="83">
        <f>Лист1!BT18</f>
        <v>0</v>
      </c>
      <c r="BU22" s="83">
        <f>Лист1!BU18</f>
        <v>0</v>
      </c>
      <c r="BV22" s="83">
        <f>Лист1!BV18</f>
        <v>0</v>
      </c>
      <c r="BW22" s="83">
        <f>Лист1!BW18</f>
        <v>0</v>
      </c>
      <c r="BX22" s="83">
        <f>Лист1!BX18</f>
        <v>0</v>
      </c>
      <c r="BY22" s="83">
        <f>Лист1!BY18</f>
        <v>0</v>
      </c>
      <c r="BZ22" s="83">
        <f>Лист1!BZ18</f>
        <v>0</v>
      </c>
      <c r="CA22" s="83">
        <f>Лист1!CA18</f>
        <v>0</v>
      </c>
      <c r="CB22" s="83">
        <f>Лист1!CB18</f>
        <v>0</v>
      </c>
      <c r="CC22" s="83">
        <f>Лист1!CC18</f>
        <v>0</v>
      </c>
      <c r="CD22" s="83">
        <f>Лист1!CD18</f>
        <v>0</v>
      </c>
      <c r="CE22" s="83">
        <f>Лист1!CE18</f>
        <v>0</v>
      </c>
      <c r="CF22" s="83">
        <f>Лист1!CF18</f>
        <v>0</v>
      </c>
      <c r="CG22" s="83">
        <f>Лист1!CG18</f>
        <v>0</v>
      </c>
      <c r="CH22" s="83">
        <f>Лист1!CH18</f>
        <v>0</v>
      </c>
      <c r="CI22" s="83">
        <f>Лист1!CI18</f>
        <v>0</v>
      </c>
      <c r="CJ22" s="83">
        <f>Лист1!CJ18</f>
        <v>0</v>
      </c>
      <c r="CK22" s="83">
        <f>Лист1!CK18</f>
        <v>0</v>
      </c>
      <c r="CL22" s="83">
        <f>Лист1!CL18</f>
        <v>0</v>
      </c>
      <c r="CM22" s="83">
        <f>Лист1!CM18</f>
        <v>0</v>
      </c>
      <c r="CN22" s="83">
        <f>Лист1!CN18</f>
        <v>0</v>
      </c>
      <c r="CO22" s="83">
        <f>Лист1!CO18</f>
        <v>0</v>
      </c>
      <c r="CP22" s="97">
        <f>Лист1!CP18</f>
        <v>0</v>
      </c>
    </row>
    <row r="23" spans="1:94" ht="13.5" customHeight="1">
      <c r="A23" s="94">
        <f>Лист1!A19</f>
        <v>16</v>
      </c>
      <c r="B23" s="71">
        <f>Лист1!B19</f>
        <v>457</v>
      </c>
      <c r="C23" s="9" t="str">
        <f>Лист1!C19</f>
        <v>Иванов</v>
      </c>
      <c r="D23" s="71">
        <f>Лист1!D19</f>
        <v>4</v>
      </c>
      <c r="E23" s="111" t="str">
        <f>Лист1!E19</f>
        <v>станочник</v>
      </c>
      <c r="F23" s="108" t="str">
        <f>IF(ISNUMBER(--Лист1!F19)*(Лист1!F19&gt;0),Лист1!F19,IF(LEN(Лист1!F19)&gt;1,--LEFT(Лист1!F19,LEN(Лист1!F19)-1),""))</f>
        <v/>
      </c>
      <c r="G23" s="83" t="str">
        <f>IF(ISNUMBER(--Лист1!G19)*(Лист1!G19&gt;0),Лист1!G19,IF(LEN(Лист1!G19)&gt;1,--LEFT(Лист1!G19,LEN(Лист1!G19)-1),""))</f>
        <v/>
      </c>
      <c r="H23" s="83">
        <f>IF(ISNUMBER(--Лист1!H19)*(Лист1!H19&gt;0),Лист1!H19,IF(LEN(Лист1!H19)&gt;1,--LEFT(Лист1!H19,LEN(Лист1!H19)-1),""))</f>
        <v>8</v>
      </c>
      <c r="I23" s="83">
        <f>IF(ISNUMBER(--Лист1!I19)*(Лист1!I19&gt;0),Лист1!I19,IF(LEN(Лист1!I19)&gt;1,--LEFT(Лист1!I19,LEN(Лист1!I19)-1),""))</f>
        <v>8</v>
      </c>
      <c r="J23" s="83">
        <f>IF(ISNUMBER(--Лист1!J19)*(Лист1!J19&gt;0),Лист1!J19,IF(LEN(Лист1!J19)&gt;1,--LEFT(Лист1!J19,LEN(Лист1!J19)-1),""))</f>
        <v>8</v>
      </c>
      <c r="K23" s="83">
        <f>IF(ISNUMBER(--Лист1!K19)*(Лист1!K19&gt;0),Лист1!K19,IF(LEN(Лист1!K19)&gt;1,--LEFT(Лист1!K19,LEN(Лист1!K19)-1),""))</f>
        <v>8</v>
      </c>
      <c r="L23" s="83">
        <f>IF(ISNUMBER(--Лист1!L19)*(Лист1!L19&gt;0),Лист1!L19,IF(LEN(Лист1!L19)&gt;1,--LEFT(Лист1!L19,LEN(Лист1!L19)-1),""))</f>
        <v>7</v>
      </c>
      <c r="M23" s="83" t="str">
        <f>IF(ISNUMBER(--Лист1!M19)*(Лист1!M19&gt;0),Лист1!M19,IF(LEN(Лист1!M19)&gt;1,--LEFT(Лист1!M19,LEN(Лист1!M19)-1),""))</f>
        <v/>
      </c>
      <c r="N23" s="83" t="str">
        <f>IF(ISNUMBER(--Лист1!N19)*(Лист1!N19&gt;0),Лист1!N19,IF(LEN(Лист1!N19)&gt;1,--LEFT(Лист1!N19,LEN(Лист1!N19)-1),""))</f>
        <v/>
      </c>
      <c r="O23" s="83" t="str">
        <f>IF(ISNUMBER(--Лист1!O19)*(Лист1!O19&gt;0),Лист1!O19,IF(LEN(Лист1!O19)&gt;1,--LEFT(Лист1!O19,LEN(Лист1!O19)-1),""))</f>
        <v/>
      </c>
      <c r="P23" s="83">
        <f>IF(ISNUMBER(--Лист1!P19)*(Лист1!P19&gt;0),Лист1!P19,IF(LEN(Лист1!P19)&gt;1,--LEFT(Лист1!P19,LEN(Лист1!P19)-1),""))</f>
        <v>8</v>
      </c>
      <c r="Q23" s="83">
        <f>IF(ISNUMBER(--Лист1!Q19)*(Лист1!Q19&gt;0),Лист1!Q19,IF(LEN(Лист1!Q19)&gt;1,--LEFT(Лист1!Q19,LEN(Лист1!Q19)-1),""))</f>
        <v>8</v>
      </c>
      <c r="R23" s="83">
        <f>IF(ISNUMBER(--Лист1!R19)*(Лист1!R19&gt;0),Лист1!R19,IF(LEN(Лист1!R19)&gt;1,--LEFT(Лист1!R19,LEN(Лист1!R19)-1),""))</f>
        <v>8</v>
      </c>
      <c r="S23" s="83">
        <f>IF(ISNUMBER(--Лист1!S19)*(Лист1!S19&gt;0),Лист1!S19,IF(LEN(Лист1!S19)&gt;1,--LEFT(Лист1!S19,LEN(Лист1!S19)-1),""))</f>
        <v>8</v>
      </c>
      <c r="T23" s="83">
        <f>IF(ISNUMBER(--Лист1!T19)*(Лист1!T19&gt;0),Лист1!T19,IF(LEN(Лист1!T19)&gt;1,--LEFT(Лист1!T19,LEN(Лист1!T19)-1),""))</f>
        <v>8</v>
      </c>
      <c r="U23" s="83" t="str">
        <f>IF(ISNUMBER(--Лист1!U19)*(Лист1!U19&gt;0),Лист1!U19,IF(LEN(Лист1!U19)&gt;1,--LEFT(Лист1!U19,LEN(Лист1!U19)-1),""))</f>
        <v/>
      </c>
      <c r="V23" s="83">
        <f>IF(ISNUMBER(--Лист1!V19)*(Лист1!V19&gt;0),Лист1!V19,IF(LEN(Лист1!V19)&gt;1,--LEFT(Лист1!V19,LEN(Лист1!V19)-1),""))</f>
        <v>8</v>
      </c>
      <c r="W23" s="83">
        <f>IF(ISNUMBER(--Лист1!W19)*(Лист1!W19&gt;0),Лист1!W19,IF(LEN(Лист1!W19)&gt;1,--LEFT(Лист1!W19,LEN(Лист1!W19)-1),""))</f>
        <v>8</v>
      </c>
      <c r="X23" s="83" t="str">
        <f>IF(ISNUMBER(--Лист1!X19)*(Лист1!X19&gt;0),Лист1!X19,IF(LEN(Лист1!X19)&gt;1,--LEFT(Лист1!X19,LEN(Лист1!X19)-1),""))</f>
        <v/>
      </c>
      <c r="Y23" s="83" t="str">
        <f>IF(ISNUMBER(--Лист1!Y19)*(Лист1!Y19&gt;0),Лист1!Y19,IF(LEN(Лист1!Y19)&gt;1,--LEFT(Лист1!Y19,LEN(Лист1!Y19)-1),""))</f>
        <v/>
      </c>
      <c r="Z23" s="83" t="str">
        <f>IF(ISNUMBER(--Лист1!Z19)*(Лист1!Z19&gt;0),Лист1!Z19,IF(LEN(Лист1!Z19)&gt;1,--LEFT(Лист1!Z19,LEN(Лист1!Z19)-1),""))</f>
        <v/>
      </c>
      <c r="AA23" s="83" t="str">
        <f>IF(ISNUMBER(--Лист1!AA19)*(Лист1!AA19&gt;0),Лист1!AA19,IF(LEN(Лист1!AA19)&gt;1,--LEFT(Лист1!AA19,LEN(Лист1!AA19)-1),""))</f>
        <v/>
      </c>
      <c r="AB23" s="83" t="str">
        <f>IF(ISNUMBER(--Лист1!AB19)*(Лист1!AB19&gt;0),Лист1!AB19,IF(LEN(Лист1!AB19)&gt;1,--LEFT(Лист1!AB19,LEN(Лист1!AB19)-1),""))</f>
        <v/>
      </c>
      <c r="AC23" s="83" t="str">
        <f>IF(ISNUMBER(--Лист1!AC19)*(Лист1!AC19&gt;0),Лист1!AC19,IF(LEN(Лист1!AC19)&gt;1,--LEFT(Лист1!AC19,LEN(Лист1!AC19)-1),""))</f>
        <v/>
      </c>
      <c r="AD23" s="83" t="str">
        <f>IF(ISNUMBER(--Лист1!AD19)*(Лист1!AD19&gt;0),Лист1!AD19,IF(LEN(Лист1!AD19)&gt;1,--LEFT(Лист1!AD19,LEN(Лист1!AD19)-1),""))</f>
        <v/>
      </c>
      <c r="AE23" s="83" t="str">
        <f>IF(ISNUMBER(--Лист1!AE19)*(Лист1!AE19&gt;0),Лист1!AE19,IF(LEN(Лист1!AE19)&gt;1,--LEFT(Лист1!AE19,LEN(Лист1!AE19)-1),""))</f>
        <v/>
      </c>
      <c r="AF23" s="83" t="str">
        <f>IF(ISNUMBER(--Лист1!AF19)*(Лист1!AF19&gt;0),Лист1!AF19,IF(LEN(Лист1!AF19)&gt;1,--LEFT(Лист1!AF19,LEN(Лист1!AF19)-1),""))</f>
        <v/>
      </c>
      <c r="AG23" s="83" t="str">
        <f>IF(ISNUMBER(--Лист1!AG19)*(Лист1!AG19&gt;0),Лист1!AG19,IF(LEN(Лист1!AG19)&gt;1,--LEFT(Лист1!AG19,LEN(Лист1!AG19)-1),""))</f>
        <v/>
      </c>
      <c r="AH23" s="83" t="str">
        <f>IF(ISNUMBER(--Лист1!AH19)*(Лист1!AH19&gt;0),Лист1!AH19,IF(LEN(Лист1!AH19)&gt;1,--LEFT(Лист1!AH19,LEN(Лист1!AH19)-1),""))</f>
        <v/>
      </c>
      <c r="AI23" s="83" t="str">
        <f>IF(ISNUMBER(--Лист1!AI19)*(Лист1!AI19&gt;0),Лист1!AI19,IF(LEN(Лист1!AI19)&gt;1,--LEFT(Лист1!AI19,LEN(Лист1!AI19)-1),""))</f>
        <v/>
      </c>
      <c r="AJ23" s="97" t="str">
        <f>IF(ISNUMBER(--Лист1!AJ19)*(Лист1!AJ19&gt;0),Лист1!AJ19,IF(LEN(Лист1!AJ19)&gt;1,--LEFT(Лист1!AJ19,LEN(Лист1!AJ19)-1),""))</f>
        <v/>
      </c>
      <c r="AK23" s="105"/>
      <c r="AL23" s="106"/>
      <c r="AM23" s="101"/>
      <c r="AN23" s="5"/>
      <c r="AO23" s="5"/>
      <c r="AP23" s="5"/>
      <c r="AQ23" s="5"/>
      <c r="AR23" s="5"/>
      <c r="AS23" s="5"/>
      <c r="AT23" s="71"/>
      <c r="AU23" s="9"/>
      <c r="AV23" s="9"/>
      <c r="AW23" s="9"/>
      <c r="AX23" s="9"/>
      <c r="AY23" s="5"/>
      <c r="AZ23" s="5"/>
      <c r="BA23" s="6"/>
      <c r="BB23" s="2"/>
      <c r="BC23" s="2"/>
      <c r="BD23" s="2"/>
      <c r="BE23" s="2"/>
      <c r="BF23" s="2"/>
      <c r="BG23" s="3"/>
      <c r="BH23" s="3"/>
      <c r="BI23" s="1"/>
      <c r="BJ23" s="1"/>
      <c r="BK23" s="1"/>
      <c r="BL23" s="108">
        <f>Лист1!BL19</f>
        <v>0</v>
      </c>
      <c r="BM23" s="83">
        <f>Лист1!BM19</f>
        <v>0</v>
      </c>
      <c r="BN23" s="83">
        <f>Лист1!BN19</f>
        <v>0</v>
      </c>
      <c r="BO23" s="83">
        <f>Лист1!BO19</f>
        <v>0</v>
      </c>
      <c r="BP23" s="83">
        <f>Лист1!BP19</f>
        <v>0</v>
      </c>
      <c r="BQ23" s="83">
        <f>Лист1!BQ19</f>
        <v>0</v>
      </c>
      <c r="BR23" s="83">
        <f>Лист1!BR19</f>
        <v>0</v>
      </c>
      <c r="BS23" s="83">
        <f>Лист1!BS19</f>
        <v>0</v>
      </c>
      <c r="BT23" s="83">
        <f>Лист1!BT19</f>
        <v>0</v>
      </c>
      <c r="BU23" s="83">
        <f>Лист1!BU19</f>
        <v>0</v>
      </c>
      <c r="BV23" s="83">
        <f>Лист1!BV19</f>
        <v>0</v>
      </c>
      <c r="BW23" s="83">
        <f>Лист1!BW19</f>
        <v>0</v>
      </c>
      <c r="BX23" s="83">
        <f>Лист1!BX19</f>
        <v>0</v>
      </c>
      <c r="BY23" s="83">
        <f>Лист1!BY19</f>
        <v>0</v>
      </c>
      <c r="BZ23" s="83">
        <f>Лист1!BZ19</f>
        <v>0</v>
      </c>
      <c r="CA23" s="83">
        <f>Лист1!CA19</f>
        <v>0</v>
      </c>
      <c r="CB23" s="83">
        <f>Лист1!CB19</f>
        <v>0</v>
      </c>
      <c r="CC23" s="83">
        <f>Лист1!CC19</f>
        <v>0</v>
      </c>
      <c r="CD23" s="83">
        <f>Лист1!CD19</f>
        <v>0</v>
      </c>
      <c r="CE23" s="83">
        <f>Лист1!CE19</f>
        <v>0</v>
      </c>
      <c r="CF23" s="83">
        <f>Лист1!CF19</f>
        <v>0</v>
      </c>
      <c r="CG23" s="83">
        <f>Лист1!CG19</f>
        <v>0</v>
      </c>
      <c r="CH23" s="83">
        <f>Лист1!CH19</f>
        <v>0</v>
      </c>
      <c r="CI23" s="83">
        <f>Лист1!CI19</f>
        <v>0</v>
      </c>
      <c r="CJ23" s="83">
        <f>Лист1!CJ19</f>
        <v>0</v>
      </c>
      <c r="CK23" s="83">
        <f>Лист1!CK19</f>
        <v>0</v>
      </c>
      <c r="CL23" s="83">
        <f>Лист1!CL19</f>
        <v>0</v>
      </c>
      <c r="CM23" s="83">
        <f>Лист1!CM19</f>
        <v>0</v>
      </c>
      <c r="CN23" s="83">
        <f>Лист1!CN19</f>
        <v>0</v>
      </c>
      <c r="CO23" s="83">
        <f>Лист1!CO19</f>
        <v>0</v>
      </c>
      <c r="CP23" s="97">
        <f>Лист1!CP19</f>
        <v>0</v>
      </c>
    </row>
    <row r="24" spans="1:94" ht="13.5" customHeight="1">
      <c r="A24" s="94">
        <f>Лист1!A20</f>
        <v>17</v>
      </c>
      <c r="B24" s="71">
        <f>Лист1!B20</f>
        <v>262</v>
      </c>
      <c r="C24" s="9" t="str">
        <f>Лист1!C20</f>
        <v>Иванов</v>
      </c>
      <c r="D24" s="71">
        <f>Лист1!D20</f>
        <v>4</v>
      </c>
      <c r="E24" s="111" t="str">
        <f>Лист1!E20</f>
        <v>станочник</v>
      </c>
      <c r="F24" s="108" t="str">
        <f>IF(ISNUMBER(--Лист1!F20)*(Лист1!F20&gt;0),Лист1!F20,IF(LEN(Лист1!F20)&gt;1,--LEFT(Лист1!F20,LEN(Лист1!F20)-1),""))</f>
        <v/>
      </c>
      <c r="G24" s="83" t="str">
        <f>IF(ISNUMBER(--Лист1!G20)*(Лист1!G20&gt;0),Лист1!G20,IF(LEN(Лист1!G20)&gt;1,--LEFT(Лист1!G20,LEN(Лист1!G20)-1),""))</f>
        <v/>
      </c>
      <c r="H24" s="83">
        <f>IF(ISNUMBER(--Лист1!H20)*(Лист1!H20&gt;0),Лист1!H20,IF(LEN(Лист1!H20)&gt;1,--LEFT(Лист1!H20,LEN(Лист1!H20)-1),""))</f>
        <v>8</v>
      </c>
      <c r="I24" s="83">
        <f>IF(ISNUMBER(--Лист1!I20)*(Лист1!I20&gt;0),Лист1!I20,IF(LEN(Лист1!I20)&gt;1,--LEFT(Лист1!I20,LEN(Лист1!I20)-1),""))</f>
        <v>8</v>
      </c>
      <c r="J24" s="83">
        <f>IF(ISNUMBER(--Лист1!J20)*(Лист1!J20&gt;0),Лист1!J20,IF(LEN(Лист1!J20)&gt;1,--LEFT(Лист1!J20,LEN(Лист1!J20)-1),""))</f>
        <v>8</v>
      </c>
      <c r="K24" s="83">
        <f>IF(ISNUMBER(--Лист1!K20)*(Лист1!K20&gt;0),Лист1!K20,IF(LEN(Лист1!K20)&gt;1,--LEFT(Лист1!K20,LEN(Лист1!K20)-1),""))</f>
        <v>8</v>
      </c>
      <c r="L24" s="83">
        <f>IF(ISNUMBER(--Лист1!L20)*(Лист1!L20&gt;0),Лист1!L20,IF(LEN(Лист1!L20)&gt;1,--LEFT(Лист1!L20,LEN(Лист1!L20)-1),""))</f>
        <v>7</v>
      </c>
      <c r="M24" s="83" t="str">
        <f>IF(ISNUMBER(--Лист1!M20)*(Лист1!M20&gt;0),Лист1!M20,IF(LEN(Лист1!M20)&gt;1,--LEFT(Лист1!M20,LEN(Лист1!M20)-1),""))</f>
        <v/>
      </c>
      <c r="N24" s="83" t="str">
        <f>IF(ISNUMBER(--Лист1!N20)*(Лист1!N20&gt;0),Лист1!N20,IF(LEN(Лист1!N20)&gt;1,--LEFT(Лист1!N20,LEN(Лист1!N20)-1),""))</f>
        <v/>
      </c>
      <c r="O24" s="83" t="str">
        <f>IF(ISNUMBER(--Лист1!O20)*(Лист1!O20&gt;0),Лист1!O20,IF(LEN(Лист1!O20)&gt;1,--LEFT(Лист1!O20,LEN(Лист1!O20)-1),""))</f>
        <v/>
      </c>
      <c r="P24" s="83">
        <f>IF(ISNUMBER(--Лист1!P20)*(Лист1!P20&gt;0),Лист1!P20,IF(LEN(Лист1!P20)&gt;1,--LEFT(Лист1!P20,LEN(Лист1!P20)-1),""))</f>
        <v>8</v>
      </c>
      <c r="Q24" s="83">
        <f>IF(ISNUMBER(--Лист1!Q20)*(Лист1!Q20&gt;0),Лист1!Q20,IF(LEN(Лист1!Q20)&gt;1,--LEFT(Лист1!Q20,LEN(Лист1!Q20)-1),""))</f>
        <v>8</v>
      </c>
      <c r="R24" s="83">
        <f>IF(ISNUMBER(--Лист1!R20)*(Лист1!R20&gt;0),Лист1!R20,IF(LEN(Лист1!R20)&gt;1,--LEFT(Лист1!R20,LEN(Лист1!R20)-1),""))</f>
        <v>8</v>
      </c>
      <c r="S24" s="83">
        <f>IF(ISNUMBER(--Лист1!S20)*(Лист1!S20&gt;0),Лист1!S20,IF(LEN(Лист1!S20)&gt;1,--LEFT(Лист1!S20,LEN(Лист1!S20)-1),""))</f>
        <v>8</v>
      </c>
      <c r="T24" s="83" t="str">
        <f>IF(ISNUMBER(--Лист1!T20)*(Лист1!T20&gt;0),Лист1!T20,IF(LEN(Лист1!T20)&gt;1,--LEFT(Лист1!T20,LEN(Лист1!T20)-1),""))</f>
        <v/>
      </c>
      <c r="U24" s="83" t="str">
        <f>IF(ISNUMBER(--Лист1!U20)*(Лист1!U20&gt;0),Лист1!U20,IF(LEN(Лист1!U20)&gt;1,--LEFT(Лист1!U20,LEN(Лист1!U20)-1),""))</f>
        <v/>
      </c>
      <c r="V24" s="83">
        <f>IF(ISNUMBER(--Лист1!V20)*(Лист1!V20&gt;0),Лист1!V20,IF(LEN(Лист1!V20)&gt;1,--LEFT(Лист1!V20,LEN(Лист1!V20)-1),""))</f>
        <v>8</v>
      </c>
      <c r="W24" s="83">
        <f>IF(ISNUMBER(--Лист1!W20)*(Лист1!W20&gt;0),Лист1!W20,IF(LEN(Лист1!W20)&gt;1,--LEFT(Лист1!W20,LEN(Лист1!W20)-1),""))</f>
        <v>8</v>
      </c>
      <c r="X24" s="83" t="str">
        <f>IF(ISNUMBER(--Лист1!X20)*(Лист1!X20&gt;0),Лист1!X20,IF(LEN(Лист1!X20)&gt;1,--LEFT(Лист1!X20,LEN(Лист1!X20)-1),""))</f>
        <v/>
      </c>
      <c r="Y24" s="83" t="str">
        <f>IF(ISNUMBER(--Лист1!Y20)*(Лист1!Y20&gt;0),Лист1!Y20,IF(LEN(Лист1!Y20)&gt;1,--LEFT(Лист1!Y20,LEN(Лист1!Y20)-1),""))</f>
        <v/>
      </c>
      <c r="Z24" s="83" t="str">
        <f>IF(ISNUMBER(--Лист1!Z20)*(Лист1!Z20&gt;0),Лист1!Z20,IF(LEN(Лист1!Z20)&gt;1,--LEFT(Лист1!Z20,LEN(Лист1!Z20)-1),""))</f>
        <v/>
      </c>
      <c r="AA24" s="83" t="str">
        <f>IF(ISNUMBER(--Лист1!AA20)*(Лист1!AA20&gt;0),Лист1!AA20,IF(LEN(Лист1!AA20)&gt;1,--LEFT(Лист1!AA20,LEN(Лист1!AA20)-1),""))</f>
        <v/>
      </c>
      <c r="AB24" s="83" t="str">
        <f>IF(ISNUMBER(--Лист1!AB20)*(Лист1!AB20&gt;0),Лист1!AB20,IF(LEN(Лист1!AB20)&gt;1,--LEFT(Лист1!AB20,LEN(Лист1!AB20)-1),""))</f>
        <v/>
      </c>
      <c r="AC24" s="83" t="str">
        <f>IF(ISNUMBER(--Лист1!AC20)*(Лист1!AC20&gt;0),Лист1!AC20,IF(LEN(Лист1!AC20)&gt;1,--LEFT(Лист1!AC20,LEN(Лист1!AC20)-1),""))</f>
        <v/>
      </c>
      <c r="AD24" s="83" t="str">
        <f>IF(ISNUMBER(--Лист1!AD20)*(Лист1!AD20&gt;0),Лист1!AD20,IF(LEN(Лист1!AD20)&gt;1,--LEFT(Лист1!AD20,LEN(Лист1!AD20)-1),""))</f>
        <v/>
      </c>
      <c r="AE24" s="83" t="str">
        <f>IF(ISNUMBER(--Лист1!AE20)*(Лист1!AE20&gt;0),Лист1!AE20,IF(LEN(Лист1!AE20)&gt;1,--LEFT(Лист1!AE20,LEN(Лист1!AE20)-1),""))</f>
        <v/>
      </c>
      <c r="AF24" s="83" t="str">
        <f>IF(ISNUMBER(--Лист1!AF20)*(Лист1!AF20&gt;0),Лист1!AF20,IF(LEN(Лист1!AF20)&gt;1,--LEFT(Лист1!AF20,LEN(Лист1!AF20)-1),""))</f>
        <v/>
      </c>
      <c r="AG24" s="83" t="str">
        <f>IF(ISNUMBER(--Лист1!AG20)*(Лист1!AG20&gt;0),Лист1!AG20,IF(LEN(Лист1!AG20)&gt;1,--LEFT(Лист1!AG20,LEN(Лист1!AG20)-1),""))</f>
        <v/>
      </c>
      <c r="AH24" s="83" t="str">
        <f>IF(ISNUMBER(--Лист1!AH20)*(Лист1!AH20&gt;0),Лист1!AH20,IF(LEN(Лист1!AH20)&gt;1,--LEFT(Лист1!AH20,LEN(Лист1!AH20)-1),""))</f>
        <v/>
      </c>
      <c r="AI24" s="83" t="str">
        <f>IF(ISNUMBER(--Лист1!AI20)*(Лист1!AI20&gt;0),Лист1!AI20,IF(LEN(Лист1!AI20)&gt;1,--LEFT(Лист1!AI20,LEN(Лист1!AI20)-1),""))</f>
        <v/>
      </c>
      <c r="AJ24" s="97" t="str">
        <f>IF(ISNUMBER(--Лист1!AJ20)*(Лист1!AJ20&gt;0),Лист1!AJ20,IF(LEN(Лист1!AJ20)&gt;1,--LEFT(Лист1!AJ20,LEN(Лист1!AJ20)-1),""))</f>
        <v/>
      </c>
      <c r="AK24" s="105"/>
      <c r="AL24" s="106"/>
      <c r="AM24" s="101"/>
      <c r="AN24" s="5"/>
      <c r="AO24" s="5"/>
      <c r="AP24" s="5"/>
      <c r="AQ24" s="5"/>
      <c r="AR24" s="5"/>
      <c r="AS24" s="5"/>
      <c r="AT24" s="72"/>
      <c r="AU24" s="9"/>
      <c r="AV24" s="9"/>
      <c r="AW24" s="9"/>
      <c r="AX24" s="9"/>
      <c r="AY24" s="5"/>
      <c r="AZ24" s="5"/>
      <c r="BA24" s="6"/>
      <c r="BB24" s="2"/>
      <c r="BC24" s="2"/>
      <c r="BD24" s="2"/>
      <c r="BE24" s="2"/>
      <c r="BF24" s="2"/>
      <c r="BG24" s="3"/>
      <c r="BH24" s="3"/>
      <c r="BI24" s="1"/>
      <c r="BJ24" s="1"/>
      <c r="BK24" s="1"/>
      <c r="BL24" s="108">
        <f>Лист1!BL20</f>
        <v>0</v>
      </c>
      <c r="BM24" s="83">
        <f>Лист1!BM20</f>
        <v>0</v>
      </c>
      <c r="BN24" s="83">
        <f>Лист1!BN20</f>
        <v>0</v>
      </c>
      <c r="BO24" s="83">
        <f>Лист1!BO20</f>
        <v>0</v>
      </c>
      <c r="BP24" s="83">
        <f>Лист1!BP20</f>
        <v>0</v>
      </c>
      <c r="BQ24" s="83">
        <f>Лист1!BQ20</f>
        <v>0</v>
      </c>
      <c r="BR24" s="83">
        <f>Лист1!BR20</f>
        <v>0</v>
      </c>
      <c r="BS24" s="83">
        <f>Лист1!BS20</f>
        <v>0</v>
      </c>
      <c r="BT24" s="83">
        <f>Лист1!BT20</f>
        <v>0</v>
      </c>
      <c r="BU24" s="83">
        <f>Лист1!BU20</f>
        <v>0</v>
      </c>
      <c r="BV24" s="83">
        <f>Лист1!BV20</f>
        <v>0</v>
      </c>
      <c r="BW24" s="83">
        <f>Лист1!BW20</f>
        <v>0</v>
      </c>
      <c r="BX24" s="83">
        <f>Лист1!BX20</f>
        <v>0</v>
      </c>
      <c r="BY24" s="83">
        <f>Лист1!BY20</f>
        <v>0</v>
      </c>
      <c r="BZ24" s="83">
        <f>Лист1!BZ20</f>
        <v>0</v>
      </c>
      <c r="CA24" s="83">
        <f>Лист1!CA20</f>
        <v>0</v>
      </c>
      <c r="CB24" s="83">
        <f>Лист1!CB20</f>
        <v>0</v>
      </c>
      <c r="CC24" s="83">
        <f>Лист1!CC20</f>
        <v>0</v>
      </c>
      <c r="CD24" s="83">
        <f>Лист1!CD20</f>
        <v>0</v>
      </c>
      <c r="CE24" s="83">
        <f>Лист1!CE20</f>
        <v>0</v>
      </c>
      <c r="CF24" s="83">
        <f>Лист1!CF20</f>
        <v>0</v>
      </c>
      <c r="CG24" s="83">
        <f>Лист1!CG20</f>
        <v>0</v>
      </c>
      <c r="CH24" s="83">
        <f>Лист1!CH20</f>
        <v>0</v>
      </c>
      <c r="CI24" s="83">
        <f>Лист1!CI20</f>
        <v>0</v>
      </c>
      <c r="CJ24" s="83">
        <f>Лист1!CJ20</f>
        <v>0</v>
      </c>
      <c r="CK24" s="83">
        <f>Лист1!CK20</f>
        <v>0</v>
      </c>
      <c r="CL24" s="83">
        <f>Лист1!CL20</f>
        <v>0</v>
      </c>
      <c r="CM24" s="83">
        <f>Лист1!CM20</f>
        <v>0</v>
      </c>
      <c r="CN24" s="83">
        <f>Лист1!CN20</f>
        <v>0</v>
      </c>
      <c r="CO24" s="83">
        <f>Лист1!CO20</f>
        <v>0</v>
      </c>
      <c r="CP24" s="97">
        <f>Лист1!CP20</f>
        <v>0</v>
      </c>
    </row>
    <row r="25" spans="1:94" ht="13.5" customHeight="1">
      <c r="A25" s="94">
        <f>Лист1!A21</f>
        <v>18</v>
      </c>
      <c r="B25" s="71">
        <f>Лист1!B21</f>
        <v>0</v>
      </c>
      <c r="C25" s="9" t="str">
        <f>Лист1!C21</f>
        <v>Иванов</v>
      </c>
      <c r="D25" s="71">
        <f>Лист1!D21</f>
        <v>0</v>
      </c>
      <c r="E25" s="111">
        <f>Лист1!E21</f>
        <v>0</v>
      </c>
      <c r="F25" s="108" t="str">
        <f>IF(ISNUMBER(--Лист1!F21)*(Лист1!F21&gt;0),Лист1!F21,IF(LEN(Лист1!F21)&gt;1,--LEFT(Лист1!F21,LEN(Лист1!F21)-1),""))</f>
        <v/>
      </c>
      <c r="G25" s="83" t="str">
        <f>IF(ISNUMBER(--Лист1!G21)*(Лист1!G21&gt;0),Лист1!G21,IF(LEN(Лист1!G21)&gt;1,--LEFT(Лист1!G21,LEN(Лист1!G21)-1),""))</f>
        <v/>
      </c>
      <c r="H25" s="83">
        <f>IF(ISNUMBER(--Лист1!H21)*(Лист1!H21&gt;0),Лист1!H21,IF(LEN(Лист1!H21)&gt;1,--LEFT(Лист1!H21,LEN(Лист1!H21)-1),""))</f>
        <v>8</v>
      </c>
      <c r="I25" s="83">
        <f>IF(ISNUMBER(--Лист1!I21)*(Лист1!I21&gt;0),Лист1!I21,IF(LEN(Лист1!I21)&gt;1,--LEFT(Лист1!I21,LEN(Лист1!I21)-1),""))</f>
        <v>8</v>
      </c>
      <c r="J25" s="83">
        <f>IF(ISNUMBER(--Лист1!J21)*(Лист1!J21&gt;0),Лист1!J21,IF(LEN(Лист1!J21)&gt;1,--LEFT(Лист1!J21,LEN(Лист1!J21)-1),""))</f>
        <v>8</v>
      </c>
      <c r="K25" s="83">
        <f>IF(ISNUMBER(--Лист1!K21)*(Лист1!K21&gt;0),Лист1!K21,IF(LEN(Лист1!K21)&gt;1,--LEFT(Лист1!K21,LEN(Лист1!K21)-1),""))</f>
        <v>8</v>
      </c>
      <c r="L25" s="83">
        <f>IF(ISNUMBER(--Лист1!L21)*(Лист1!L21&gt;0),Лист1!L21,IF(LEN(Лист1!L21)&gt;1,--LEFT(Лист1!L21,LEN(Лист1!L21)-1),""))</f>
        <v>7</v>
      </c>
      <c r="M25" s="83" t="str">
        <f>IF(ISNUMBER(--Лист1!M21)*(Лист1!M21&gt;0),Лист1!M21,IF(LEN(Лист1!M21)&gt;1,--LEFT(Лист1!M21,LEN(Лист1!M21)-1),""))</f>
        <v/>
      </c>
      <c r="N25" s="83" t="str">
        <f>IF(ISNUMBER(--Лист1!N21)*(Лист1!N21&gt;0),Лист1!N21,IF(LEN(Лист1!N21)&gt;1,--LEFT(Лист1!N21,LEN(Лист1!N21)-1),""))</f>
        <v/>
      </c>
      <c r="O25" s="83" t="str">
        <f>IF(ISNUMBER(--Лист1!O21)*(Лист1!O21&gt;0),Лист1!O21,IF(LEN(Лист1!O21)&gt;1,--LEFT(Лист1!O21,LEN(Лист1!O21)-1),""))</f>
        <v/>
      </c>
      <c r="P25" s="83">
        <f>IF(ISNUMBER(--Лист1!P21)*(Лист1!P21&gt;0),Лист1!P21,IF(LEN(Лист1!P21)&gt;1,--LEFT(Лист1!P21,LEN(Лист1!P21)-1),""))</f>
        <v>8</v>
      </c>
      <c r="Q25" s="83">
        <f>IF(ISNUMBER(--Лист1!Q21)*(Лист1!Q21&gt;0),Лист1!Q21,IF(LEN(Лист1!Q21)&gt;1,--LEFT(Лист1!Q21,LEN(Лист1!Q21)-1),""))</f>
        <v>8</v>
      </c>
      <c r="R25" s="83">
        <f>IF(ISNUMBER(--Лист1!R21)*(Лист1!R21&gt;0),Лист1!R21,IF(LEN(Лист1!R21)&gt;1,--LEFT(Лист1!R21,LEN(Лист1!R21)-1),""))</f>
        <v>8</v>
      </c>
      <c r="S25" s="83">
        <f>IF(ISNUMBER(--Лист1!S21)*(Лист1!S21&gt;0),Лист1!S21,IF(LEN(Лист1!S21)&gt;1,--LEFT(Лист1!S21,LEN(Лист1!S21)-1),""))</f>
        <v>8</v>
      </c>
      <c r="T25" s="83" t="str">
        <f>IF(ISNUMBER(--Лист1!T21)*(Лист1!T21&gt;0),Лист1!T21,IF(LEN(Лист1!T21)&gt;1,--LEFT(Лист1!T21,LEN(Лист1!T21)-1),""))</f>
        <v/>
      </c>
      <c r="U25" s="83" t="str">
        <f>IF(ISNUMBER(--Лист1!U21)*(Лист1!U21&gt;0),Лист1!U21,IF(LEN(Лист1!U21)&gt;1,--LEFT(Лист1!U21,LEN(Лист1!U21)-1),""))</f>
        <v/>
      </c>
      <c r="V25" s="83">
        <f>IF(ISNUMBER(--Лист1!V21)*(Лист1!V21&gt;0),Лист1!V21,IF(LEN(Лист1!V21)&gt;1,--LEFT(Лист1!V21,LEN(Лист1!V21)-1),""))</f>
        <v>8</v>
      </c>
      <c r="W25" s="83" t="str">
        <f>IF(ISNUMBER(--Лист1!W21)*(Лист1!W21&gt;0),Лист1!W21,IF(LEN(Лист1!W21)&gt;1,--LEFT(Лист1!W21,LEN(Лист1!W21)-1),""))</f>
        <v/>
      </c>
      <c r="X25" s="83" t="str">
        <f>IF(ISNUMBER(--Лист1!X21)*(Лист1!X21&gt;0),Лист1!X21,IF(LEN(Лист1!X21)&gt;1,--LEFT(Лист1!X21,LEN(Лист1!X21)-1),""))</f>
        <v/>
      </c>
      <c r="Y25" s="83" t="str">
        <f>IF(ISNUMBER(--Лист1!Y21)*(Лист1!Y21&gt;0),Лист1!Y21,IF(LEN(Лист1!Y21)&gt;1,--LEFT(Лист1!Y21,LEN(Лист1!Y21)-1),""))</f>
        <v/>
      </c>
      <c r="Z25" s="83" t="str">
        <f>IF(ISNUMBER(--Лист1!Z21)*(Лист1!Z21&gt;0),Лист1!Z21,IF(LEN(Лист1!Z21)&gt;1,--LEFT(Лист1!Z21,LEN(Лист1!Z21)-1),""))</f>
        <v/>
      </c>
      <c r="AA25" s="83" t="str">
        <f>IF(ISNUMBER(--Лист1!AA21)*(Лист1!AA21&gt;0),Лист1!AA21,IF(LEN(Лист1!AA21)&gt;1,--LEFT(Лист1!AA21,LEN(Лист1!AA21)-1),""))</f>
        <v/>
      </c>
      <c r="AB25" s="83" t="str">
        <f>IF(ISNUMBER(--Лист1!AB21)*(Лист1!AB21&gt;0),Лист1!AB21,IF(LEN(Лист1!AB21)&gt;1,--LEFT(Лист1!AB21,LEN(Лист1!AB21)-1),""))</f>
        <v/>
      </c>
      <c r="AC25" s="83" t="str">
        <f>IF(ISNUMBER(--Лист1!AC21)*(Лист1!AC21&gt;0),Лист1!AC21,IF(LEN(Лист1!AC21)&gt;1,--LEFT(Лист1!AC21,LEN(Лист1!AC21)-1),""))</f>
        <v/>
      </c>
      <c r="AD25" s="83" t="str">
        <f>IF(ISNUMBER(--Лист1!AD21)*(Лист1!AD21&gt;0),Лист1!AD21,IF(LEN(Лист1!AD21)&gt;1,--LEFT(Лист1!AD21,LEN(Лист1!AD21)-1),""))</f>
        <v/>
      </c>
      <c r="AE25" s="83" t="str">
        <f>IF(ISNUMBER(--Лист1!AE21)*(Лист1!AE21&gt;0),Лист1!AE21,IF(LEN(Лист1!AE21)&gt;1,--LEFT(Лист1!AE21,LEN(Лист1!AE21)-1),""))</f>
        <v/>
      </c>
      <c r="AF25" s="83" t="str">
        <f>IF(ISNUMBER(--Лист1!AF21)*(Лист1!AF21&gt;0),Лист1!AF21,IF(LEN(Лист1!AF21)&gt;1,--LEFT(Лист1!AF21,LEN(Лист1!AF21)-1),""))</f>
        <v/>
      </c>
      <c r="AG25" s="83" t="str">
        <f>IF(ISNUMBER(--Лист1!AG21)*(Лист1!AG21&gt;0),Лист1!AG21,IF(LEN(Лист1!AG21)&gt;1,--LEFT(Лист1!AG21,LEN(Лист1!AG21)-1),""))</f>
        <v/>
      </c>
      <c r="AH25" s="83" t="str">
        <f>IF(ISNUMBER(--Лист1!AH21)*(Лист1!AH21&gt;0),Лист1!AH21,IF(LEN(Лист1!AH21)&gt;1,--LEFT(Лист1!AH21,LEN(Лист1!AH21)-1),""))</f>
        <v/>
      </c>
      <c r="AI25" s="83" t="str">
        <f>IF(ISNUMBER(--Лист1!AI21)*(Лист1!AI21&gt;0),Лист1!AI21,IF(LEN(Лист1!AI21)&gt;1,--LEFT(Лист1!AI21,LEN(Лист1!AI21)-1),""))</f>
        <v/>
      </c>
      <c r="AJ25" s="97" t="str">
        <f>IF(ISNUMBER(--Лист1!AJ21)*(Лист1!AJ21&gt;0),Лист1!AJ21,IF(LEN(Лист1!AJ21)&gt;1,--LEFT(Лист1!AJ21,LEN(Лист1!AJ21)-1),""))</f>
        <v/>
      </c>
      <c r="AK25" s="105"/>
      <c r="AL25" s="106"/>
      <c r="AM25" s="101"/>
      <c r="AN25" s="5"/>
      <c r="AO25" s="5"/>
      <c r="AP25" s="5"/>
      <c r="AQ25" s="5"/>
      <c r="AR25" s="5"/>
      <c r="AS25" s="5"/>
      <c r="AT25" s="71"/>
      <c r="AU25" s="9"/>
      <c r="AV25" s="9"/>
      <c r="AW25" s="9"/>
      <c r="AX25" s="9"/>
      <c r="AY25" s="5"/>
      <c r="AZ25" s="5"/>
      <c r="BA25" s="6"/>
      <c r="BB25" s="2"/>
      <c r="BC25" s="2"/>
      <c r="BD25" s="2"/>
      <c r="BE25" s="2"/>
      <c r="BF25" s="2"/>
      <c r="BG25" s="3"/>
      <c r="BH25" s="3"/>
      <c r="BI25" s="1"/>
      <c r="BJ25" s="1"/>
      <c r="BK25" s="1"/>
      <c r="BL25" s="108">
        <f>Лист1!BL21</f>
        <v>0</v>
      </c>
      <c r="BM25" s="83">
        <f>Лист1!BM21</f>
        <v>0</v>
      </c>
      <c r="BN25" s="83">
        <f>Лист1!BN21</f>
        <v>0</v>
      </c>
      <c r="BO25" s="83">
        <f>Лист1!BO21</f>
        <v>0</v>
      </c>
      <c r="BP25" s="83">
        <f>Лист1!BP21</f>
        <v>0</v>
      </c>
      <c r="BQ25" s="83">
        <f>Лист1!BQ21</f>
        <v>0</v>
      </c>
      <c r="BR25" s="83">
        <f>Лист1!BR21</f>
        <v>0</v>
      </c>
      <c r="BS25" s="83">
        <f>Лист1!BS21</f>
        <v>0</v>
      </c>
      <c r="BT25" s="83">
        <f>Лист1!BT21</f>
        <v>0</v>
      </c>
      <c r="BU25" s="83">
        <f>Лист1!BU21</f>
        <v>0</v>
      </c>
      <c r="BV25" s="83">
        <f>Лист1!BV21</f>
        <v>0</v>
      </c>
      <c r="BW25" s="83">
        <f>Лист1!BW21</f>
        <v>0</v>
      </c>
      <c r="BX25" s="83">
        <f>Лист1!BX21</f>
        <v>0</v>
      </c>
      <c r="BY25" s="83">
        <f>Лист1!BY21</f>
        <v>0</v>
      </c>
      <c r="BZ25" s="83">
        <f>Лист1!BZ21</f>
        <v>0</v>
      </c>
      <c r="CA25" s="83">
        <f>Лист1!CA21</f>
        <v>0</v>
      </c>
      <c r="CB25" s="83">
        <f>Лист1!CB21</f>
        <v>0</v>
      </c>
      <c r="CC25" s="83">
        <f>Лист1!CC21</f>
        <v>0</v>
      </c>
      <c r="CD25" s="83">
        <f>Лист1!CD21</f>
        <v>0</v>
      </c>
      <c r="CE25" s="83">
        <f>Лист1!CE21</f>
        <v>0</v>
      </c>
      <c r="CF25" s="83">
        <f>Лист1!CF21</f>
        <v>0</v>
      </c>
      <c r="CG25" s="83">
        <f>Лист1!CG21</f>
        <v>0</v>
      </c>
      <c r="CH25" s="83">
        <f>Лист1!CH21</f>
        <v>0</v>
      </c>
      <c r="CI25" s="83">
        <f>Лист1!CI21</f>
        <v>0</v>
      </c>
      <c r="CJ25" s="83">
        <f>Лист1!CJ21</f>
        <v>0</v>
      </c>
      <c r="CK25" s="83">
        <f>Лист1!CK21</f>
        <v>0</v>
      </c>
      <c r="CL25" s="83">
        <f>Лист1!CL21</f>
        <v>0</v>
      </c>
      <c r="CM25" s="83">
        <f>Лист1!CM21</f>
        <v>0</v>
      </c>
      <c r="CN25" s="83">
        <f>Лист1!CN21</f>
        <v>0</v>
      </c>
      <c r="CO25" s="83">
        <f>Лист1!CO21</f>
        <v>0</v>
      </c>
      <c r="CP25" s="97">
        <f>Лист1!CP21</f>
        <v>0</v>
      </c>
    </row>
    <row r="26" spans="1:94" ht="13.5" customHeight="1">
      <c r="A26" s="94">
        <f>Лист1!A22</f>
        <v>19</v>
      </c>
      <c r="B26" s="71">
        <f>Лист1!B22</f>
        <v>337</v>
      </c>
      <c r="C26" s="9" t="str">
        <f>Лист1!C22</f>
        <v>Иванов</v>
      </c>
      <c r="D26" s="71">
        <f>Лист1!D22</f>
        <v>6</v>
      </c>
      <c r="E26" s="111" t="str">
        <f>Лист1!E22</f>
        <v>оператор а. л.</v>
      </c>
      <c r="F26" s="108" t="str">
        <f>IF(ISNUMBER(--Лист1!F22)*(Лист1!F22&gt;0),Лист1!F22,IF(LEN(Лист1!F22)&gt;1,--LEFT(Лист1!F22,LEN(Лист1!F22)-1),""))</f>
        <v/>
      </c>
      <c r="G26" s="83" t="str">
        <f>IF(ISNUMBER(--Лист1!G22)*(Лист1!G22&gt;0),Лист1!G22,IF(LEN(Лист1!G22)&gt;1,--LEFT(Лист1!G22,LEN(Лист1!G22)-1),""))</f>
        <v/>
      </c>
      <c r="H26" s="83">
        <f>IF(ISNUMBER(--Лист1!H22)*(Лист1!H22&gt;0),Лист1!H22,IF(LEN(Лист1!H22)&gt;1,--LEFT(Лист1!H22,LEN(Лист1!H22)-1),""))</f>
        <v>8</v>
      </c>
      <c r="I26" s="83">
        <f>IF(ISNUMBER(--Лист1!I22)*(Лист1!I22&gt;0),Лист1!I22,IF(LEN(Лист1!I22)&gt;1,--LEFT(Лист1!I22,LEN(Лист1!I22)-1),""))</f>
        <v>8</v>
      </c>
      <c r="J26" s="83">
        <f>IF(ISNUMBER(--Лист1!J22)*(Лист1!J22&gt;0),Лист1!J22,IF(LEN(Лист1!J22)&gt;1,--LEFT(Лист1!J22,LEN(Лист1!J22)-1),""))</f>
        <v>8</v>
      </c>
      <c r="K26" s="83">
        <f>IF(ISNUMBER(--Лист1!K22)*(Лист1!K22&gt;0),Лист1!K22,IF(LEN(Лист1!K22)&gt;1,--LEFT(Лист1!K22,LEN(Лист1!K22)-1),""))</f>
        <v>8</v>
      </c>
      <c r="L26" s="83">
        <f>IF(ISNUMBER(--Лист1!L22)*(Лист1!L22&gt;0),Лист1!L22,IF(LEN(Лист1!L22)&gt;1,--LEFT(Лист1!L22,LEN(Лист1!L22)-1),""))</f>
        <v>7</v>
      </c>
      <c r="M26" s="83" t="str">
        <f>IF(ISNUMBER(--Лист1!M22)*(Лист1!M22&gt;0),Лист1!M22,IF(LEN(Лист1!M22)&gt;1,--LEFT(Лист1!M22,LEN(Лист1!M22)-1),""))</f>
        <v/>
      </c>
      <c r="N26" s="83" t="str">
        <f>IF(ISNUMBER(--Лист1!N22)*(Лист1!N22&gt;0),Лист1!N22,IF(LEN(Лист1!N22)&gt;1,--LEFT(Лист1!N22,LEN(Лист1!N22)-1),""))</f>
        <v/>
      </c>
      <c r="O26" s="83" t="str">
        <f>IF(ISNUMBER(--Лист1!O22)*(Лист1!O22&gt;0),Лист1!O22,IF(LEN(Лист1!O22)&gt;1,--LEFT(Лист1!O22,LEN(Лист1!O22)-1),""))</f>
        <v/>
      </c>
      <c r="P26" s="83">
        <f>IF(ISNUMBER(--Лист1!P22)*(Лист1!P22&gt;0),Лист1!P22,IF(LEN(Лист1!P22)&gt;1,--LEFT(Лист1!P22,LEN(Лист1!P22)-1),""))</f>
        <v>8</v>
      </c>
      <c r="Q26" s="83">
        <f>IF(ISNUMBER(--Лист1!Q22)*(Лист1!Q22&gt;0),Лист1!Q22,IF(LEN(Лист1!Q22)&gt;1,--LEFT(Лист1!Q22,LEN(Лист1!Q22)-1),""))</f>
        <v>8</v>
      </c>
      <c r="R26" s="83">
        <f>IF(ISNUMBER(--Лист1!R22)*(Лист1!R22&gt;0),Лист1!R22,IF(LEN(Лист1!R22)&gt;1,--LEFT(Лист1!R22,LEN(Лист1!R22)-1),""))</f>
        <v>8</v>
      </c>
      <c r="S26" s="83">
        <f>IF(ISNUMBER(--Лист1!S22)*(Лист1!S22&gt;0),Лист1!S22,IF(LEN(Лист1!S22)&gt;1,--LEFT(Лист1!S22,LEN(Лист1!S22)-1),""))</f>
        <v>8</v>
      </c>
      <c r="T26" s="83">
        <f>IF(ISNUMBER(--Лист1!T22)*(Лист1!T22&gt;0),Лист1!T22,IF(LEN(Лист1!T22)&gt;1,--LEFT(Лист1!T22,LEN(Лист1!T22)-1),""))</f>
        <v>8</v>
      </c>
      <c r="U26" s="83" t="str">
        <f>IF(ISNUMBER(--Лист1!U22)*(Лист1!U22&gt;0),Лист1!U22,IF(LEN(Лист1!U22)&gt;1,--LEFT(Лист1!U22,LEN(Лист1!U22)-1),""))</f>
        <v/>
      </c>
      <c r="V26" s="83">
        <f>IF(ISNUMBER(--Лист1!V22)*(Лист1!V22&gt;0),Лист1!V22,IF(LEN(Лист1!V22)&gt;1,--LEFT(Лист1!V22,LEN(Лист1!V22)-1),""))</f>
        <v>8</v>
      </c>
      <c r="W26" s="83">
        <f>IF(ISNUMBER(--Лист1!W22)*(Лист1!W22&gt;0),Лист1!W22,IF(LEN(Лист1!W22)&gt;1,--LEFT(Лист1!W22,LEN(Лист1!W22)-1),""))</f>
        <v>8</v>
      </c>
      <c r="X26" s="83" t="str">
        <f>IF(ISNUMBER(--Лист1!X22)*(Лист1!X22&gt;0),Лист1!X22,IF(LEN(Лист1!X22)&gt;1,--LEFT(Лист1!X22,LEN(Лист1!X22)-1),""))</f>
        <v/>
      </c>
      <c r="Y26" s="83" t="str">
        <f>IF(ISNUMBER(--Лист1!Y22)*(Лист1!Y22&gt;0),Лист1!Y22,IF(LEN(Лист1!Y22)&gt;1,--LEFT(Лист1!Y22,LEN(Лист1!Y22)-1),""))</f>
        <v/>
      </c>
      <c r="Z26" s="83" t="str">
        <f>IF(ISNUMBER(--Лист1!Z22)*(Лист1!Z22&gt;0),Лист1!Z22,IF(LEN(Лист1!Z22)&gt;1,--LEFT(Лист1!Z22,LEN(Лист1!Z22)-1),""))</f>
        <v/>
      </c>
      <c r="AA26" s="83" t="str">
        <f>IF(ISNUMBER(--Лист1!AA22)*(Лист1!AA22&gt;0),Лист1!AA22,IF(LEN(Лист1!AA22)&gt;1,--LEFT(Лист1!AA22,LEN(Лист1!AA22)-1),""))</f>
        <v/>
      </c>
      <c r="AB26" s="83" t="str">
        <f>IF(ISNUMBER(--Лист1!AB22)*(Лист1!AB22&gt;0),Лист1!AB22,IF(LEN(Лист1!AB22)&gt;1,--LEFT(Лист1!AB22,LEN(Лист1!AB22)-1),""))</f>
        <v/>
      </c>
      <c r="AC26" s="83" t="str">
        <f>IF(ISNUMBER(--Лист1!AC22)*(Лист1!AC22&gt;0),Лист1!AC22,IF(LEN(Лист1!AC22)&gt;1,--LEFT(Лист1!AC22,LEN(Лист1!AC22)-1),""))</f>
        <v/>
      </c>
      <c r="AD26" s="83" t="str">
        <f>IF(ISNUMBER(--Лист1!AD22)*(Лист1!AD22&gt;0),Лист1!AD22,IF(LEN(Лист1!AD22)&gt;1,--LEFT(Лист1!AD22,LEN(Лист1!AD22)-1),""))</f>
        <v/>
      </c>
      <c r="AE26" s="83" t="str">
        <f>IF(ISNUMBER(--Лист1!AE22)*(Лист1!AE22&gt;0),Лист1!AE22,IF(LEN(Лист1!AE22)&gt;1,--LEFT(Лист1!AE22,LEN(Лист1!AE22)-1),""))</f>
        <v/>
      </c>
      <c r="AF26" s="83" t="str">
        <f>IF(ISNUMBER(--Лист1!AF22)*(Лист1!AF22&gt;0),Лист1!AF22,IF(LEN(Лист1!AF22)&gt;1,--LEFT(Лист1!AF22,LEN(Лист1!AF22)-1),""))</f>
        <v/>
      </c>
      <c r="AG26" s="83" t="str">
        <f>IF(ISNUMBER(--Лист1!AG22)*(Лист1!AG22&gt;0),Лист1!AG22,IF(LEN(Лист1!AG22)&gt;1,--LEFT(Лист1!AG22,LEN(Лист1!AG22)-1),""))</f>
        <v/>
      </c>
      <c r="AH26" s="83" t="str">
        <f>IF(ISNUMBER(--Лист1!AH22)*(Лист1!AH22&gt;0),Лист1!AH22,IF(LEN(Лист1!AH22)&gt;1,--LEFT(Лист1!AH22,LEN(Лист1!AH22)-1),""))</f>
        <v/>
      </c>
      <c r="AI26" s="83" t="str">
        <f>IF(ISNUMBER(--Лист1!AI22)*(Лист1!AI22&gt;0),Лист1!AI22,IF(LEN(Лист1!AI22)&gt;1,--LEFT(Лист1!AI22,LEN(Лист1!AI22)-1),""))</f>
        <v/>
      </c>
      <c r="AJ26" s="97" t="str">
        <f>IF(ISNUMBER(--Лист1!AJ22)*(Лист1!AJ22&gt;0),Лист1!AJ22,IF(LEN(Лист1!AJ22)&gt;1,--LEFT(Лист1!AJ22,LEN(Лист1!AJ22)-1),""))</f>
        <v/>
      </c>
      <c r="AK26" s="105"/>
      <c r="AL26" s="106"/>
      <c r="AM26" s="101"/>
      <c r="AN26" s="5"/>
      <c r="AO26" s="5"/>
      <c r="AP26" s="5"/>
      <c r="AQ26" s="5"/>
      <c r="AR26" s="5"/>
      <c r="AS26" s="5"/>
      <c r="AT26" s="71"/>
      <c r="AU26" s="9"/>
      <c r="AV26" s="9"/>
      <c r="AW26" s="9"/>
      <c r="AX26" s="9"/>
      <c r="AY26" s="5"/>
      <c r="AZ26" s="5"/>
      <c r="BA26" s="6"/>
      <c r="BB26" s="2"/>
      <c r="BC26" s="2"/>
      <c r="BD26" s="2"/>
      <c r="BE26" s="2"/>
      <c r="BF26" s="2"/>
      <c r="BG26" s="3"/>
      <c r="BH26" s="3"/>
      <c r="BI26" s="1"/>
      <c r="BJ26" s="1"/>
      <c r="BK26" s="1"/>
      <c r="BL26" s="108">
        <f>Лист1!BL22</f>
        <v>0</v>
      </c>
      <c r="BM26" s="83">
        <f>Лист1!BM22</f>
        <v>0</v>
      </c>
      <c r="BN26" s="83">
        <f>Лист1!BN22</f>
        <v>0</v>
      </c>
      <c r="BO26" s="83">
        <f>Лист1!BO22</f>
        <v>0</v>
      </c>
      <c r="BP26" s="83">
        <f>Лист1!BP22</f>
        <v>0</v>
      </c>
      <c r="BQ26" s="83">
        <f>Лист1!BQ22</f>
        <v>0</v>
      </c>
      <c r="BR26" s="83">
        <f>Лист1!BR22</f>
        <v>0</v>
      </c>
      <c r="BS26" s="83">
        <f>Лист1!BS22</f>
        <v>0</v>
      </c>
      <c r="BT26" s="83">
        <f>Лист1!BT22</f>
        <v>0</v>
      </c>
      <c r="BU26" s="83">
        <f>Лист1!BU22</f>
        <v>0</v>
      </c>
      <c r="BV26" s="83">
        <f>Лист1!BV22</f>
        <v>0</v>
      </c>
      <c r="BW26" s="83">
        <f>Лист1!BW22</f>
        <v>0</v>
      </c>
      <c r="BX26" s="83">
        <f>Лист1!BX22</f>
        <v>0</v>
      </c>
      <c r="BY26" s="83">
        <f>Лист1!BY22</f>
        <v>0</v>
      </c>
      <c r="BZ26" s="83">
        <f>Лист1!BZ22</f>
        <v>0</v>
      </c>
      <c r="CA26" s="83">
        <f>Лист1!CA22</f>
        <v>0</v>
      </c>
      <c r="CB26" s="83">
        <f>Лист1!CB22</f>
        <v>0</v>
      </c>
      <c r="CC26" s="83">
        <f>Лист1!CC22</f>
        <v>0</v>
      </c>
      <c r="CD26" s="83">
        <f>Лист1!CD22</f>
        <v>0</v>
      </c>
      <c r="CE26" s="83">
        <f>Лист1!CE22</f>
        <v>0</v>
      </c>
      <c r="CF26" s="83">
        <f>Лист1!CF22</f>
        <v>0</v>
      </c>
      <c r="CG26" s="83">
        <f>Лист1!CG22</f>
        <v>0</v>
      </c>
      <c r="CH26" s="83">
        <f>Лист1!CH22</f>
        <v>0</v>
      </c>
      <c r="CI26" s="83">
        <f>Лист1!CI22</f>
        <v>0</v>
      </c>
      <c r="CJ26" s="83">
        <f>Лист1!CJ22</f>
        <v>0</v>
      </c>
      <c r="CK26" s="83">
        <f>Лист1!CK22</f>
        <v>0</v>
      </c>
      <c r="CL26" s="83">
        <f>Лист1!CL22</f>
        <v>0</v>
      </c>
      <c r="CM26" s="83">
        <f>Лист1!CM22</f>
        <v>0</v>
      </c>
      <c r="CN26" s="83">
        <f>Лист1!CN22</f>
        <v>0</v>
      </c>
      <c r="CO26" s="83">
        <f>Лист1!CO22</f>
        <v>0</v>
      </c>
      <c r="CP26" s="97">
        <f>Лист1!CP22</f>
        <v>0</v>
      </c>
    </row>
    <row r="27" spans="1:94" ht="13.5" customHeight="1">
      <c r="A27" s="94">
        <f>Лист1!A23</f>
        <v>20</v>
      </c>
      <c r="B27" s="71">
        <f>Лист1!B23</f>
        <v>536</v>
      </c>
      <c r="C27" s="9" t="str">
        <f>Лист1!C23</f>
        <v>Иванов</v>
      </c>
      <c r="D27" s="71">
        <f>Лист1!D23</f>
        <v>4</v>
      </c>
      <c r="E27" s="111" t="str">
        <f>Лист1!E23</f>
        <v>оператор а. л.</v>
      </c>
      <c r="F27" s="108">
        <f>IF(ISNUMBER(--Лист1!F23)*(Лист1!F23&gt;0),Лист1!F23,IF(LEN(Лист1!F23)&gt;1,--LEFT(Лист1!F23,LEN(Лист1!F23)-1),""))</f>
        <v>8</v>
      </c>
      <c r="G27" s="83" t="str">
        <f>IF(ISNUMBER(--Лист1!G23)*(Лист1!G23&gt;0),Лист1!G23,IF(LEN(Лист1!G23)&gt;1,--LEFT(Лист1!G23,LEN(Лист1!G23)-1),""))</f>
        <v/>
      </c>
      <c r="H27" s="83">
        <f>IF(ISNUMBER(--Лист1!H23)*(Лист1!H23&gt;0),Лист1!H23,IF(LEN(Лист1!H23)&gt;1,--LEFT(Лист1!H23,LEN(Лист1!H23)-1),""))</f>
        <v>8</v>
      </c>
      <c r="I27" s="83">
        <f>IF(ISNUMBER(--Лист1!I23)*(Лист1!I23&gt;0),Лист1!I23,IF(LEN(Лист1!I23)&gt;1,--LEFT(Лист1!I23,LEN(Лист1!I23)-1),""))</f>
        <v>8</v>
      </c>
      <c r="J27" s="83">
        <f>IF(ISNUMBER(--Лист1!J23)*(Лист1!J23&gt;0),Лист1!J23,IF(LEN(Лист1!J23)&gt;1,--LEFT(Лист1!J23,LEN(Лист1!J23)-1),""))</f>
        <v>8</v>
      </c>
      <c r="K27" s="83">
        <f>IF(ISNUMBER(--Лист1!K23)*(Лист1!K23&gt;0),Лист1!K23,IF(LEN(Лист1!K23)&gt;1,--LEFT(Лист1!K23,LEN(Лист1!K23)-1),""))</f>
        <v>8</v>
      </c>
      <c r="L27" s="83">
        <f>IF(ISNUMBER(--Лист1!L23)*(Лист1!L23&gt;0),Лист1!L23,IF(LEN(Лист1!L23)&gt;1,--LEFT(Лист1!L23,LEN(Лист1!L23)-1),""))</f>
        <v>7</v>
      </c>
      <c r="M27" s="83" t="str">
        <f>IF(ISNUMBER(--Лист1!M23)*(Лист1!M23&gt;0),Лист1!M23,IF(LEN(Лист1!M23)&gt;1,--LEFT(Лист1!M23,LEN(Лист1!M23)-1),""))</f>
        <v/>
      </c>
      <c r="N27" s="83" t="str">
        <f>IF(ISNUMBER(--Лист1!N23)*(Лист1!N23&gt;0),Лист1!N23,IF(LEN(Лист1!N23)&gt;1,--LEFT(Лист1!N23,LEN(Лист1!N23)-1),""))</f>
        <v/>
      </c>
      <c r="O27" s="83">
        <f>IF(ISNUMBER(--Лист1!O23)*(Лист1!O23&gt;0),Лист1!O23,IF(LEN(Лист1!O23)&gt;1,--LEFT(Лист1!O23,LEN(Лист1!O23)-1),""))</f>
        <v>8</v>
      </c>
      <c r="P27" s="83">
        <f>IF(ISNUMBER(--Лист1!P23)*(Лист1!P23&gt;0),Лист1!P23,IF(LEN(Лист1!P23)&gt;1,--LEFT(Лист1!P23,LEN(Лист1!P23)-1),""))</f>
        <v>8</v>
      </c>
      <c r="Q27" s="83">
        <f>IF(ISNUMBER(--Лист1!Q23)*(Лист1!Q23&gt;0),Лист1!Q23,IF(LEN(Лист1!Q23)&gt;1,--LEFT(Лист1!Q23,LEN(Лист1!Q23)-1),""))</f>
        <v>8</v>
      </c>
      <c r="R27" s="83">
        <f>IF(ISNUMBER(--Лист1!R23)*(Лист1!R23&gt;0),Лист1!R23,IF(LEN(Лист1!R23)&gt;1,--LEFT(Лист1!R23,LEN(Лист1!R23)-1),""))</f>
        <v>8</v>
      </c>
      <c r="S27" s="83">
        <f>IF(ISNUMBER(--Лист1!S23)*(Лист1!S23&gt;0),Лист1!S23,IF(LEN(Лист1!S23)&gt;1,--LEFT(Лист1!S23,LEN(Лист1!S23)-1),""))</f>
        <v>8</v>
      </c>
      <c r="T27" s="83">
        <f>IF(ISNUMBER(--Лист1!T23)*(Лист1!T23&gt;0),Лист1!T23,IF(LEN(Лист1!T23)&gt;1,--LEFT(Лист1!T23,LEN(Лист1!T23)-1),""))</f>
        <v>8</v>
      </c>
      <c r="U27" s="83" t="str">
        <f>IF(ISNUMBER(--Лист1!U23)*(Лист1!U23&gt;0),Лист1!U23,IF(LEN(Лист1!U23)&gt;1,--LEFT(Лист1!U23,LEN(Лист1!U23)-1),""))</f>
        <v/>
      </c>
      <c r="V27" s="83">
        <f>IF(ISNUMBER(--Лист1!V23)*(Лист1!V23&gt;0),Лист1!V23,IF(LEN(Лист1!V23)&gt;1,--LEFT(Лист1!V23,LEN(Лист1!V23)-1),""))</f>
        <v>8</v>
      </c>
      <c r="W27" s="83">
        <f>IF(ISNUMBER(--Лист1!W23)*(Лист1!W23&gt;0),Лист1!W23,IF(LEN(Лист1!W23)&gt;1,--LEFT(Лист1!W23,LEN(Лист1!W23)-1),""))</f>
        <v>8</v>
      </c>
      <c r="X27" s="83">
        <f>IF(ISNUMBER(--Лист1!X23)*(Лист1!X23&gt;0),Лист1!X23,IF(LEN(Лист1!X23)&gt;1,--LEFT(Лист1!X23,LEN(Лист1!X23)-1),""))</f>
        <v>8</v>
      </c>
      <c r="Y27" s="83">
        <f>IF(ISNUMBER(--Лист1!Y23)*(Лист1!Y23&gt;0),Лист1!Y23,IF(LEN(Лист1!Y23)&gt;1,--LEFT(Лист1!Y23,LEN(Лист1!Y23)-1),""))</f>
        <v>8</v>
      </c>
      <c r="Z27" s="83">
        <f>IF(ISNUMBER(--Лист1!Z23)*(Лист1!Z23&gt;0),Лист1!Z23,IF(LEN(Лист1!Z23)&gt;1,--LEFT(Лист1!Z23,LEN(Лист1!Z23)-1),""))</f>
        <v>8</v>
      </c>
      <c r="AA27" s="83" t="str">
        <f>IF(ISNUMBER(--Лист1!AA23)*(Лист1!AA23&gt;0),Лист1!AA23,IF(LEN(Лист1!AA23)&gt;1,--LEFT(Лист1!AA23,LEN(Лист1!AA23)-1),""))</f>
        <v/>
      </c>
      <c r="AB27" s="83" t="str">
        <f>IF(ISNUMBER(--Лист1!AB23)*(Лист1!AB23&gt;0),Лист1!AB23,IF(LEN(Лист1!AB23)&gt;1,--LEFT(Лист1!AB23,LEN(Лист1!AB23)-1),""))</f>
        <v/>
      </c>
      <c r="AC27" s="83" t="str">
        <f>IF(ISNUMBER(--Лист1!AC23)*(Лист1!AC23&gt;0),Лист1!AC23,IF(LEN(Лист1!AC23)&gt;1,--LEFT(Лист1!AC23,LEN(Лист1!AC23)-1),""))</f>
        <v/>
      </c>
      <c r="AD27" s="83" t="str">
        <f>IF(ISNUMBER(--Лист1!AD23)*(Лист1!AD23&gt;0),Лист1!AD23,IF(LEN(Лист1!AD23)&gt;1,--LEFT(Лист1!AD23,LEN(Лист1!AD23)-1),""))</f>
        <v/>
      </c>
      <c r="AE27" s="83" t="str">
        <f>IF(ISNUMBER(--Лист1!AE23)*(Лист1!AE23&gt;0),Лист1!AE23,IF(LEN(Лист1!AE23)&gt;1,--LEFT(Лист1!AE23,LEN(Лист1!AE23)-1),""))</f>
        <v/>
      </c>
      <c r="AF27" s="83" t="str">
        <f>IF(ISNUMBER(--Лист1!AF23)*(Лист1!AF23&gt;0),Лист1!AF23,IF(LEN(Лист1!AF23)&gt;1,--LEFT(Лист1!AF23,LEN(Лист1!AF23)-1),""))</f>
        <v/>
      </c>
      <c r="AG27" s="83" t="str">
        <f>IF(ISNUMBER(--Лист1!AG23)*(Лист1!AG23&gt;0),Лист1!AG23,IF(LEN(Лист1!AG23)&gt;1,--LEFT(Лист1!AG23,LEN(Лист1!AG23)-1),""))</f>
        <v/>
      </c>
      <c r="AH27" s="83" t="str">
        <f>IF(ISNUMBER(--Лист1!AH23)*(Лист1!AH23&gt;0),Лист1!AH23,IF(LEN(Лист1!AH23)&gt;1,--LEFT(Лист1!AH23,LEN(Лист1!AH23)-1),""))</f>
        <v/>
      </c>
      <c r="AI27" s="83" t="str">
        <f>IF(ISNUMBER(--Лист1!AI23)*(Лист1!AI23&gt;0),Лист1!AI23,IF(LEN(Лист1!AI23)&gt;1,--LEFT(Лист1!AI23,LEN(Лист1!AI23)-1),""))</f>
        <v/>
      </c>
      <c r="AJ27" s="97" t="str">
        <f>IF(ISNUMBER(--Лист1!AJ23)*(Лист1!AJ23&gt;0),Лист1!AJ23,IF(LEN(Лист1!AJ23)&gt;1,--LEFT(Лист1!AJ23,LEN(Лист1!AJ23)-1),""))</f>
        <v/>
      </c>
      <c r="AK27" s="105"/>
      <c r="AL27" s="106"/>
      <c r="AM27" s="101"/>
      <c r="AN27" s="5"/>
      <c r="AO27" s="5"/>
      <c r="AP27" s="5"/>
      <c r="AQ27" s="5"/>
      <c r="AR27" s="5"/>
      <c r="AS27" s="5"/>
      <c r="AT27" s="71"/>
      <c r="AU27" s="9"/>
      <c r="AV27" s="9"/>
      <c r="AW27" s="9"/>
      <c r="AX27" s="9"/>
      <c r="AY27" s="5"/>
      <c r="AZ27" s="5"/>
      <c r="BA27" s="6"/>
      <c r="BB27" s="2"/>
      <c r="BC27" s="2"/>
      <c r="BD27" s="2"/>
      <c r="BE27" s="2"/>
      <c r="BF27" s="2"/>
      <c r="BG27" s="3"/>
      <c r="BH27" s="3"/>
      <c r="BI27" s="1"/>
      <c r="BJ27" s="1"/>
      <c r="BK27" s="1"/>
      <c r="BL27" s="108">
        <f>Лист1!BL23</f>
        <v>0</v>
      </c>
      <c r="BM27" s="83">
        <f>Лист1!BM23</f>
        <v>0</v>
      </c>
      <c r="BN27" s="83">
        <f>Лист1!BN23</f>
        <v>0</v>
      </c>
      <c r="BO27" s="83">
        <f>Лист1!BO23</f>
        <v>0</v>
      </c>
      <c r="BP27" s="83">
        <f>Лист1!BP23</f>
        <v>0</v>
      </c>
      <c r="BQ27" s="83">
        <f>Лист1!BQ23</f>
        <v>0</v>
      </c>
      <c r="BR27" s="83">
        <f>Лист1!BR23</f>
        <v>0</v>
      </c>
      <c r="BS27" s="83">
        <f>Лист1!BS23</f>
        <v>0</v>
      </c>
      <c r="BT27" s="83">
        <f>Лист1!BT23</f>
        <v>0</v>
      </c>
      <c r="BU27" s="83">
        <f>Лист1!BU23</f>
        <v>0</v>
      </c>
      <c r="BV27" s="83">
        <f>Лист1!BV23</f>
        <v>0</v>
      </c>
      <c r="BW27" s="83">
        <f>Лист1!BW23</f>
        <v>0</v>
      </c>
      <c r="BX27" s="83">
        <f>Лист1!BX23</f>
        <v>0</v>
      </c>
      <c r="BY27" s="83">
        <f>Лист1!BY23</f>
        <v>0</v>
      </c>
      <c r="BZ27" s="83">
        <f>Лист1!BZ23</f>
        <v>0</v>
      </c>
      <c r="CA27" s="83">
        <f>Лист1!CA23</f>
        <v>0</v>
      </c>
      <c r="CB27" s="83">
        <f>Лист1!CB23</f>
        <v>0</v>
      </c>
      <c r="CC27" s="83">
        <f>Лист1!CC23</f>
        <v>0</v>
      </c>
      <c r="CD27" s="83">
        <f>Лист1!CD23</f>
        <v>0</v>
      </c>
      <c r="CE27" s="83">
        <f>Лист1!CE23</f>
        <v>0</v>
      </c>
      <c r="CF27" s="83">
        <f>Лист1!CF23</f>
        <v>0</v>
      </c>
      <c r="CG27" s="83">
        <f>Лист1!CG23</f>
        <v>0</v>
      </c>
      <c r="CH27" s="83">
        <f>Лист1!CH23</f>
        <v>0</v>
      </c>
      <c r="CI27" s="83">
        <f>Лист1!CI23</f>
        <v>0</v>
      </c>
      <c r="CJ27" s="83">
        <f>Лист1!CJ23</f>
        <v>0</v>
      </c>
      <c r="CK27" s="83">
        <f>Лист1!CK23</f>
        <v>0</v>
      </c>
      <c r="CL27" s="83">
        <f>Лист1!CL23</f>
        <v>0</v>
      </c>
      <c r="CM27" s="83">
        <f>Лист1!CM23</f>
        <v>0</v>
      </c>
      <c r="CN27" s="83">
        <f>Лист1!CN23</f>
        <v>0</v>
      </c>
      <c r="CO27" s="83">
        <f>Лист1!CO23</f>
        <v>0</v>
      </c>
      <c r="CP27" s="97">
        <f>Лист1!CP23</f>
        <v>0</v>
      </c>
    </row>
    <row r="28" spans="1:94" ht="13.5" customHeight="1">
      <c r="A28" s="94">
        <f>Лист1!A24</f>
        <v>21</v>
      </c>
      <c r="B28" s="71">
        <f>Лист1!B24</f>
        <v>0</v>
      </c>
      <c r="C28" s="9" t="str">
        <f>Лист1!C24</f>
        <v>Иванов</v>
      </c>
      <c r="D28" s="71">
        <f>Лист1!D24</f>
        <v>0</v>
      </c>
      <c r="E28" s="111">
        <f>Лист1!E24</f>
        <v>0</v>
      </c>
      <c r="F28" s="108" t="str">
        <f>IF(ISNUMBER(--Лист1!F24)*(Лист1!F24&gt;0),Лист1!F24,IF(LEN(Лист1!F24)&gt;1,--LEFT(Лист1!F24,LEN(Лист1!F24)-1),""))</f>
        <v/>
      </c>
      <c r="G28" s="83" t="str">
        <f>IF(ISNUMBER(--Лист1!G24)*(Лист1!G24&gt;0),Лист1!G24,IF(LEN(Лист1!G24)&gt;1,--LEFT(Лист1!G24,LEN(Лист1!G24)-1),""))</f>
        <v/>
      </c>
      <c r="H28" s="83">
        <f>IF(ISNUMBER(--Лист1!H24)*(Лист1!H24&gt;0),Лист1!H24,IF(LEN(Лист1!H24)&gt;1,--LEFT(Лист1!H24,LEN(Лист1!H24)-1),""))</f>
        <v>8</v>
      </c>
      <c r="I28" s="83">
        <f>IF(ISNUMBER(--Лист1!I24)*(Лист1!I24&gt;0),Лист1!I24,IF(LEN(Лист1!I24)&gt;1,--LEFT(Лист1!I24,LEN(Лист1!I24)-1),""))</f>
        <v>8</v>
      </c>
      <c r="J28" s="83">
        <f>IF(ISNUMBER(--Лист1!J24)*(Лист1!J24&gt;0),Лист1!J24,IF(LEN(Лист1!J24)&gt;1,--LEFT(Лист1!J24,LEN(Лист1!J24)-1),""))</f>
        <v>8</v>
      </c>
      <c r="K28" s="83">
        <f>IF(ISNUMBER(--Лист1!K24)*(Лист1!K24&gt;0),Лист1!K24,IF(LEN(Лист1!K24)&gt;1,--LEFT(Лист1!K24,LEN(Лист1!K24)-1),""))</f>
        <v>8</v>
      </c>
      <c r="L28" s="83" t="str">
        <f>IF(ISNUMBER(--Лист1!L24)*(Лист1!L24&gt;0),Лист1!L24,IF(LEN(Лист1!L24)&gt;1,--LEFT(Лист1!L24,LEN(Лист1!L24)-1),""))</f>
        <v/>
      </c>
      <c r="M28" s="83" t="str">
        <f>IF(ISNUMBER(--Лист1!M24)*(Лист1!M24&gt;0),Лист1!M24,IF(LEN(Лист1!M24)&gt;1,--LEFT(Лист1!M24,LEN(Лист1!M24)-1),""))</f>
        <v/>
      </c>
      <c r="N28" s="83" t="str">
        <f>IF(ISNUMBER(--Лист1!N24)*(Лист1!N24&gt;0),Лист1!N24,IF(LEN(Лист1!N24)&gt;1,--LEFT(Лист1!N24,LEN(Лист1!N24)-1),""))</f>
        <v/>
      </c>
      <c r="O28" s="83" t="str">
        <f>IF(ISNUMBER(--Лист1!O24)*(Лист1!O24&gt;0),Лист1!O24,IF(LEN(Лист1!O24)&gt;1,--LEFT(Лист1!O24,LEN(Лист1!O24)-1),""))</f>
        <v/>
      </c>
      <c r="P28" s="83">
        <f>IF(ISNUMBER(--Лист1!P24)*(Лист1!P24&gt;0),Лист1!P24,IF(LEN(Лист1!P24)&gt;1,--LEFT(Лист1!P24,LEN(Лист1!P24)-1),""))</f>
        <v>8</v>
      </c>
      <c r="Q28" s="83" t="str">
        <f>IF(ISNUMBER(--Лист1!Q24)*(Лист1!Q24&gt;0),Лист1!Q24,IF(LEN(Лист1!Q24)&gt;1,--LEFT(Лист1!Q24,LEN(Лист1!Q24)-1),""))</f>
        <v/>
      </c>
      <c r="R28" s="83" t="str">
        <f>IF(ISNUMBER(--Лист1!R24)*(Лист1!R24&gt;0),Лист1!R24,IF(LEN(Лист1!R24)&gt;1,--LEFT(Лист1!R24,LEN(Лист1!R24)-1),""))</f>
        <v/>
      </c>
      <c r="S28" s="83" t="str">
        <f>IF(ISNUMBER(--Лист1!S24)*(Лист1!S24&gt;0),Лист1!S24,IF(LEN(Лист1!S24)&gt;1,--LEFT(Лист1!S24,LEN(Лист1!S24)-1),""))</f>
        <v/>
      </c>
      <c r="T28" s="83" t="str">
        <f>IF(ISNUMBER(--Лист1!T24)*(Лист1!T24&gt;0),Лист1!T24,IF(LEN(Лист1!T24)&gt;1,--LEFT(Лист1!T24,LEN(Лист1!T24)-1),""))</f>
        <v/>
      </c>
      <c r="U28" s="83" t="str">
        <f>IF(ISNUMBER(--Лист1!U24)*(Лист1!U24&gt;0),Лист1!U24,IF(LEN(Лист1!U24)&gt;1,--LEFT(Лист1!U24,LEN(Лист1!U24)-1),""))</f>
        <v/>
      </c>
      <c r="V28" s="83" t="str">
        <f>IF(ISNUMBER(--Лист1!V24)*(Лист1!V24&gt;0),Лист1!V24,IF(LEN(Лист1!V24)&gt;1,--LEFT(Лист1!V24,LEN(Лист1!V24)-1),""))</f>
        <v/>
      </c>
      <c r="W28" s="83" t="str">
        <f>IF(ISNUMBER(--Лист1!W24)*(Лист1!W24&gt;0),Лист1!W24,IF(LEN(Лист1!W24)&gt;1,--LEFT(Лист1!W24,LEN(Лист1!W24)-1),""))</f>
        <v/>
      </c>
      <c r="X28" s="83" t="str">
        <f>IF(ISNUMBER(--Лист1!X24)*(Лист1!X24&gt;0),Лист1!X24,IF(LEN(Лист1!X24)&gt;1,--LEFT(Лист1!X24,LEN(Лист1!X24)-1),""))</f>
        <v/>
      </c>
      <c r="Y28" s="83" t="str">
        <f>IF(ISNUMBER(--Лист1!Y24)*(Лист1!Y24&gt;0),Лист1!Y24,IF(LEN(Лист1!Y24)&gt;1,--LEFT(Лист1!Y24,LEN(Лист1!Y24)-1),""))</f>
        <v/>
      </c>
      <c r="Z28" s="83" t="str">
        <f>IF(ISNUMBER(--Лист1!Z24)*(Лист1!Z24&gt;0),Лист1!Z24,IF(LEN(Лист1!Z24)&gt;1,--LEFT(Лист1!Z24,LEN(Лист1!Z24)-1),""))</f>
        <v/>
      </c>
      <c r="AA28" s="83" t="str">
        <f>IF(ISNUMBER(--Лист1!AA24)*(Лист1!AA24&gt;0),Лист1!AA24,IF(LEN(Лист1!AA24)&gt;1,--LEFT(Лист1!AA24,LEN(Лист1!AA24)-1),""))</f>
        <v/>
      </c>
      <c r="AB28" s="83" t="str">
        <f>IF(ISNUMBER(--Лист1!AB24)*(Лист1!AB24&gt;0),Лист1!AB24,IF(LEN(Лист1!AB24)&gt;1,--LEFT(Лист1!AB24,LEN(Лист1!AB24)-1),""))</f>
        <v/>
      </c>
      <c r="AC28" s="83" t="str">
        <f>IF(ISNUMBER(--Лист1!AC24)*(Лист1!AC24&gt;0),Лист1!AC24,IF(LEN(Лист1!AC24)&gt;1,--LEFT(Лист1!AC24,LEN(Лист1!AC24)-1),""))</f>
        <v/>
      </c>
      <c r="AD28" s="83" t="str">
        <f>IF(ISNUMBER(--Лист1!AD24)*(Лист1!AD24&gt;0),Лист1!AD24,IF(LEN(Лист1!AD24)&gt;1,--LEFT(Лист1!AD24,LEN(Лист1!AD24)-1),""))</f>
        <v/>
      </c>
      <c r="AE28" s="83" t="str">
        <f>IF(ISNUMBER(--Лист1!AE24)*(Лист1!AE24&gt;0),Лист1!AE24,IF(LEN(Лист1!AE24)&gt;1,--LEFT(Лист1!AE24,LEN(Лист1!AE24)-1),""))</f>
        <v/>
      </c>
      <c r="AF28" s="83" t="str">
        <f>IF(ISNUMBER(--Лист1!AF24)*(Лист1!AF24&gt;0),Лист1!AF24,IF(LEN(Лист1!AF24)&gt;1,--LEFT(Лист1!AF24,LEN(Лист1!AF24)-1),""))</f>
        <v/>
      </c>
      <c r="AG28" s="83" t="str">
        <f>IF(ISNUMBER(--Лист1!AG24)*(Лист1!AG24&gt;0),Лист1!AG24,IF(LEN(Лист1!AG24)&gt;1,--LEFT(Лист1!AG24,LEN(Лист1!AG24)-1),""))</f>
        <v/>
      </c>
      <c r="AH28" s="83" t="str">
        <f>IF(ISNUMBER(--Лист1!AH24)*(Лист1!AH24&gt;0),Лист1!AH24,IF(LEN(Лист1!AH24)&gt;1,--LEFT(Лист1!AH24,LEN(Лист1!AH24)-1),""))</f>
        <v/>
      </c>
      <c r="AI28" s="83" t="str">
        <f>IF(ISNUMBER(--Лист1!AI24)*(Лист1!AI24&gt;0),Лист1!AI24,IF(LEN(Лист1!AI24)&gt;1,--LEFT(Лист1!AI24,LEN(Лист1!AI24)-1),""))</f>
        <v/>
      </c>
      <c r="AJ28" s="97" t="str">
        <f>IF(ISNUMBER(--Лист1!AJ24)*(Лист1!AJ24&gt;0),Лист1!AJ24,IF(LEN(Лист1!AJ24)&gt;1,--LEFT(Лист1!AJ24,LEN(Лист1!AJ24)-1),""))</f>
        <v/>
      </c>
      <c r="AK28" s="105"/>
      <c r="AL28" s="106"/>
      <c r="AM28" s="101"/>
      <c r="AN28" s="5"/>
      <c r="AO28" s="5"/>
      <c r="AP28" s="5"/>
      <c r="AQ28" s="5"/>
      <c r="AR28" s="5"/>
      <c r="AS28" s="5"/>
      <c r="AT28" s="72"/>
      <c r="AU28" s="9"/>
      <c r="AV28" s="9"/>
      <c r="AW28" s="9"/>
      <c r="AX28" s="9"/>
      <c r="AY28" s="5"/>
      <c r="AZ28" s="5"/>
      <c r="BA28" s="6"/>
      <c r="BB28" s="2"/>
      <c r="BC28" s="2"/>
      <c r="BD28" s="2"/>
      <c r="BE28" s="2"/>
      <c r="BF28" s="2"/>
      <c r="BG28" s="3"/>
      <c r="BH28" s="3"/>
      <c r="BI28" s="1"/>
      <c r="BJ28" s="1"/>
      <c r="BK28" s="1"/>
      <c r="BL28" s="108">
        <f>Лист1!BL24</f>
        <v>0</v>
      </c>
      <c r="BM28" s="83">
        <f>Лист1!BM24</f>
        <v>0</v>
      </c>
      <c r="BN28" s="83">
        <f>Лист1!BN24</f>
        <v>0</v>
      </c>
      <c r="BO28" s="83">
        <f>Лист1!BO24</f>
        <v>0</v>
      </c>
      <c r="BP28" s="83">
        <f>Лист1!BP24</f>
        <v>0</v>
      </c>
      <c r="BQ28" s="83">
        <f>Лист1!BQ24</f>
        <v>0</v>
      </c>
      <c r="BR28" s="83">
        <f>Лист1!BR24</f>
        <v>0</v>
      </c>
      <c r="BS28" s="83">
        <f>Лист1!BS24</f>
        <v>0</v>
      </c>
      <c r="BT28" s="83">
        <f>Лист1!BT24</f>
        <v>0</v>
      </c>
      <c r="BU28" s="83">
        <f>Лист1!BU24</f>
        <v>0</v>
      </c>
      <c r="BV28" s="83">
        <f>Лист1!BV24</f>
        <v>0</v>
      </c>
      <c r="BW28" s="83">
        <f>Лист1!BW24</f>
        <v>0</v>
      </c>
      <c r="BX28" s="83">
        <f>Лист1!BX24</f>
        <v>0</v>
      </c>
      <c r="BY28" s="83">
        <f>Лист1!BY24</f>
        <v>0</v>
      </c>
      <c r="BZ28" s="83">
        <f>Лист1!BZ24</f>
        <v>0</v>
      </c>
      <c r="CA28" s="83">
        <f>Лист1!CA24</f>
        <v>0</v>
      </c>
      <c r="CB28" s="83">
        <f>Лист1!CB24</f>
        <v>0</v>
      </c>
      <c r="CC28" s="83">
        <f>Лист1!CC24</f>
        <v>0</v>
      </c>
      <c r="CD28" s="83">
        <f>Лист1!CD24</f>
        <v>0</v>
      </c>
      <c r="CE28" s="83">
        <f>Лист1!CE24</f>
        <v>0</v>
      </c>
      <c r="CF28" s="83">
        <f>Лист1!CF24</f>
        <v>0</v>
      </c>
      <c r="CG28" s="83">
        <f>Лист1!CG24</f>
        <v>0</v>
      </c>
      <c r="CH28" s="83">
        <f>Лист1!CH24</f>
        <v>0</v>
      </c>
      <c r="CI28" s="83">
        <f>Лист1!CI24</f>
        <v>0</v>
      </c>
      <c r="CJ28" s="83">
        <f>Лист1!CJ24</f>
        <v>0</v>
      </c>
      <c r="CK28" s="83">
        <f>Лист1!CK24</f>
        <v>0</v>
      </c>
      <c r="CL28" s="83">
        <f>Лист1!CL24</f>
        <v>0</v>
      </c>
      <c r="CM28" s="83">
        <f>Лист1!CM24</f>
        <v>0</v>
      </c>
      <c r="CN28" s="83">
        <f>Лист1!CN24</f>
        <v>0</v>
      </c>
      <c r="CO28" s="83">
        <f>Лист1!CO24</f>
        <v>0</v>
      </c>
      <c r="CP28" s="97">
        <f>Лист1!CP24</f>
        <v>0</v>
      </c>
    </row>
    <row r="29" spans="1:94" ht="13.5" customHeight="1">
      <c r="A29" s="94">
        <f>Лист1!A25</f>
        <v>22</v>
      </c>
      <c r="B29" s="71">
        <f>Лист1!B25</f>
        <v>0</v>
      </c>
      <c r="C29" s="9" t="str">
        <f>Лист1!C25</f>
        <v>Иванов</v>
      </c>
      <c r="D29" s="71">
        <f>Лист1!D25</f>
        <v>0</v>
      </c>
      <c r="E29" s="111">
        <f>Лист1!E25</f>
        <v>0</v>
      </c>
      <c r="F29" s="108" t="str">
        <f>IF(ISNUMBER(--Лист1!F25)*(Лист1!F25&gt;0),Лист1!F25,IF(LEN(Лист1!F25)&gt;1,--LEFT(Лист1!F25,LEN(Лист1!F25)-1),""))</f>
        <v/>
      </c>
      <c r="G29" s="83" t="str">
        <f>IF(ISNUMBER(--Лист1!G25)*(Лист1!G25&gt;0),Лист1!G25,IF(LEN(Лист1!G25)&gt;1,--LEFT(Лист1!G25,LEN(Лист1!G25)-1),""))</f>
        <v/>
      </c>
      <c r="H29" s="83">
        <f>IF(ISNUMBER(--Лист1!H25)*(Лист1!H25&gt;0),Лист1!H25,IF(LEN(Лист1!H25)&gt;1,--LEFT(Лист1!H25,LEN(Лист1!H25)-1),""))</f>
        <v>8</v>
      </c>
      <c r="I29" s="83">
        <f>IF(ISNUMBER(--Лист1!I25)*(Лист1!I25&gt;0),Лист1!I25,IF(LEN(Лист1!I25)&gt;1,--LEFT(Лист1!I25,LEN(Лист1!I25)-1),""))</f>
        <v>8</v>
      </c>
      <c r="J29" s="83">
        <f>IF(ISNUMBER(--Лист1!J25)*(Лист1!J25&gt;0),Лист1!J25,IF(LEN(Лист1!J25)&gt;1,--LEFT(Лист1!J25,LEN(Лист1!J25)-1),""))</f>
        <v>8</v>
      </c>
      <c r="K29" s="83">
        <f>IF(ISNUMBER(--Лист1!K25)*(Лист1!K25&gt;0),Лист1!K25,IF(LEN(Лист1!K25)&gt;1,--LEFT(Лист1!K25,LEN(Лист1!K25)-1),""))</f>
        <v>8</v>
      </c>
      <c r="L29" s="83">
        <f>IF(ISNUMBER(--Лист1!L25)*(Лист1!L25&gt;0),Лист1!L25,IF(LEN(Лист1!L25)&gt;1,--LEFT(Лист1!L25,LEN(Лист1!L25)-1),""))</f>
        <v>7</v>
      </c>
      <c r="M29" s="83" t="str">
        <f>IF(ISNUMBER(--Лист1!M25)*(Лист1!M25&gt;0),Лист1!M25,IF(LEN(Лист1!M25)&gt;1,--LEFT(Лист1!M25,LEN(Лист1!M25)-1),""))</f>
        <v/>
      </c>
      <c r="N29" s="83" t="str">
        <f>IF(ISNUMBER(--Лист1!N25)*(Лист1!N25&gt;0),Лист1!N25,IF(LEN(Лист1!N25)&gt;1,--LEFT(Лист1!N25,LEN(Лист1!N25)-1),""))</f>
        <v/>
      </c>
      <c r="O29" s="83" t="str">
        <f>IF(ISNUMBER(--Лист1!O25)*(Лист1!O25&gt;0),Лист1!O25,IF(LEN(Лист1!O25)&gt;1,--LEFT(Лист1!O25,LEN(Лист1!O25)-1),""))</f>
        <v/>
      </c>
      <c r="P29" s="83">
        <f>IF(ISNUMBER(--Лист1!P25)*(Лист1!P25&gt;0),Лист1!P25,IF(LEN(Лист1!P25)&gt;1,--LEFT(Лист1!P25,LEN(Лист1!P25)-1),""))</f>
        <v>8</v>
      </c>
      <c r="Q29" s="83">
        <f>IF(ISNUMBER(--Лист1!Q25)*(Лист1!Q25&gt;0),Лист1!Q25,IF(LEN(Лист1!Q25)&gt;1,--LEFT(Лист1!Q25,LEN(Лист1!Q25)-1),""))</f>
        <v>8</v>
      </c>
      <c r="R29" s="83">
        <f>IF(ISNUMBER(--Лист1!R25)*(Лист1!R25&gt;0),Лист1!R25,IF(LEN(Лист1!R25)&gt;1,--LEFT(Лист1!R25,LEN(Лист1!R25)-1),""))</f>
        <v>8</v>
      </c>
      <c r="S29" s="83">
        <f>IF(ISNUMBER(--Лист1!S25)*(Лист1!S25&gt;0),Лист1!S25,IF(LEN(Лист1!S25)&gt;1,--LEFT(Лист1!S25,LEN(Лист1!S25)-1),""))</f>
        <v>8</v>
      </c>
      <c r="T29" s="83">
        <f>IF(ISNUMBER(--Лист1!T25)*(Лист1!T25&gt;0),Лист1!T25,IF(LEN(Лист1!T25)&gt;1,--LEFT(Лист1!T25,LEN(Лист1!T25)-1),""))</f>
        <v>8</v>
      </c>
      <c r="U29" s="83" t="str">
        <f>IF(ISNUMBER(--Лист1!U25)*(Лист1!U25&gt;0),Лист1!U25,IF(LEN(Лист1!U25)&gt;1,--LEFT(Лист1!U25,LEN(Лист1!U25)-1),""))</f>
        <v/>
      </c>
      <c r="V29" s="83">
        <f>IF(ISNUMBER(--Лист1!V25)*(Лист1!V25&gt;0),Лист1!V25,IF(LEN(Лист1!V25)&gt;1,--LEFT(Лист1!V25,LEN(Лист1!V25)-1),""))</f>
        <v>8</v>
      </c>
      <c r="W29" s="83">
        <f>IF(ISNUMBER(--Лист1!W25)*(Лист1!W25&gt;0),Лист1!W25,IF(LEN(Лист1!W25)&gt;1,--LEFT(Лист1!W25,LEN(Лист1!W25)-1),""))</f>
        <v>8</v>
      </c>
      <c r="X29" s="83" t="str">
        <f>IF(ISNUMBER(--Лист1!X25)*(Лист1!X25&gt;0),Лист1!X25,IF(LEN(Лист1!X25)&gt;1,--LEFT(Лист1!X25,LEN(Лист1!X25)-1),""))</f>
        <v/>
      </c>
      <c r="Y29" s="83" t="str">
        <f>IF(ISNUMBER(--Лист1!Y25)*(Лист1!Y25&gt;0),Лист1!Y25,IF(LEN(Лист1!Y25)&gt;1,--LEFT(Лист1!Y25,LEN(Лист1!Y25)-1),""))</f>
        <v/>
      </c>
      <c r="Z29" s="83" t="str">
        <f>IF(ISNUMBER(--Лист1!Z25)*(Лист1!Z25&gt;0),Лист1!Z25,IF(LEN(Лист1!Z25)&gt;1,--LEFT(Лист1!Z25,LEN(Лист1!Z25)-1),""))</f>
        <v/>
      </c>
      <c r="AA29" s="83" t="str">
        <f>IF(ISNUMBER(--Лист1!AA25)*(Лист1!AA25&gt;0),Лист1!AA25,IF(LEN(Лист1!AA25)&gt;1,--LEFT(Лист1!AA25,LEN(Лист1!AA25)-1),""))</f>
        <v/>
      </c>
      <c r="AB29" s="83" t="str">
        <f>IF(ISNUMBER(--Лист1!AB25)*(Лист1!AB25&gt;0),Лист1!AB25,IF(LEN(Лист1!AB25)&gt;1,--LEFT(Лист1!AB25,LEN(Лист1!AB25)-1),""))</f>
        <v/>
      </c>
      <c r="AC29" s="83" t="str">
        <f>IF(ISNUMBER(--Лист1!AC25)*(Лист1!AC25&gt;0),Лист1!AC25,IF(LEN(Лист1!AC25)&gt;1,--LEFT(Лист1!AC25,LEN(Лист1!AC25)-1),""))</f>
        <v/>
      </c>
      <c r="AD29" s="83" t="str">
        <f>IF(ISNUMBER(--Лист1!AD25)*(Лист1!AD25&gt;0),Лист1!AD25,IF(LEN(Лист1!AD25)&gt;1,--LEFT(Лист1!AD25,LEN(Лист1!AD25)-1),""))</f>
        <v/>
      </c>
      <c r="AE29" s="83" t="str">
        <f>IF(ISNUMBER(--Лист1!AE25)*(Лист1!AE25&gt;0),Лист1!AE25,IF(LEN(Лист1!AE25)&gt;1,--LEFT(Лист1!AE25,LEN(Лист1!AE25)-1),""))</f>
        <v/>
      </c>
      <c r="AF29" s="83" t="str">
        <f>IF(ISNUMBER(--Лист1!AF25)*(Лист1!AF25&gt;0),Лист1!AF25,IF(LEN(Лист1!AF25)&gt;1,--LEFT(Лист1!AF25,LEN(Лист1!AF25)-1),""))</f>
        <v/>
      </c>
      <c r="AG29" s="83" t="str">
        <f>IF(ISNUMBER(--Лист1!AG25)*(Лист1!AG25&gt;0),Лист1!AG25,IF(LEN(Лист1!AG25)&gt;1,--LEFT(Лист1!AG25,LEN(Лист1!AG25)-1),""))</f>
        <v/>
      </c>
      <c r="AH29" s="83" t="str">
        <f>IF(ISNUMBER(--Лист1!AH25)*(Лист1!AH25&gt;0),Лист1!AH25,IF(LEN(Лист1!AH25)&gt;1,--LEFT(Лист1!AH25,LEN(Лист1!AH25)-1),""))</f>
        <v/>
      </c>
      <c r="AI29" s="83" t="str">
        <f>IF(ISNUMBER(--Лист1!AI25)*(Лист1!AI25&gt;0),Лист1!AI25,IF(LEN(Лист1!AI25)&gt;1,--LEFT(Лист1!AI25,LEN(Лист1!AI25)-1),""))</f>
        <v/>
      </c>
      <c r="AJ29" s="97" t="str">
        <f>IF(ISNUMBER(--Лист1!AJ25)*(Лист1!AJ25&gt;0),Лист1!AJ25,IF(LEN(Лист1!AJ25)&gt;1,--LEFT(Лист1!AJ25,LEN(Лист1!AJ25)-1),""))</f>
        <v/>
      </c>
      <c r="AK29" s="105"/>
      <c r="AL29" s="106"/>
      <c r="AM29" s="101"/>
      <c r="AN29" s="5"/>
      <c r="AO29" s="5"/>
      <c r="AP29" s="5"/>
      <c r="AQ29" s="5"/>
      <c r="AR29" s="5"/>
      <c r="AS29" s="5"/>
      <c r="AT29" s="5"/>
      <c r="AU29" s="9"/>
      <c r="AV29" s="9"/>
      <c r="AW29" s="9"/>
      <c r="AX29" s="9"/>
      <c r="AY29" s="5"/>
      <c r="AZ29" s="5"/>
      <c r="BA29" s="6"/>
      <c r="BB29" s="2"/>
      <c r="BC29" s="2"/>
      <c r="BD29" s="2"/>
      <c r="BE29" s="2"/>
      <c r="BF29" s="2"/>
      <c r="BG29" s="3"/>
      <c r="BH29" s="3"/>
      <c r="BI29" s="1"/>
      <c r="BJ29" s="1"/>
      <c r="BK29" s="1"/>
      <c r="BL29" s="108">
        <f>Лист1!BL25</f>
        <v>0</v>
      </c>
      <c r="BM29" s="83">
        <f>Лист1!BM25</f>
        <v>0</v>
      </c>
      <c r="BN29" s="83">
        <f>Лист1!BN25</f>
        <v>0</v>
      </c>
      <c r="BO29" s="83">
        <f>Лист1!BO25</f>
        <v>0</v>
      </c>
      <c r="BP29" s="83">
        <f>Лист1!BP25</f>
        <v>0</v>
      </c>
      <c r="BQ29" s="83">
        <f>Лист1!BQ25</f>
        <v>0</v>
      </c>
      <c r="BR29" s="83">
        <f>Лист1!BR25</f>
        <v>0</v>
      </c>
      <c r="BS29" s="83">
        <f>Лист1!BS25</f>
        <v>0</v>
      </c>
      <c r="BT29" s="83">
        <f>Лист1!BT25</f>
        <v>0</v>
      </c>
      <c r="BU29" s="83">
        <f>Лист1!BU25</f>
        <v>0</v>
      </c>
      <c r="BV29" s="83">
        <f>Лист1!BV25</f>
        <v>0</v>
      </c>
      <c r="BW29" s="83">
        <f>Лист1!BW25</f>
        <v>0</v>
      </c>
      <c r="BX29" s="83">
        <f>Лист1!BX25</f>
        <v>0</v>
      </c>
      <c r="BY29" s="83">
        <f>Лист1!BY25</f>
        <v>0</v>
      </c>
      <c r="BZ29" s="83">
        <f>Лист1!BZ25</f>
        <v>0</v>
      </c>
      <c r="CA29" s="83">
        <f>Лист1!CA25</f>
        <v>0</v>
      </c>
      <c r="CB29" s="83">
        <f>Лист1!CB25</f>
        <v>0</v>
      </c>
      <c r="CC29" s="83">
        <f>Лист1!CC25</f>
        <v>0</v>
      </c>
      <c r="CD29" s="83">
        <f>Лист1!CD25</f>
        <v>0</v>
      </c>
      <c r="CE29" s="83">
        <f>Лист1!CE25</f>
        <v>0</v>
      </c>
      <c r="CF29" s="83">
        <f>Лист1!CF25</f>
        <v>0</v>
      </c>
      <c r="CG29" s="83">
        <f>Лист1!CG25</f>
        <v>0</v>
      </c>
      <c r="CH29" s="83">
        <f>Лист1!CH25</f>
        <v>0</v>
      </c>
      <c r="CI29" s="83">
        <f>Лист1!CI25</f>
        <v>0</v>
      </c>
      <c r="CJ29" s="83">
        <f>Лист1!CJ25</f>
        <v>0</v>
      </c>
      <c r="CK29" s="83">
        <f>Лист1!CK25</f>
        <v>0</v>
      </c>
      <c r="CL29" s="83">
        <f>Лист1!CL25</f>
        <v>0</v>
      </c>
      <c r="CM29" s="83">
        <f>Лист1!CM25</f>
        <v>0</v>
      </c>
      <c r="CN29" s="83">
        <f>Лист1!CN25</f>
        <v>0</v>
      </c>
      <c r="CO29" s="83">
        <f>Лист1!CO25</f>
        <v>0</v>
      </c>
      <c r="CP29" s="97">
        <f>Лист1!CP25</f>
        <v>0</v>
      </c>
    </row>
    <row r="30" spans="1:94" ht="13.5" customHeight="1">
      <c r="A30" s="94">
        <f>Лист1!A26</f>
        <v>23</v>
      </c>
      <c r="B30" s="71">
        <f>Лист1!B26</f>
        <v>621</v>
      </c>
      <c r="C30" s="9" t="str">
        <f>Лист1!C26</f>
        <v>Иванов</v>
      </c>
      <c r="D30" s="71">
        <f>Лист1!D26</f>
        <v>4</v>
      </c>
      <c r="E30" s="111" t="str">
        <f>Лист1!E26</f>
        <v>оператор а. л.</v>
      </c>
      <c r="F30" s="108" t="str">
        <f>IF(ISNUMBER(--Лист1!F26)*(Лист1!F26&gt;0),Лист1!F26,IF(LEN(Лист1!F26)&gt;1,--LEFT(Лист1!F26,LEN(Лист1!F26)-1),""))</f>
        <v/>
      </c>
      <c r="G30" s="83" t="str">
        <f>IF(ISNUMBER(--Лист1!G26)*(Лист1!G26&gt;0),Лист1!G26,IF(LEN(Лист1!G26)&gt;1,--LEFT(Лист1!G26,LEN(Лист1!G26)-1),""))</f>
        <v/>
      </c>
      <c r="H30" s="83">
        <f>IF(ISNUMBER(--Лист1!H26)*(Лист1!H26&gt;0),Лист1!H26,IF(LEN(Лист1!H26)&gt;1,--LEFT(Лист1!H26,LEN(Лист1!H26)-1),""))</f>
        <v>8</v>
      </c>
      <c r="I30" s="83">
        <f>IF(ISNUMBER(--Лист1!I26)*(Лист1!I26&gt;0),Лист1!I26,IF(LEN(Лист1!I26)&gt;1,--LEFT(Лист1!I26,LEN(Лист1!I26)-1),""))</f>
        <v>8</v>
      </c>
      <c r="J30" s="83">
        <f>IF(ISNUMBER(--Лист1!J26)*(Лист1!J26&gt;0),Лист1!J26,IF(LEN(Лист1!J26)&gt;1,--LEFT(Лист1!J26,LEN(Лист1!J26)-1),""))</f>
        <v>8</v>
      </c>
      <c r="K30" s="83">
        <f>IF(ISNUMBER(--Лист1!K26)*(Лист1!K26&gt;0),Лист1!K26,IF(LEN(Лист1!K26)&gt;1,--LEFT(Лист1!K26,LEN(Лист1!K26)-1),""))</f>
        <v>8</v>
      </c>
      <c r="L30" s="83">
        <f>IF(ISNUMBER(--Лист1!L26)*(Лист1!L26&gt;0),Лист1!L26,IF(LEN(Лист1!L26)&gt;1,--LEFT(Лист1!L26,LEN(Лист1!L26)-1),""))</f>
        <v>7</v>
      </c>
      <c r="M30" s="83" t="str">
        <f>IF(ISNUMBER(--Лист1!M26)*(Лист1!M26&gt;0),Лист1!M26,IF(LEN(Лист1!M26)&gt;1,--LEFT(Лист1!M26,LEN(Лист1!M26)-1),""))</f>
        <v/>
      </c>
      <c r="N30" s="83" t="str">
        <f>IF(ISNUMBER(--Лист1!N26)*(Лист1!N26&gt;0),Лист1!N26,IF(LEN(Лист1!N26)&gt;1,--LEFT(Лист1!N26,LEN(Лист1!N26)-1),""))</f>
        <v/>
      </c>
      <c r="O30" s="83" t="str">
        <f>IF(ISNUMBER(--Лист1!O26)*(Лист1!O26&gt;0),Лист1!O26,IF(LEN(Лист1!O26)&gt;1,--LEFT(Лист1!O26,LEN(Лист1!O26)-1),""))</f>
        <v/>
      </c>
      <c r="P30" s="83">
        <f>IF(ISNUMBER(--Лист1!P26)*(Лист1!P26&gt;0),Лист1!P26,IF(LEN(Лист1!P26)&gt;1,--LEFT(Лист1!P26,LEN(Лист1!P26)-1),""))</f>
        <v>8</v>
      </c>
      <c r="Q30" s="83">
        <f>IF(ISNUMBER(--Лист1!Q26)*(Лист1!Q26&gt;0),Лист1!Q26,IF(LEN(Лист1!Q26)&gt;1,--LEFT(Лист1!Q26,LEN(Лист1!Q26)-1),""))</f>
        <v>8</v>
      </c>
      <c r="R30" s="83">
        <f>IF(ISNUMBER(--Лист1!R26)*(Лист1!R26&gt;0),Лист1!R26,IF(LEN(Лист1!R26)&gt;1,--LEFT(Лист1!R26,LEN(Лист1!R26)-1),""))</f>
        <v>8</v>
      </c>
      <c r="S30" s="83">
        <f>IF(ISNUMBER(--Лист1!S26)*(Лист1!S26&gt;0),Лист1!S26,IF(LEN(Лист1!S26)&gt;1,--LEFT(Лист1!S26,LEN(Лист1!S26)-1),""))</f>
        <v>8</v>
      </c>
      <c r="T30" s="83">
        <f>IF(ISNUMBER(--Лист1!T26)*(Лист1!T26&gt;0),Лист1!T26,IF(LEN(Лист1!T26)&gt;1,--LEFT(Лист1!T26,LEN(Лист1!T26)-1),""))</f>
        <v>8</v>
      </c>
      <c r="U30" s="83" t="str">
        <f>IF(ISNUMBER(--Лист1!U26)*(Лист1!U26&gt;0),Лист1!U26,IF(LEN(Лист1!U26)&gt;1,--LEFT(Лист1!U26,LEN(Лист1!U26)-1),""))</f>
        <v/>
      </c>
      <c r="V30" s="83">
        <f>IF(ISNUMBER(--Лист1!V26)*(Лист1!V26&gt;0),Лист1!V26,IF(LEN(Лист1!V26)&gt;1,--LEFT(Лист1!V26,LEN(Лист1!V26)-1),""))</f>
        <v>8</v>
      </c>
      <c r="W30" s="83">
        <f>IF(ISNUMBER(--Лист1!W26)*(Лист1!W26&gt;0),Лист1!W26,IF(LEN(Лист1!W26)&gt;1,--LEFT(Лист1!W26,LEN(Лист1!W26)-1),""))</f>
        <v>8</v>
      </c>
      <c r="X30" s="83" t="str">
        <f>IF(ISNUMBER(--Лист1!X26)*(Лист1!X26&gt;0),Лист1!X26,IF(LEN(Лист1!X26)&gt;1,--LEFT(Лист1!X26,LEN(Лист1!X26)-1),""))</f>
        <v/>
      </c>
      <c r="Y30" s="83" t="str">
        <f>IF(ISNUMBER(--Лист1!Y26)*(Лист1!Y26&gt;0),Лист1!Y26,IF(LEN(Лист1!Y26)&gt;1,--LEFT(Лист1!Y26,LEN(Лист1!Y26)-1),""))</f>
        <v/>
      </c>
      <c r="Z30" s="83" t="str">
        <f>IF(ISNUMBER(--Лист1!Z26)*(Лист1!Z26&gt;0),Лист1!Z26,IF(LEN(Лист1!Z26)&gt;1,--LEFT(Лист1!Z26,LEN(Лист1!Z26)-1),""))</f>
        <v/>
      </c>
      <c r="AA30" s="83" t="str">
        <f>IF(ISNUMBER(--Лист1!AA26)*(Лист1!AA26&gt;0),Лист1!AA26,IF(LEN(Лист1!AA26)&gt;1,--LEFT(Лист1!AA26,LEN(Лист1!AA26)-1),""))</f>
        <v/>
      </c>
      <c r="AB30" s="83" t="str">
        <f>IF(ISNUMBER(--Лист1!AB26)*(Лист1!AB26&gt;0),Лист1!AB26,IF(LEN(Лист1!AB26)&gt;1,--LEFT(Лист1!AB26,LEN(Лист1!AB26)-1),""))</f>
        <v/>
      </c>
      <c r="AC30" s="83" t="str">
        <f>IF(ISNUMBER(--Лист1!AC26)*(Лист1!AC26&gt;0),Лист1!AC26,IF(LEN(Лист1!AC26)&gt;1,--LEFT(Лист1!AC26,LEN(Лист1!AC26)-1),""))</f>
        <v/>
      </c>
      <c r="AD30" s="83" t="str">
        <f>IF(ISNUMBER(--Лист1!AD26)*(Лист1!AD26&gt;0),Лист1!AD26,IF(LEN(Лист1!AD26)&gt;1,--LEFT(Лист1!AD26,LEN(Лист1!AD26)-1),""))</f>
        <v/>
      </c>
      <c r="AE30" s="83" t="str">
        <f>IF(ISNUMBER(--Лист1!AE26)*(Лист1!AE26&gt;0),Лист1!AE26,IF(LEN(Лист1!AE26)&gt;1,--LEFT(Лист1!AE26,LEN(Лист1!AE26)-1),""))</f>
        <v/>
      </c>
      <c r="AF30" s="83" t="str">
        <f>IF(ISNUMBER(--Лист1!AF26)*(Лист1!AF26&gt;0),Лист1!AF26,IF(LEN(Лист1!AF26)&gt;1,--LEFT(Лист1!AF26,LEN(Лист1!AF26)-1),""))</f>
        <v/>
      </c>
      <c r="AG30" s="83" t="str">
        <f>IF(ISNUMBER(--Лист1!AG26)*(Лист1!AG26&gt;0),Лист1!AG26,IF(LEN(Лист1!AG26)&gt;1,--LEFT(Лист1!AG26,LEN(Лист1!AG26)-1),""))</f>
        <v/>
      </c>
      <c r="AH30" s="83" t="str">
        <f>IF(ISNUMBER(--Лист1!AH26)*(Лист1!AH26&gt;0),Лист1!AH26,IF(LEN(Лист1!AH26)&gt;1,--LEFT(Лист1!AH26,LEN(Лист1!AH26)-1),""))</f>
        <v/>
      </c>
      <c r="AI30" s="83" t="str">
        <f>IF(ISNUMBER(--Лист1!AI26)*(Лист1!AI26&gt;0),Лист1!AI26,IF(LEN(Лист1!AI26)&gt;1,--LEFT(Лист1!AI26,LEN(Лист1!AI26)-1),""))</f>
        <v/>
      </c>
      <c r="AJ30" s="97" t="str">
        <f>IF(ISNUMBER(--Лист1!AJ26)*(Лист1!AJ26&gt;0),Лист1!AJ26,IF(LEN(Лист1!AJ26)&gt;1,--LEFT(Лист1!AJ26,LEN(Лист1!AJ26)-1),""))</f>
        <v/>
      </c>
      <c r="AK30" s="105"/>
      <c r="AL30" s="106"/>
      <c r="AM30" s="101"/>
      <c r="AN30" s="5"/>
      <c r="AO30" s="5"/>
      <c r="AP30" s="5"/>
      <c r="AQ30" s="5"/>
      <c r="AR30" s="5"/>
      <c r="AS30" s="5"/>
      <c r="AT30" s="9"/>
      <c r="AU30" s="9"/>
      <c r="AV30" s="9"/>
      <c r="AW30" s="9"/>
      <c r="AX30" s="9"/>
      <c r="AY30" s="5"/>
      <c r="AZ30" s="5"/>
      <c r="BA30" s="6"/>
      <c r="BB30" s="2"/>
      <c r="BC30" s="2"/>
      <c r="BD30" s="2"/>
      <c r="BE30" s="2"/>
      <c r="BF30" s="2"/>
      <c r="BG30" s="3"/>
      <c r="BH30" s="3"/>
      <c r="BI30" s="1"/>
      <c r="BJ30" s="1"/>
      <c r="BK30" s="1"/>
      <c r="BL30" s="108">
        <f>Лист1!BL26</f>
        <v>0</v>
      </c>
      <c r="BM30" s="83">
        <f>Лист1!BM26</f>
        <v>0</v>
      </c>
      <c r="BN30" s="83">
        <f>Лист1!BN26</f>
        <v>0</v>
      </c>
      <c r="BO30" s="83">
        <f>Лист1!BO26</f>
        <v>0</v>
      </c>
      <c r="BP30" s="83">
        <f>Лист1!BP26</f>
        <v>0</v>
      </c>
      <c r="BQ30" s="83">
        <f>Лист1!BQ26</f>
        <v>0</v>
      </c>
      <c r="BR30" s="83">
        <f>Лист1!BR26</f>
        <v>0</v>
      </c>
      <c r="BS30" s="83">
        <f>Лист1!BS26</f>
        <v>0</v>
      </c>
      <c r="BT30" s="83">
        <f>Лист1!BT26</f>
        <v>0</v>
      </c>
      <c r="BU30" s="83">
        <f>Лист1!BU26</f>
        <v>0</v>
      </c>
      <c r="BV30" s="83">
        <f>Лист1!BV26</f>
        <v>0</v>
      </c>
      <c r="BW30" s="83">
        <f>Лист1!BW26</f>
        <v>0</v>
      </c>
      <c r="BX30" s="83">
        <f>Лист1!BX26</f>
        <v>0</v>
      </c>
      <c r="BY30" s="83">
        <f>Лист1!BY26</f>
        <v>0</v>
      </c>
      <c r="BZ30" s="83">
        <f>Лист1!BZ26</f>
        <v>0</v>
      </c>
      <c r="CA30" s="83">
        <f>Лист1!CA26</f>
        <v>0</v>
      </c>
      <c r="CB30" s="83">
        <f>Лист1!CB26</f>
        <v>0</v>
      </c>
      <c r="CC30" s="83">
        <f>Лист1!CC26</f>
        <v>0</v>
      </c>
      <c r="CD30" s="83">
        <f>Лист1!CD26</f>
        <v>0</v>
      </c>
      <c r="CE30" s="83">
        <f>Лист1!CE26</f>
        <v>0</v>
      </c>
      <c r="CF30" s="83">
        <f>Лист1!CF26</f>
        <v>0</v>
      </c>
      <c r="CG30" s="83">
        <f>Лист1!CG26</f>
        <v>0</v>
      </c>
      <c r="CH30" s="83">
        <f>Лист1!CH26</f>
        <v>0</v>
      </c>
      <c r="CI30" s="83">
        <f>Лист1!CI26</f>
        <v>0</v>
      </c>
      <c r="CJ30" s="83">
        <f>Лист1!CJ26</f>
        <v>0</v>
      </c>
      <c r="CK30" s="83">
        <f>Лист1!CK26</f>
        <v>0</v>
      </c>
      <c r="CL30" s="83">
        <f>Лист1!CL26</f>
        <v>0</v>
      </c>
      <c r="CM30" s="83">
        <f>Лист1!CM26</f>
        <v>0</v>
      </c>
      <c r="CN30" s="83">
        <f>Лист1!CN26</f>
        <v>0</v>
      </c>
      <c r="CO30" s="83">
        <f>Лист1!CO26</f>
        <v>0</v>
      </c>
      <c r="CP30" s="97">
        <f>Лист1!CP26</f>
        <v>0</v>
      </c>
    </row>
    <row r="31" spans="1:94" ht="13.5" customHeight="1">
      <c r="A31" s="94">
        <f>Лист1!A27</f>
        <v>24</v>
      </c>
      <c r="B31" s="71">
        <f>Лист1!B27</f>
        <v>0</v>
      </c>
      <c r="C31" s="9" t="str">
        <f>Лист1!C27</f>
        <v>Иванов</v>
      </c>
      <c r="D31" s="71">
        <f>Лист1!D27</f>
        <v>0</v>
      </c>
      <c r="E31" s="111">
        <f>Лист1!E27</f>
        <v>0</v>
      </c>
      <c r="F31" s="108" t="str">
        <f>IF(ISNUMBER(--Лист1!F27)*(Лист1!F27&gt;0),Лист1!F27,IF(LEN(Лист1!F27)&gt;1,--LEFT(Лист1!F27,LEN(Лист1!F27)-1),""))</f>
        <v/>
      </c>
      <c r="G31" s="83" t="str">
        <f>IF(ISNUMBER(--Лист1!G27)*(Лист1!G27&gt;0),Лист1!G27,IF(LEN(Лист1!G27)&gt;1,--LEFT(Лист1!G27,LEN(Лист1!G27)-1),""))</f>
        <v/>
      </c>
      <c r="H31" s="83" t="str">
        <f>IF(ISNUMBER(--Лист1!H27)*(Лист1!H27&gt;0),Лист1!H27,IF(LEN(Лист1!H27)&gt;1,--LEFT(Лист1!H27,LEN(Лист1!H27)-1),""))</f>
        <v/>
      </c>
      <c r="I31" s="83" t="str">
        <f>IF(ISNUMBER(--Лист1!I27)*(Лист1!I27&gt;0),Лист1!I27,IF(LEN(Лист1!I27)&gt;1,--LEFT(Лист1!I27,LEN(Лист1!I27)-1),""))</f>
        <v/>
      </c>
      <c r="J31" s="83">
        <f>IF(ISNUMBER(--Лист1!J27)*(Лист1!J27&gt;0),Лист1!J27,IF(LEN(Лист1!J27)&gt;1,--LEFT(Лист1!J27,LEN(Лист1!J27)-1),""))</f>
        <v>8</v>
      </c>
      <c r="K31" s="83">
        <f>IF(ISNUMBER(--Лист1!K27)*(Лист1!K27&gt;0),Лист1!K27,IF(LEN(Лист1!K27)&gt;1,--LEFT(Лист1!K27,LEN(Лист1!K27)-1),""))</f>
        <v>8</v>
      </c>
      <c r="L31" s="83">
        <f>IF(ISNUMBER(--Лист1!L27)*(Лист1!L27&gt;0),Лист1!L27,IF(LEN(Лист1!L27)&gt;1,--LEFT(Лист1!L27,LEN(Лист1!L27)-1),""))</f>
        <v>7</v>
      </c>
      <c r="M31" s="83" t="str">
        <f>IF(ISNUMBER(--Лист1!M27)*(Лист1!M27&gt;0),Лист1!M27,IF(LEN(Лист1!M27)&gt;1,--LEFT(Лист1!M27,LEN(Лист1!M27)-1),""))</f>
        <v/>
      </c>
      <c r="N31" s="83" t="str">
        <f>IF(ISNUMBER(--Лист1!N27)*(Лист1!N27&gt;0),Лист1!N27,IF(LEN(Лист1!N27)&gt;1,--LEFT(Лист1!N27,LEN(Лист1!N27)-1),""))</f>
        <v/>
      </c>
      <c r="O31" s="83" t="str">
        <f>IF(ISNUMBER(--Лист1!O27)*(Лист1!O27&gt;0),Лист1!O27,IF(LEN(Лист1!O27)&gt;1,--LEFT(Лист1!O27,LEN(Лист1!O27)-1),""))</f>
        <v/>
      </c>
      <c r="P31" s="83">
        <f>IF(ISNUMBER(--Лист1!P27)*(Лист1!P27&gt;0),Лист1!P27,IF(LEN(Лист1!P27)&gt;1,--LEFT(Лист1!P27,LEN(Лист1!P27)-1),""))</f>
        <v>8</v>
      </c>
      <c r="Q31" s="83">
        <f>IF(ISNUMBER(--Лист1!Q27)*(Лист1!Q27&gt;0),Лист1!Q27,IF(LEN(Лист1!Q27)&gt;1,--LEFT(Лист1!Q27,LEN(Лист1!Q27)-1),""))</f>
        <v>8</v>
      </c>
      <c r="R31" s="83">
        <f>IF(ISNUMBER(--Лист1!R27)*(Лист1!R27&gt;0),Лист1!R27,IF(LEN(Лист1!R27)&gt;1,--LEFT(Лист1!R27,LEN(Лист1!R27)-1),""))</f>
        <v>8</v>
      </c>
      <c r="S31" s="83">
        <f>IF(ISNUMBER(--Лист1!S27)*(Лист1!S27&gt;0),Лист1!S27,IF(LEN(Лист1!S27)&gt;1,--LEFT(Лист1!S27,LEN(Лист1!S27)-1),""))</f>
        <v>8</v>
      </c>
      <c r="T31" s="83" t="str">
        <f>IF(ISNUMBER(--Лист1!T27)*(Лист1!T27&gt;0),Лист1!T27,IF(LEN(Лист1!T27)&gt;1,--LEFT(Лист1!T27,LEN(Лист1!T27)-1),""))</f>
        <v/>
      </c>
      <c r="U31" s="83" t="str">
        <f>IF(ISNUMBER(--Лист1!U27)*(Лист1!U27&gt;0),Лист1!U27,IF(LEN(Лист1!U27)&gt;1,--LEFT(Лист1!U27,LEN(Лист1!U27)-1),""))</f>
        <v/>
      </c>
      <c r="V31" s="83">
        <f>IF(ISNUMBER(--Лист1!V27)*(Лист1!V27&gt;0),Лист1!V27,IF(LEN(Лист1!V27)&gt;1,--LEFT(Лист1!V27,LEN(Лист1!V27)-1),""))</f>
        <v>8</v>
      </c>
      <c r="W31" s="83">
        <f>IF(ISNUMBER(--Лист1!W27)*(Лист1!W27&gt;0),Лист1!W27,IF(LEN(Лист1!W27)&gt;1,--LEFT(Лист1!W27,LEN(Лист1!W27)-1),""))</f>
        <v>8</v>
      </c>
      <c r="X31" s="83" t="str">
        <f>IF(ISNUMBER(--Лист1!X27)*(Лист1!X27&gt;0),Лист1!X27,IF(LEN(Лист1!X27)&gt;1,--LEFT(Лист1!X27,LEN(Лист1!X27)-1),""))</f>
        <v/>
      </c>
      <c r="Y31" s="83" t="str">
        <f>IF(ISNUMBER(--Лист1!Y27)*(Лист1!Y27&gt;0),Лист1!Y27,IF(LEN(Лист1!Y27)&gt;1,--LEFT(Лист1!Y27,LEN(Лист1!Y27)-1),""))</f>
        <v/>
      </c>
      <c r="Z31" s="83" t="str">
        <f>IF(ISNUMBER(--Лист1!Z27)*(Лист1!Z27&gt;0),Лист1!Z27,IF(LEN(Лист1!Z27)&gt;1,--LEFT(Лист1!Z27,LEN(Лист1!Z27)-1),""))</f>
        <v/>
      </c>
      <c r="AA31" s="83" t="str">
        <f>IF(ISNUMBER(--Лист1!AA27)*(Лист1!AA27&gt;0),Лист1!AA27,IF(LEN(Лист1!AA27)&gt;1,--LEFT(Лист1!AA27,LEN(Лист1!AA27)-1),""))</f>
        <v/>
      </c>
      <c r="AB31" s="83" t="str">
        <f>IF(ISNUMBER(--Лист1!AB27)*(Лист1!AB27&gt;0),Лист1!AB27,IF(LEN(Лист1!AB27)&gt;1,--LEFT(Лист1!AB27,LEN(Лист1!AB27)-1),""))</f>
        <v/>
      </c>
      <c r="AC31" s="83" t="str">
        <f>IF(ISNUMBER(--Лист1!AC27)*(Лист1!AC27&gt;0),Лист1!AC27,IF(LEN(Лист1!AC27)&gt;1,--LEFT(Лист1!AC27,LEN(Лист1!AC27)-1),""))</f>
        <v/>
      </c>
      <c r="AD31" s="83" t="str">
        <f>IF(ISNUMBER(--Лист1!AD27)*(Лист1!AD27&gt;0),Лист1!AD27,IF(LEN(Лист1!AD27)&gt;1,--LEFT(Лист1!AD27,LEN(Лист1!AD27)-1),""))</f>
        <v/>
      </c>
      <c r="AE31" s="83" t="str">
        <f>IF(ISNUMBER(--Лист1!AE27)*(Лист1!AE27&gt;0),Лист1!AE27,IF(LEN(Лист1!AE27)&gt;1,--LEFT(Лист1!AE27,LEN(Лист1!AE27)-1),""))</f>
        <v/>
      </c>
      <c r="AF31" s="83" t="str">
        <f>IF(ISNUMBER(--Лист1!AF27)*(Лист1!AF27&gt;0),Лист1!AF27,IF(LEN(Лист1!AF27)&gt;1,--LEFT(Лист1!AF27,LEN(Лист1!AF27)-1),""))</f>
        <v/>
      </c>
      <c r="AG31" s="83" t="str">
        <f>IF(ISNUMBER(--Лист1!AG27)*(Лист1!AG27&gt;0),Лист1!AG27,IF(LEN(Лист1!AG27)&gt;1,--LEFT(Лист1!AG27,LEN(Лист1!AG27)-1),""))</f>
        <v/>
      </c>
      <c r="AH31" s="83" t="str">
        <f>IF(ISNUMBER(--Лист1!AH27)*(Лист1!AH27&gt;0),Лист1!AH27,IF(LEN(Лист1!AH27)&gt;1,--LEFT(Лист1!AH27,LEN(Лист1!AH27)-1),""))</f>
        <v/>
      </c>
      <c r="AI31" s="83" t="str">
        <f>IF(ISNUMBER(--Лист1!AI27)*(Лист1!AI27&gt;0),Лист1!AI27,IF(LEN(Лист1!AI27)&gt;1,--LEFT(Лист1!AI27,LEN(Лист1!AI27)-1),""))</f>
        <v/>
      </c>
      <c r="AJ31" s="97" t="str">
        <f>IF(ISNUMBER(--Лист1!AJ27)*(Лист1!AJ27&gt;0),Лист1!AJ27,IF(LEN(Лист1!AJ27)&gt;1,--LEFT(Лист1!AJ27,LEN(Лист1!AJ27)-1),""))</f>
        <v/>
      </c>
      <c r="AK31" s="105"/>
      <c r="AL31" s="106"/>
      <c r="AM31" s="101"/>
      <c r="AN31" s="5"/>
      <c r="AO31" s="5"/>
      <c r="AP31" s="5"/>
      <c r="AQ31" s="5"/>
      <c r="AR31" s="5"/>
      <c r="AS31" s="5"/>
      <c r="AT31" s="9"/>
      <c r="AU31" s="9"/>
      <c r="AV31" s="9"/>
      <c r="AW31" s="9"/>
      <c r="AX31" s="9"/>
      <c r="AY31" s="5"/>
      <c r="AZ31" s="5"/>
      <c r="BA31" s="6"/>
      <c r="BB31" s="2"/>
      <c r="BC31" s="2"/>
      <c r="BD31" s="2"/>
      <c r="BE31" s="2"/>
      <c r="BF31" s="2"/>
      <c r="BG31" s="3"/>
      <c r="BH31" s="3"/>
      <c r="BI31" s="1"/>
      <c r="BJ31" s="1"/>
      <c r="BK31" s="1"/>
      <c r="BL31" s="108">
        <f>Лист1!BL27</f>
        <v>0</v>
      </c>
      <c r="BM31" s="83">
        <f>Лист1!BM27</f>
        <v>0</v>
      </c>
      <c r="BN31" s="83">
        <f>Лист1!BN27</f>
        <v>0</v>
      </c>
      <c r="BO31" s="83">
        <f>Лист1!BO27</f>
        <v>0</v>
      </c>
      <c r="BP31" s="83">
        <f>Лист1!BP27</f>
        <v>0</v>
      </c>
      <c r="BQ31" s="83">
        <f>Лист1!BQ27</f>
        <v>0</v>
      </c>
      <c r="BR31" s="83">
        <f>Лист1!BR27</f>
        <v>0</v>
      </c>
      <c r="BS31" s="83">
        <f>Лист1!BS27</f>
        <v>0</v>
      </c>
      <c r="BT31" s="83">
        <f>Лист1!BT27</f>
        <v>0</v>
      </c>
      <c r="BU31" s="83">
        <f>Лист1!BU27</f>
        <v>0</v>
      </c>
      <c r="BV31" s="83">
        <f>Лист1!BV27</f>
        <v>0</v>
      </c>
      <c r="BW31" s="83">
        <f>Лист1!BW27</f>
        <v>0</v>
      </c>
      <c r="BX31" s="83">
        <f>Лист1!BX27</f>
        <v>0</v>
      </c>
      <c r="BY31" s="83">
        <f>Лист1!BY27</f>
        <v>0</v>
      </c>
      <c r="BZ31" s="83">
        <f>Лист1!BZ27</f>
        <v>0</v>
      </c>
      <c r="CA31" s="83">
        <f>Лист1!CA27</f>
        <v>0</v>
      </c>
      <c r="CB31" s="83">
        <f>Лист1!CB27</f>
        <v>0</v>
      </c>
      <c r="CC31" s="83">
        <f>Лист1!CC27</f>
        <v>0</v>
      </c>
      <c r="CD31" s="83">
        <f>Лист1!CD27</f>
        <v>0</v>
      </c>
      <c r="CE31" s="83">
        <f>Лист1!CE27</f>
        <v>0</v>
      </c>
      <c r="CF31" s="83">
        <f>Лист1!CF27</f>
        <v>0</v>
      </c>
      <c r="CG31" s="83">
        <f>Лист1!CG27</f>
        <v>0</v>
      </c>
      <c r="CH31" s="83">
        <f>Лист1!CH27</f>
        <v>0</v>
      </c>
      <c r="CI31" s="83">
        <f>Лист1!CI27</f>
        <v>0</v>
      </c>
      <c r="CJ31" s="83">
        <f>Лист1!CJ27</f>
        <v>0</v>
      </c>
      <c r="CK31" s="83">
        <f>Лист1!CK27</f>
        <v>0</v>
      </c>
      <c r="CL31" s="83">
        <f>Лист1!CL27</f>
        <v>0</v>
      </c>
      <c r="CM31" s="83">
        <f>Лист1!CM27</f>
        <v>0</v>
      </c>
      <c r="CN31" s="83">
        <f>Лист1!CN27</f>
        <v>0</v>
      </c>
      <c r="CO31" s="83">
        <f>Лист1!CO27</f>
        <v>0</v>
      </c>
      <c r="CP31" s="97">
        <f>Лист1!CP27</f>
        <v>0</v>
      </c>
    </row>
    <row r="32" spans="1:94" ht="13.5" customHeight="1">
      <c r="A32" s="94">
        <f>Лист1!A28</f>
        <v>25</v>
      </c>
      <c r="B32" s="71">
        <f>Лист1!B28</f>
        <v>345</v>
      </c>
      <c r="C32" s="9" t="str">
        <f>Лист1!C28</f>
        <v>Иванов</v>
      </c>
      <c r="D32" s="71">
        <f>Лист1!D28</f>
        <v>0</v>
      </c>
      <c r="E32" s="111" t="str">
        <f>Лист1!E28</f>
        <v>столяр станоч</v>
      </c>
      <c r="F32" s="108" t="str">
        <f>IF(ISNUMBER(--Лист1!F28)*(Лист1!F28&gt;0),Лист1!F28,IF(LEN(Лист1!F28)&gt;1,--LEFT(Лист1!F28,LEN(Лист1!F28)-1),""))</f>
        <v/>
      </c>
      <c r="G32" s="83" t="str">
        <f>IF(ISNUMBER(--Лист1!G28)*(Лист1!G28&gt;0),Лист1!G28,IF(LEN(Лист1!G28)&gt;1,--LEFT(Лист1!G28,LEN(Лист1!G28)-1),""))</f>
        <v/>
      </c>
      <c r="H32" s="83">
        <f>IF(ISNUMBER(--Лист1!H28)*(Лист1!H28&gt;0),Лист1!H28,IF(LEN(Лист1!H28)&gt;1,--LEFT(Лист1!H28,LEN(Лист1!H28)-1),""))</f>
        <v>8</v>
      </c>
      <c r="I32" s="83">
        <f>IF(ISNUMBER(--Лист1!I28)*(Лист1!I28&gt;0),Лист1!I28,IF(LEN(Лист1!I28)&gt;1,--LEFT(Лист1!I28,LEN(Лист1!I28)-1),""))</f>
        <v>8</v>
      </c>
      <c r="J32" s="83">
        <f>IF(ISNUMBER(--Лист1!J28)*(Лист1!J28&gt;0),Лист1!J28,IF(LEN(Лист1!J28)&gt;1,--LEFT(Лист1!J28,LEN(Лист1!J28)-1),""))</f>
        <v>8</v>
      </c>
      <c r="K32" s="83">
        <f>IF(ISNUMBER(--Лист1!K28)*(Лист1!K28&gt;0),Лист1!K28,IF(LEN(Лист1!K28)&gt;1,--LEFT(Лист1!K28,LEN(Лист1!K28)-1),""))</f>
        <v>8</v>
      </c>
      <c r="L32" s="83">
        <f>IF(ISNUMBER(--Лист1!L28)*(Лист1!L28&gt;0),Лист1!L28,IF(LEN(Лист1!L28)&gt;1,--LEFT(Лист1!L28,LEN(Лист1!L28)-1),""))</f>
        <v>7</v>
      </c>
      <c r="M32" s="83" t="str">
        <f>IF(ISNUMBER(--Лист1!M28)*(Лист1!M28&gt;0),Лист1!M28,IF(LEN(Лист1!M28)&gt;1,--LEFT(Лист1!M28,LEN(Лист1!M28)-1),""))</f>
        <v/>
      </c>
      <c r="N32" s="83" t="str">
        <f>IF(ISNUMBER(--Лист1!N28)*(Лист1!N28&gt;0),Лист1!N28,IF(LEN(Лист1!N28)&gt;1,--LEFT(Лист1!N28,LEN(Лист1!N28)-1),""))</f>
        <v/>
      </c>
      <c r="O32" s="83" t="str">
        <f>IF(ISNUMBER(--Лист1!O28)*(Лист1!O28&gt;0),Лист1!O28,IF(LEN(Лист1!O28)&gt;1,--LEFT(Лист1!O28,LEN(Лист1!O28)-1),""))</f>
        <v/>
      </c>
      <c r="P32" s="83">
        <f>IF(ISNUMBER(--Лист1!P28)*(Лист1!P28&gt;0),Лист1!P28,IF(LEN(Лист1!P28)&gt;1,--LEFT(Лист1!P28,LEN(Лист1!P28)-1),""))</f>
        <v>8</v>
      </c>
      <c r="Q32" s="83">
        <f>IF(ISNUMBER(--Лист1!Q28)*(Лист1!Q28&gt;0),Лист1!Q28,IF(LEN(Лист1!Q28)&gt;1,--LEFT(Лист1!Q28,LEN(Лист1!Q28)-1),""))</f>
        <v>8</v>
      </c>
      <c r="R32" s="83">
        <f>IF(ISNUMBER(--Лист1!R28)*(Лист1!R28&gt;0),Лист1!R28,IF(LEN(Лист1!R28)&gt;1,--LEFT(Лист1!R28,LEN(Лист1!R28)-1),""))</f>
        <v>8</v>
      </c>
      <c r="S32" s="83">
        <f>IF(ISNUMBER(--Лист1!S28)*(Лист1!S28&gt;0),Лист1!S28,IF(LEN(Лист1!S28)&gt;1,--LEFT(Лист1!S28,LEN(Лист1!S28)-1),""))</f>
        <v>8</v>
      </c>
      <c r="T32" s="83" t="str">
        <f>IF(ISNUMBER(--Лист1!T28)*(Лист1!T28&gt;0),Лист1!T28,IF(LEN(Лист1!T28)&gt;1,--LEFT(Лист1!T28,LEN(Лист1!T28)-1),""))</f>
        <v/>
      </c>
      <c r="U32" s="83" t="str">
        <f>IF(ISNUMBER(--Лист1!U28)*(Лист1!U28&gt;0),Лист1!U28,IF(LEN(Лист1!U28)&gt;1,--LEFT(Лист1!U28,LEN(Лист1!U28)-1),""))</f>
        <v/>
      </c>
      <c r="V32" s="83">
        <f>IF(ISNUMBER(--Лист1!V28)*(Лист1!V28&gt;0),Лист1!V28,IF(LEN(Лист1!V28)&gt;1,--LEFT(Лист1!V28,LEN(Лист1!V28)-1),""))</f>
        <v>8</v>
      </c>
      <c r="W32" s="83">
        <f>IF(ISNUMBER(--Лист1!W28)*(Лист1!W28&gt;0),Лист1!W28,IF(LEN(Лист1!W28)&gt;1,--LEFT(Лист1!W28,LEN(Лист1!W28)-1),""))</f>
        <v>8</v>
      </c>
      <c r="X32" s="83" t="str">
        <f>IF(ISNUMBER(--Лист1!X28)*(Лист1!X28&gt;0),Лист1!X28,IF(LEN(Лист1!X28)&gt;1,--LEFT(Лист1!X28,LEN(Лист1!X28)-1),""))</f>
        <v/>
      </c>
      <c r="Y32" s="83" t="str">
        <f>IF(ISNUMBER(--Лист1!Y28)*(Лист1!Y28&gt;0),Лист1!Y28,IF(LEN(Лист1!Y28)&gt;1,--LEFT(Лист1!Y28,LEN(Лист1!Y28)-1),""))</f>
        <v/>
      </c>
      <c r="Z32" s="83" t="str">
        <f>IF(ISNUMBER(--Лист1!Z28)*(Лист1!Z28&gt;0),Лист1!Z28,IF(LEN(Лист1!Z28)&gt;1,--LEFT(Лист1!Z28,LEN(Лист1!Z28)-1),""))</f>
        <v/>
      </c>
      <c r="AA32" s="83" t="str">
        <f>IF(ISNUMBER(--Лист1!AA28)*(Лист1!AA28&gt;0),Лист1!AA28,IF(LEN(Лист1!AA28)&gt;1,--LEFT(Лист1!AA28,LEN(Лист1!AA28)-1),""))</f>
        <v/>
      </c>
      <c r="AB32" s="83" t="str">
        <f>IF(ISNUMBER(--Лист1!AB28)*(Лист1!AB28&gt;0),Лист1!AB28,IF(LEN(Лист1!AB28)&gt;1,--LEFT(Лист1!AB28,LEN(Лист1!AB28)-1),""))</f>
        <v/>
      </c>
      <c r="AC32" s="83" t="str">
        <f>IF(ISNUMBER(--Лист1!AC28)*(Лист1!AC28&gt;0),Лист1!AC28,IF(LEN(Лист1!AC28)&gt;1,--LEFT(Лист1!AC28,LEN(Лист1!AC28)-1),""))</f>
        <v/>
      </c>
      <c r="AD32" s="83" t="str">
        <f>IF(ISNUMBER(--Лист1!AD28)*(Лист1!AD28&gt;0),Лист1!AD28,IF(LEN(Лист1!AD28)&gt;1,--LEFT(Лист1!AD28,LEN(Лист1!AD28)-1),""))</f>
        <v/>
      </c>
      <c r="AE32" s="83" t="str">
        <f>IF(ISNUMBER(--Лист1!AE28)*(Лист1!AE28&gt;0),Лист1!AE28,IF(LEN(Лист1!AE28)&gt;1,--LEFT(Лист1!AE28,LEN(Лист1!AE28)-1),""))</f>
        <v/>
      </c>
      <c r="AF32" s="83" t="str">
        <f>IF(ISNUMBER(--Лист1!AF28)*(Лист1!AF28&gt;0),Лист1!AF28,IF(LEN(Лист1!AF28)&gt;1,--LEFT(Лист1!AF28,LEN(Лист1!AF28)-1),""))</f>
        <v/>
      </c>
      <c r="AG32" s="83" t="str">
        <f>IF(ISNUMBER(--Лист1!AG28)*(Лист1!AG28&gt;0),Лист1!AG28,IF(LEN(Лист1!AG28)&gt;1,--LEFT(Лист1!AG28,LEN(Лист1!AG28)-1),""))</f>
        <v/>
      </c>
      <c r="AH32" s="83" t="str">
        <f>IF(ISNUMBER(--Лист1!AH28)*(Лист1!AH28&gt;0),Лист1!AH28,IF(LEN(Лист1!AH28)&gt;1,--LEFT(Лист1!AH28,LEN(Лист1!AH28)-1),""))</f>
        <v/>
      </c>
      <c r="AI32" s="83" t="str">
        <f>IF(ISNUMBER(--Лист1!AI28)*(Лист1!AI28&gt;0),Лист1!AI28,IF(LEN(Лист1!AI28)&gt;1,--LEFT(Лист1!AI28,LEN(Лист1!AI28)-1),""))</f>
        <v/>
      </c>
      <c r="AJ32" s="97" t="str">
        <f>IF(ISNUMBER(--Лист1!AJ28)*(Лист1!AJ28&gt;0),Лист1!AJ28,IF(LEN(Лист1!AJ28)&gt;1,--LEFT(Лист1!AJ28,LEN(Лист1!AJ28)-1),""))</f>
        <v/>
      </c>
      <c r="AK32" s="105"/>
      <c r="AL32" s="106"/>
      <c r="AM32" s="101"/>
      <c r="AN32" s="5"/>
      <c r="AO32" s="5"/>
      <c r="AP32" s="5"/>
      <c r="AQ32" s="5"/>
      <c r="AR32" s="5"/>
      <c r="AS32" s="5"/>
      <c r="AT32" s="9"/>
      <c r="AU32" s="9"/>
      <c r="AV32" s="9"/>
      <c r="AW32" s="9"/>
      <c r="AX32" s="9"/>
      <c r="AY32" s="5"/>
      <c r="AZ32" s="5"/>
      <c r="BA32" s="6"/>
      <c r="BB32" s="2"/>
      <c r="BC32" s="2"/>
      <c r="BD32" s="2"/>
      <c r="BE32" s="2"/>
      <c r="BF32" s="2"/>
      <c r="BG32" s="3"/>
      <c r="BH32" s="3"/>
      <c r="BI32" s="1"/>
      <c r="BJ32" s="1"/>
      <c r="BK32" s="1"/>
      <c r="BL32" s="108">
        <f>Лист1!BL28</f>
        <v>0</v>
      </c>
      <c r="BM32" s="83">
        <f>Лист1!BM28</f>
        <v>0</v>
      </c>
      <c r="BN32" s="83">
        <f>Лист1!BN28</f>
        <v>0</v>
      </c>
      <c r="BO32" s="83">
        <f>Лист1!BO28</f>
        <v>0</v>
      </c>
      <c r="BP32" s="83">
        <f>Лист1!BP28</f>
        <v>0</v>
      </c>
      <c r="BQ32" s="83">
        <f>Лист1!BQ28</f>
        <v>0</v>
      </c>
      <c r="BR32" s="83">
        <f>Лист1!BR28</f>
        <v>0</v>
      </c>
      <c r="BS32" s="83">
        <f>Лист1!BS28</f>
        <v>0</v>
      </c>
      <c r="BT32" s="83">
        <f>Лист1!BT28</f>
        <v>0</v>
      </c>
      <c r="BU32" s="83">
        <f>Лист1!BU28</f>
        <v>0</v>
      </c>
      <c r="BV32" s="83">
        <f>Лист1!BV28</f>
        <v>0</v>
      </c>
      <c r="BW32" s="83">
        <f>Лист1!BW28</f>
        <v>0</v>
      </c>
      <c r="BX32" s="83">
        <f>Лист1!BX28</f>
        <v>0</v>
      </c>
      <c r="BY32" s="83">
        <f>Лист1!BY28</f>
        <v>0</v>
      </c>
      <c r="BZ32" s="83">
        <f>Лист1!BZ28</f>
        <v>0</v>
      </c>
      <c r="CA32" s="83">
        <f>Лист1!CA28</f>
        <v>0</v>
      </c>
      <c r="CB32" s="83">
        <f>Лист1!CB28</f>
        <v>0</v>
      </c>
      <c r="CC32" s="83">
        <f>Лист1!CC28</f>
        <v>0</v>
      </c>
      <c r="CD32" s="83">
        <f>Лист1!CD28</f>
        <v>0</v>
      </c>
      <c r="CE32" s="83">
        <f>Лист1!CE28</f>
        <v>0</v>
      </c>
      <c r="CF32" s="83">
        <f>Лист1!CF28</f>
        <v>0</v>
      </c>
      <c r="CG32" s="83">
        <f>Лист1!CG28</f>
        <v>0</v>
      </c>
      <c r="CH32" s="83">
        <f>Лист1!CH28</f>
        <v>0</v>
      </c>
      <c r="CI32" s="83">
        <f>Лист1!CI28</f>
        <v>0</v>
      </c>
      <c r="CJ32" s="83">
        <f>Лист1!CJ28</f>
        <v>0</v>
      </c>
      <c r="CK32" s="83">
        <f>Лист1!CK28</f>
        <v>0</v>
      </c>
      <c r="CL32" s="83">
        <f>Лист1!CL28</f>
        <v>0</v>
      </c>
      <c r="CM32" s="83">
        <f>Лист1!CM28</f>
        <v>0</v>
      </c>
      <c r="CN32" s="83">
        <f>Лист1!CN28</f>
        <v>0</v>
      </c>
      <c r="CO32" s="83">
        <f>Лист1!CO28</f>
        <v>0</v>
      </c>
      <c r="CP32" s="97">
        <f>Лист1!CP28</f>
        <v>0</v>
      </c>
    </row>
    <row r="33" spans="1:94" ht="13.5" customHeight="1">
      <c r="A33" s="94">
        <f>Лист1!A29</f>
        <v>26</v>
      </c>
      <c r="B33" s="71">
        <f>Лист1!B29</f>
        <v>282</v>
      </c>
      <c r="C33" s="9" t="str">
        <f>Лист1!C29</f>
        <v>Иванов</v>
      </c>
      <c r="D33" s="71">
        <f>Лист1!D29</f>
        <v>4</v>
      </c>
      <c r="E33" s="111" t="str">
        <f>Лист1!E29</f>
        <v>столяр</v>
      </c>
      <c r="F33" s="108" t="str">
        <f>IF(ISNUMBER(--Лист1!F29)*(Лист1!F29&gt;0),Лист1!F29,IF(LEN(Лист1!F29)&gt;1,--LEFT(Лист1!F29,LEN(Лист1!F29)-1),""))</f>
        <v/>
      </c>
      <c r="G33" s="83" t="str">
        <f>IF(ISNUMBER(--Лист1!G29)*(Лист1!G29&gt;0),Лист1!G29,IF(LEN(Лист1!G29)&gt;1,--LEFT(Лист1!G29,LEN(Лист1!G29)-1),""))</f>
        <v/>
      </c>
      <c r="H33" s="83">
        <f>IF(ISNUMBER(--Лист1!H29)*(Лист1!H29&gt;0),Лист1!H29,IF(LEN(Лист1!H29)&gt;1,--LEFT(Лист1!H29,LEN(Лист1!H29)-1),""))</f>
        <v>8</v>
      </c>
      <c r="I33" s="83">
        <f>IF(ISNUMBER(--Лист1!I29)*(Лист1!I29&gt;0),Лист1!I29,IF(LEN(Лист1!I29)&gt;1,--LEFT(Лист1!I29,LEN(Лист1!I29)-1),""))</f>
        <v>8</v>
      </c>
      <c r="J33" s="83">
        <f>IF(ISNUMBER(--Лист1!J29)*(Лист1!J29&gt;0),Лист1!J29,IF(LEN(Лист1!J29)&gt;1,--LEFT(Лист1!J29,LEN(Лист1!J29)-1),""))</f>
        <v>8</v>
      </c>
      <c r="K33" s="83">
        <f>IF(ISNUMBER(--Лист1!K29)*(Лист1!K29&gt;0),Лист1!K29,IF(LEN(Лист1!K29)&gt;1,--LEFT(Лист1!K29,LEN(Лист1!K29)-1),""))</f>
        <v>8</v>
      </c>
      <c r="L33" s="83">
        <f>IF(ISNUMBER(--Лист1!L29)*(Лист1!L29&gt;0),Лист1!L29,IF(LEN(Лист1!L29)&gt;1,--LEFT(Лист1!L29,LEN(Лист1!L29)-1),""))</f>
        <v>7</v>
      </c>
      <c r="M33" s="83" t="str">
        <f>IF(ISNUMBER(--Лист1!M29)*(Лист1!M29&gt;0),Лист1!M29,IF(LEN(Лист1!M29)&gt;1,--LEFT(Лист1!M29,LEN(Лист1!M29)-1),""))</f>
        <v/>
      </c>
      <c r="N33" s="83" t="str">
        <f>IF(ISNUMBER(--Лист1!N29)*(Лист1!N29&gt;0),Лист1!N29,IF(LEN(Лист1!N29)&gt;1,--LEFT(Лист1!N29,LEN(Лист1!N29)-1),""))</f>
        <v/>
      </c>
      <c r="O33" s="83" t="str">
        <f>IF(ISNUMBER(--Лист1!O29)*(Лист1!O29&gt;0),Лист1!O29,IF(LEN(Лист1!O29)&gt;1,--LEFT(Лист1!O29,LEN(Лист1!O29)-1),""))</f>
        <v/>
      </c>
      <c r="P33" s="83">
        <f>IF(ISNUMBER(--Лист1!P29)*(Лист1!P29&gt;0),Лист1!P29,IF(LEN(Лист1!P29)&gt;1,--LEFT(Лист1!P29,LEN(Лист1!P29)-1),""))</f>
        <v>8</v>
      </c>
      <c r="Q33" s="83">
        <f>IF(ISNUMBER(--Лист1!Q29)*(Лист1!Q29&gt;0),Лист1!Q29,IF(LEN(Лист1!Q29)&gt;1,--LEFT(Лист1!Q29,LEN(Лист1!Q29)-1),""))</f>
        <v>8</v>
      </c>
      <c r="R33" s="83">
        <f>IF(ISNUMBER(--Лист1!R29)*(Лист1!R29&gt;0),Лист1!R29,IF(LEN(Лист1!R29)&gt;1,--LEFT(Лист1!R29,LEN(Лист1!R29)-1),""))</f>
        <v>8</v>
      </c>
      <c r="S33" s="83">
        <f>IF(ISNUMBER(--Лист1!S29)*(Лист1!S29&gt;0),Лист1!S29,IF(LEN(Лист1!S29)&gt;1,--LEFT(Лист1!S29,LEN(Лист1!S29)-1),""))</f>
        <v>8</v>
      </c>
      <c r="T33" s="83" t="str">
        <f>IF(ISNUMBER(--Лист1!T29)*(Лист1!T29&gt;0),Лист1!T29,IF(LEN(Лист1!T29)&gt;1,--LEFT(Лист1!T29,LEN(Лист1!T29)-1),""))</f>
        <v/>
      </c>
      <c r="U33" s="83" t="str">
        <f>IF(ISNUMBER(--Лист1!U29)*(Лист1!U29&gt;0),Лист1!U29,IF(LEN(Лист1!U29)&gt;1,--LEFT(Лист1!U29,LEN(Лист1!U29)-1),""))</f>
        <v/>
      </c>
      <c r="V33" s="83">
        <f>IF(ISNUMBER(--Лист1!V29)*(Лист1!V29&gt;0),Лист1!V29,IF(LEN(Лист1!V29)&gt;1,--LEFT(Лист1!V29,LEN(Лист1!V29)-1),""))</f>
        <v>8</v>
      </c>
      <c r="W33" s="83">
        <f>IF(ISNUMBER(--Лист1!W29)*(Лист1!W29&gt;0),Лист1!W29,IF(LEN(Лист1!W29)&gt;1,--LEFT(Лист1!W29,LEN(Лист1!W29)-1),""))</f>
        <v>8</v>
      </c>
      <c r="X33" s="83" t="str">
        <f>IF(ISNUMBER(--Лист1!X29)*(Лист1!X29&gt;0),Лист1!X29,IF(LEN(Лист1!X29)&gt;1,--LEFT(Лист1!X29,LEN(Лист1!X29)-1),""))</f>
        <v/>
      </c>
      <c r="Y33" s="83" t="str">
        <f>IF(ISNUMBER(--Лист1!Y29)*(Лист1!Y29&gt;0),Лист1!Y29,IF(LEN(Лист1!Y29)&gt;1,--LEFT(Лист1!Y29,LEN(Лист1!Y29)-1),""))</f>
        <v/>
      </c>
      <c r="Z33" s="83" t="str">
        <f>IF(ISNUMBER(--Лист1!Z29)*(Лист1!Z29&gt;0),Лист1!Z29,IF(LEN(Лист1!Z29)&gt;1,--LEFT(Лист1!Z29,LEN(Лист1!Z29)-1),""))</f>
        <v/>
      </c>
      <c r="AA33" s="83" t="str">
        <f>IF(ISNUMBER(--Лист1!AA29)*(Лист1!AA29&gt;0),Лист1!AA29,IF(LEN(Лист1!AA29)&gt;1,--LEFT(Лист1!AA29,LEN(Лист1!AA29)-1),""))</f>
        <v/>
      </c>
      <c r="AB33" s="83" t="str">
        <f>IF(ISNUMBER(--Лист1!AB29)*(Лист1!AB29&gt;0),Лист1!AB29,IF(LEN(Лист1!AB29)&gt;1,--LEFT(Лист1!AB29,LEN(Лист1!AB29)-1),""))</f>
        <v/>
      </c>
      <c r="AC33" s="83" t="str">
        <f>IF(ISNUMBER(--Лист1!AC29)*(Лист1!AC29&gt;0),Лист1!AC29,IF(LEN(Лист1!AC29)&gt;1,--LEFT(Лист1!AC29,LEN(Лист1!AC29)-1),""))</f>
        <v/>
      </c>
      <c r="AD33" s="83" t="str">
        <f>IF(ISNUMBER(--Лист1!AD29)*(Лист1!AD29&gt;0),Лист1!AD29,IF(LEN(Лист1!AD29)&gt;1,--LEFT(Лист1!AD29,LEN(Лист1!AD29)-1),""))</f>
        <v/>
      </c>
      <c r="AE33" s="83" t="str">
        <f>IF(ISNUMBER(--Лист1!AE29)*(Лист1!AE29&gt;0),Лист1!AE29,IF(LEN(Лист1!AE29)&gt;1,--LEFT(Лист1!AE29,LEN(Лист1!AE29)-1),""))</f>
        <v/>
      </c>
      <c r="AF33" s="83" t="str">
        <f>IF(ISNUMBER(--Лист1!AF29)*(Лист1!AF29&gt;0),Лист1!AF29,IF(LEN(Лист1!AF29)&gt;1,--LEFT(Лист1!AF29,LEN(Лист1!AF29)-1),""))</f>
        <v/>
      </c>
      <c r="AG33" s="83" t="str">
        <f>IF(ISNUMBER(--Лист1!AG29)*(Лист1!AG29&gt;0),Лист1!AG29,IF(LEN(Лист1!AG29)&gt;1,--LEFT(Лист1!AG29,LEN(Лист1!AG29)-1),""))</f>
        <v/>
      </c>
      <c r="AH33" s="83" t="str">
        <f>IF(ISNUMBER(--Лист1!AH29)*(Лист1!AH29&gt;0),Лист1!AH29,IF(LEN(Лист1!AH29)&gt;1,--LEFT(Лист1!AH29,LEN(Лист1!AH29)-1),""))</f>
        <v/>
      </c>
      <c r="AI33" s="83" t="str">
        <f>IF(ISNUMBER(--Лист1!AI29)*(Лист1!AI29&gt;0),Лист1!AI29,IF(LEN(Лист1!AI29)&gt;1,--LEFT(Лист1!AI29,LEN(Лист1!AI29)-1),""))</f>
        <v/>
      </c>
      <c r="AJ33" s="97" t="str">
        <f>IF(ISNUMBER(--Лист1!AJ29)*(Лист1!AJ29&gt;0),Лист1!AJ29,IF(LEN(Лист1!AJ29)&gt;1,--LEFT(Лист1!AJ29,LEN(Лист1!AJ29)-1),""))</f>
        <v/>
      </c>
      <c r="AK33" s="105"/>
      <c r="AL33" s="106"/>
      <c r="AM33" s="101"/>
      <c r="AN33" s="5"/>
      <c r="AO33" s="5"/>
      <c r="AP33" s="5"/>
      <c r="AQ33" s="5"/>
      <c r="AR33" s="5"/>
      <c r="AS33" s="5"/>
      <c r="AT33" s="9"/>
      <c r="AU33" s="9"/>
      <c r="AV33" s="9"/>
      <c r="AW33" s="9"/>
      <c r="AX33" s="9"/>
      <c r="AY33" s="5"/>
      <c r="AZ33" s="5"/>
      <c r="BA33" s="6"/>
      <c r="BB33" s="2"/>
      <c r="BC33" s="2"/>
      <c r="BD33" s="2"/>
      <c r="BE33" s="2"/>
      <c r="BF33" s="2"/>
      <c r="BG33" s="3"/>
      <c r="BH33" s="3"/>
      <c r="BI33" s="1"/>
      <c r="BJ33" s="1"/>
      <c r="BK33" s="1"/>
      <c r="BL33" s="108">
        <f>Лист1!BL29</f>
        <v>0</v>
      </c>
      <c r="BM33" s="83">
        <f>Лист1!BM29</f>
        <v>0</v>
      </c>
      <c r="BN33" s="83">
        <f>Лист1!BN29</f>
        <v>0</v>
      </c>
      <c r="BO33" s="83">
        <f>Лист1!BO29</f>
        <v>0</v>
      </c>
      <c r="BP33" s="83">
        <f>Лист1!BP29</f>
        <v>0</v>
      </c>
      <c r="BQ33" s="83">
        <f>Лист1!BQ29</f>
        <v>0</v>
      </c>
      <c r="BR33" s="83">
        <f>Лист1!BR29</f>
        <v>0</v>
      </c>
      <c r="BS33" s="83">
        <f>Лист1!BS29</f>
        <v>0</v>
      </c>
      <c r="BT33" s="83">
        <f>Лист1!BT29</f>
        <v>0</v>
      </c>
      <c r="BU33" s="83">
        <f>Лист1!BU29</f>
        <v>0</v>
      </c>
      <c r="BV33" s="83">
        <f>Лист1!BV29</f>
        <v>0</v>
      </c>
      <c r="BW33" s="83">
        <f>Лист1!BW29</f>
        <v>0</v>
      </c>
      <c r="BX33" s="83">
        <f>Лист1!BX29</f>
        <v>0</v>
      </c>
      <c r="BY33" s="83">
        <f>Лист1!BY29</f>
        <v>0</v>
      </c>
      <c r="BZ33" s="83">
        <f>Лист1!BZ29</f>
        <v>0</v>
      </c>
      <c r="CA33" s="83">
        <f>Лист1!CA29</f>
        <v>0</v>
      </c>
      <c r="CB33" s="83">
        <f>Лист1!CB29</f>
        <v>0</v>
      </c>
      <c r="CC33" s="83">
        <f>Лист1!CC29</f>
        <v>0</v>
      </c>
      <c r="CD33" s="83">
        <f>Лист1!CD29</f>
        <v>0</v>
      </c>
      <c r="CE33" s="83">
        <f>Лист1!CE29</f>
        <v>0</v>
      </c>
      <c r="CF33" s="83">
        <f>Лист1!CF29</f>
        <v>0</v>
      </c>
      <c r="CG33" s="83">
        <f>Лист1!CG29</f>
        <v>0</v>
      </c>
      <c r="CH33" s="83">
        <f>Лист1!CH29</f>
        <v>0</v>
      </c>
      <c r="CI33" s="83">
        <f>Лист1!CI29</f>
        <v>0</v>
      </c>
      <c r="CJ33" s="83">
        <f>Лист1!CJ29</f>
        <v>0</v>
      </c>
      <c r="CK33" s="83">
        <f>Лист1!CK29</f>
        <v>0</v>
      </c>
      <c r="CL33" s="83">
        <f>Лист1!CL29</f>
        <v>0</v>
      </c>
      <c r="CM33" s="83">
        <f>Лист1!CM29</f>
        <v>0</v>
      </c>
      <c r="CN33" s="83">
        <f>Лист1!CN29</f>
        <v>0</v>
      </c>
      <c r="CO33" s="83">
        <f>Лист1!CO29</f>
        <v>0</v>
      </c>
      <c r="CP33" s="97">
        <f>Лист1!CP29</f>
        <v>0</v>
      </c>
    </row>
    <row r="34" spans="1:94" ht="13.5" customHeight="1">
      <c r="A34" s="94">
        <f>Лист1!A30</f>
        <v>27</v>
      </c>
      <c r="B34" s="71">
        <f>Лист1!B30</f>
        <v>0</v>
      </c>
      <c r="C34" s="9" t="str">
        <f>Лист1!C30</f>
        <v>Иванов</v>
      </c>
      <c r="D34" s="71">
        <f>Лист1!D30</f>
        <v>0</v>
      </c>
      <c r="E34" s="111">
        <f>Лист1!E30</f>
        <v>0</v>
      </c>
      <c r="F34" s="108">
        <f>IF(ISNUMBER(--Лист1!F30)*(Лист1!F30&gt;0),Лист1!F30,IF(LEN(Лист1!F30)&gt;1,--LEFT(Лист1!F30,LEN(Лист1!F30)-1),""))</f>
        <v>8</v>
      </c>
      <c r="G34" s="83" t="str">
        <f>IF(ISNUMBER(--Лист1!G30)*(Лист1!G30&gt;0),Лист1!G30,IF(LEN(Лист1!G30)&gt;1,--LEFT(Лист1!G30,LEN(Лист1!G30)-1),""))</f>
        <v/>
      </c>
      <c r="H34" s="83">
        <f>IF(ISNUMBER(--Лист1!H30)*(Лист1!H30&gt;0),Лист1!H30,IF(LEN(Лист1!H30)&gt;1,--LEFT(Лист1!H30,LEN(Лист1!H30)-1),""))</f>
        <v>8</v>
      </c>
      <c r="I34" s="83">
        <f>IF(ISNUMBER(--Лист1!I30)*(Лист1!I30&gt;0),Лист1!I30,IF(LEN(Лист1!I30)&gt;1,--LEFT(Лист1!I30,LEN(Лист1!I30)-1),""))</f>
        <v>8</v>
      </c>
      <c r="J34" s="83">
        <f>IF(ISNUMBER(--Лист1!J30)*(Лист1!J30&gt;0),Лист1!J30,IF(LEN(Лист1!J30)&gt;1,--LEFT(Лист1!J30,LEN(Лист1!J30)-1),""))</f>
        <v>8</v>
      </c>
      <c r="K34" s="83">
        <f>IF(ISNUMBER(--Лист1!K30)*(Лист1!K30&gt;0),Лист1!K30,IF(LEN(Лист1!K30)&gt;1,--LEFT(Лист1!K30,LEN(Лист1!K30)-1),""))</f>
        <v>8</v>
      </c>
      <c r="L34" s="83">
        <f>IF(ISNUMBER(--Лист1!L30)*(Лист1!L30&gt;0),Лист1!L30,IF(LEN(Лист1!L30)&gt;1,--LEFT(Лист1!L30,LEN(Лист1!L30)-1),""))</f>
        <v>7</v>
      </c>
      <c r="M34" s="83" t="str">
        <f>IF(ISNUMBER(--Лист1!M30)*(Лист1!M30&gt;0),Лист1!M30,IF(LEN(Лист1!M30)&gt;1,--LEFT(Лист1!M30,LEN(Лист1!M30)-1),""))</f>
        <v/>
      </c>
      <c r="N34" s="83" t="str">
        <f>IF(ISNUMBER(--Лист1!N30)*(Лист1!N30&gt;0),Лист1!N30,IF(LEN(Лист1!N30)&gt;1,--LEFT(Лист1!N30,LEN(Лист1!N30)-1),""))</f>
        <v/>
      </c>
      <c r="O34" s="83">
        <f>IF(ISNUMBER(--Лист1!O30)*(Лист1!O30&gt;0),Лист1!O30,IF(LEN(Лист1!O30)&gt;1,--LEFT(Лист1!O30,LEN(Лист1!O30)-1),""))</f>
        <v>8</v>
      </c>
      <c r="P34" s="83">
        <f>IF(ISNUMBER(--Лист1!P30)*(Лист1!P30&gt;0),Лист1!P30,IF(LEN(Лист1!P30)&gt;1,--LEFT(Лист1!P30,LEN(Лист1!P30)-1),""))</f>
        <v>8</v>
      </c>
      <c r="Q34" s="83">
        <f>IF(ISNUMBER(--Лист1!Q30)*(Лист1!Q30&gt;0),Лист1!Q30,IF(LEN(Лист1!Q30)&gt;1,--LEFT(Лист1!Q30,LEN(Лист1!Q30)-1),""))</f>
        <v>8</v>
      </c>
      <c r="R34" s="83">
        <f>IF(ISNUMBER(--Лист1!R30)*(Лист1!R30&gt;0),Лист1!R30,IF(LEN(Лист1!R30)&gt;1,--LEFT(Лист1!R30,LEN(Лист1!R30)-1),""))</f>
        <v>8</v>
      </c>
      <c r="S34" s="83">
        <f>IF(ISNUMBER(--Лист1!S30)*(Лист1!S30&gt;0),Лист1!S30,IF(LEN(Лист1!S30)&gt;1,--LEFT(Лист1!S30,LEN(Лист1!S30)-1),""))</f>
        <v>8</v>
      </c>
      <c r="T34" s="83" t="str">
        <f>IF(ISNUMBER(--Лист1!T30)*(Лист1!T30&gt;0),Лист1!T30,IF(LEN(Лист1!T30)&gt;1,--LEFT(Лист1!T30,LEN(Лист1!T30)-1),""))</f>
        <v/>
      </c>
      <c r="U34" s="83" t="str">
        <f>IF(ISNUMBER(--Лист1!U30)*(Лист1!U30&gt;0),Лист1!U30,IF(LEN(Лист1!U30)&gt;1,--LEFT(Лист1!U30,LEN(Лист1!U30)-1),""))</f>
        <v/>
      </c>
      <c r="V34" s="83">
        <f>IF(ISNUMBER(--Лист1!V30)*(Лист1!V30&gt;0),Лист1!V30,IF(LEN(Лист1!V30)&gt;1,--LEFT(Лист1!V30,LEN(Лист1!V30)-1),""))</f>
        <v>8</v>
      </c>
      <c r="W34" s="83">
        <f>IF(ISNUMBER(--Лист1!W30)*(Лист1!W30&gt;0),Лист1!W30,IF(LEN(Лист1!W30)&gt;1,--LEFT(Лист1!W30,LEN(Лист1!W30)-1),""))</f>
        <v>8</v>
      </c>
      <c r="X34" s="83" t="str">
        <f>IF(ISNUMBER(--Лист1!X30)*(Лист1!X30&gt;0),Лист1!X30,IF(LEN(Лист1!X30)&gt;1,--LEFT(Лист1!X30,LEN(Лист1!X30)-1),""))</f>
        <v/>
      </c>
      <c r="Y34" s="83" t="str">
        <f>IF(ISNUMBER(--Лист1!Y30)*(Лист1!Y30&gt;0),Лист1!Y30,IF(LEN(Лист1!Y30)&gt;1,--LEFT(Лист1!Y30,LEN(Лист1!Y30)-1),""))</f>
        <v/>
      </c>
      <c r="Z34" s="83" t="str">
        <f>IF(ISNUMBER(--Лист1!Z30)*(Лист1!Z30&gt;0),Лист1!Z30,IF(LEN(Лист1!Z30)&gt;1,--LEFT(Лист1!Z30,LEN(Лист1!Z30)-1),""))</f>
        <v/>
      </c>
      <c r="AA34" s="83" t="str">
        <f>IF(ISNUMBER(--Лист1!AA30)*(Лист1!AA30&gt;0),Лист1!AA30,IF(LEN(Лист1!AA30)&gt;1,--LEFT(Лист1!AA30,LEN(Лист1!AA30)-1),""))</f>
        <v/>
      </c>
      <c r="AB34" s="83" t="str">
        <f>IF(ISNUMBER(--Лист1!AB30)*(Лист1!AB30&gt;0),Лист1!AB30,IF(LEN(Лист1!AB30)&gt;1,--LEFT(Лист1!AB30,LEN(Лист1!AB30)-1),""))</f>
        <v/>
      </c>
      <c r="AC34" s="83" t="str">
        <f>IF(ISNUMBER(--Лист1!AC30)*(Лист1!AC30&gt;0),Лист1!AC30,IF(LEN(Лист1!AC30)&gt;1,--LEFT(Лист1!AC30,LEN(Лист1!AC30)-1),""))</f>
        <v/>
      </c>
      <c r="AD34" s="83" t="str">
        <f>IF(ISNUMBER(--Лист1!AD30)*(Лист1!AD30&gt;0),Лист1!AD30,IF(LEN(Лист1!AD30)&gt;1,--LEFT(Лист1!AD30,LEN(Лист1!AD30)-1),""))</f>
        <v/>
      </c>
      <c r="AE34" s="83" t="str">
        <f>IF(ISNUMBER(--Лист1!AE30)*(Лист1!AE30&gt;0),Лист1!AE30,IF(LEN(Лист1!AE30)&gt;1,--LEFT(Лист1!AE30,LEN(Лист1!AE30)-1),""))</f>
        <v/>
      </c>
      <c r="AF34" s="83" t="str">
        <f>IF(ISNUMBER(--Лист1!AF30)*(Лист1!AF30&gt;0),Лист1!AF30,IF(LEN(Лист1!AF30)&gt;1,--LEFT(Лист1!AF30,LEN(Лист1!AF30)-1),""))</f>
        <v/>
      </c>
      <c r="AG34" s="83" t="str">
        <f>IF(ISNUMBER(--Лист1!AG30)*(Лист1!AG30&gt;0),Лист1!AG30,IF(LEN(Лист1!AG30)&gt;1,--LEFT(Лист1!AG30,LEN(Лист1!AG30)-1),""))</f>
        <v/>
      </c>
      <c r="AH34" s="83" t="str">
        <f>IF(ISNUMBER(--Лист1!AH30)*(Лист1!AH30&gt;0),Лист1!AH30,IF(LEN(Лист1!AH30)&gt;1,--LEFT(Лист1!AH30,LEN(Лист1!AH30)-1),""))</f>
        <v/>
      </c>
      <c r="AI34" s="83" t="str">
        <f>IF(ISNUMBER(--Лист1!AI30)*(Лист1!AI30&gt;0),Лист1!AI30,IF(LEN(Лист1!AI30)&gt;1,--LEFT(Лист1!AI30,LEN(Лист1!AI30)-1),""))</f>
        <v/>
      </c>
      <c r="AJ34" s="97" t="str">
        <f>IF(ISNUMBER(--Лист1!AJ30)*(Лист1!AJ30&gt;0),Лист1!AJ30,IF(LEN(Лист1!AJ30)&gt;1,--LEFT(Лист1!AJ30,LEN(Лист1!AJ30)-1),""))</f>
        <v/>
      </c>
      <c r="AK34" s="105"/>
      <c r="AL34" s="106"/>
      <c r="AM34" s="101"/>
      <c r="AN34" s="5"/>
      <c r="AO34" s="5"/>
      <c r="AP34" s="5"/>
      <c r="AQ34" s="5"/>
      <c r="AR34" s="5"/>
      <c r="AS34" s="5"/>
      <c r="AT34" s="9"/>
      <c r="AU34" s="9"/>
      <c r="AV34" s="9"/>
      <c r="AW34" s="9"/>
      <c r="AX34" s="9"/>
      <c r="AY34" s="5"/>
      <c r="AZ34" s="5"/>
      <c r="BA34" s="6"/>
      <c r="BB34" s="2"/>
      <c r="BC34" s="2"/>
      <c r="BD34" s="2"/>
      <c r="BE34" s="2"/>
      <c r="BF34" s="2"/>
      <c r="BG34" s="3"/>
      <c r="BH34" s="3"/>
      <c r="BI34" s="1"/>
      <c r="BJ34" s="1"/>
      <c r="BK34" s="1"/>
      <c r="BL34" s="108">
        <f>Лист1!BL30</f>
        <v>0</v>
      </c>
      <c r="BM34" s="83">
        <f>Лист1!BM30</f>
        <v>0</v>
      </c>
      <c r="BN34" s="83">
        <f>Лист1!BN30</f>
        <v>0</v>
      </c>
      <c r="BO34" s="83">
        <f>Лист1!BO30</f>
        <v>0</v>
      </c>
      <c r="BP34" s="83">
        <f>Лист1!BP30</f>
        <v>0</v>
      </c>
      <c r="BQ34" s="83">
        <f>Лист1!BQ30</f>
        <v>0</v>
      </c>
      <c r="BR34" s="83">
        <f>Лист1!BR30</f>
        <v>0</v>
      </c>
      <c r="BS34" s="83">
        <f>Лист1!BS30</f>
        <v>0</v>
      </c>
      <c r="BT34" s="83">
        <f>Лист1!BT30</f>
        <v>0</v>
      </c>
      <c r="BU34" s="83">
        <f>Лист1!BU30</f>
        <v>0</v>
      </c>
      <c r="BV34" s="83">
        <f>Лист1!BV30</f>
        <v>0</v>
      </c>
      <c r="BW34" s="83">
        <f>Лист1!BW30</f>
        <v>0</v>
      </c>
      <c r="BX34" s="83">
        <f>Лист1!BX30</f>
        <v>0</v>
      </c>
      <c r="BY34" s="83">
        <f>Лист1!BY30</f>
        <v>0</v>
      </c>
      <c r="BZ34" s="83">
        <f>Лист1!BZ30</f>
        <v>0</v>
      </c>
      <c r="CA34" s="83">
        <f>Лист1!CA30</f>
        <v>0</v>
      </c>
      <c r="CB34" s="83">
        <f>Лист1!CB30</f>
        <v>0</v>
      </c>
      <c r="CC34" s="83">
        <f>Лист1!CC30</f>
        <v>0</v>
      </c>
      <c r="CD34" s="83">
        <f>Лист1!CD30</f>
        <v>0</v>
      </c>
      <c r="CE34" s="83">
        <f>Лист1!CE30</f>
        <v>0</v>
      </c>
      <c r="CF34" s="83">
        <f>Лист1!CF30</f>
        <v>0</v>
      </c>
      <c r="CG34" s="83">
        <f>Лист1!CG30</f>
        <v>0</v>
      </c>
      <c r="CH34" s="83">
        <f>Лист1!CH30</f>
        <v>0</v>
      </c>
      <c r="CI34" s="83">
        <f>Лист1!CI30</f>
        <v>0</v>
      </c>
      <c r="CJ34" s="83">
        <f>Лист1!CJ30</f>
        <v>0</v>
      </c>
      <c r="CK34" s="83">
        <f>Лист1!CK30</f>
        <v>0</v>
      </c>
      <c r="CL34" s="83">
        <f>Лист1!CL30</f>
        <v>0</v>
      </c>
      <c r="CM34" s="83">
        <f>Лист1!CM30</f>
        <v>0</v>
      </c>
      <c r="CN34" s="83">
        <f>Лист1!CN30</f>
        <v>0</v>
      </c>
      <c r="CO34" s="83">
        <f>Лист1!CO30</f>
        <v>0</v>
      </c>
      <c r="CP34" s="97">
        <f>Лист1!CP30</f>
        <v>0</v>
      </c>
    </row>
    <row r="35" spans="1:94" ht="13.5" customHeight="1">
      <c r="A35" s="94">
        <f>Лист1!A31</f>
        <v>28</v>
      </c>
      <c r="B35" s="71">
        <f>Лист1!B31</f>
        <v>546</v>
      </c>
      <c r="C35" s="9" t="str">
        <f>Лист1!C31</f>
        <v>Иванов</v>
      </c>
      <c r="D35" s="71">
        <f>Лист1!D31</f>
        <v>2</v>
      </c>
      <c r="E35" s="111" t="str">
        <f>Лист1!E31</f>
        <v>станочник</v>
      </c>
      <c r="F35" s="108" t="str">
        <f>IF(ISNUMBER(--Лист1!F31)*(Лист1!F31&gt;0),Лист1!F31,IF(LEN(Лист1!F31)&gt;1,--LEFT(Лист1!F31,LEN(Лист1!F31)-1),""))</f>
        <v/>
      </c>
      <c r="G35" s="83" t="str">
        <f>IF(ISNUMBER(--Лист1!G31)*(Лист1!G31&gt;0),Лист1!G31,IF(LEN(Лист1!G31)&gt;1,--LEFT(Лист1!G31,LEN(Лист1!G31)-1),""))</f>
        <v/>
      </c>
      <c r="H35" s="83">
        <f>IF(ISNUMBER(--Лист1!H31)*(Лист1!H31&gt;0),Лист1!H31,IF(LEN(Лист1!H31)&gt;1,--LEFT(Лист1!H31,LEN(Лист1!H31)-1),""))</f>
        <v>8</v>
      </c>
      <c r="I35" s="83">
        <f>IF(ISNUMBER(--Лист1!I31)*(Лист1!I31&gt;0),Лист1!I31,IF(LEN(Лист1!I31)&gt;1,--LEFT(Лист1!I31,LEN(Лист1!I31)-1),""))</f>
        <v>8</v>
      </c>
      <c r="J35" s="83">
        <f>IF(ISNUMBER(--Лист1!J31)*(Лист1!J31&gt;0),Лист1!J31,IF(LEN(Лист1!J31)&gt;1,--LEFT(Лист1!J31,LEN(Лист1!J31)-1),""))</f>
        <v>8</v>
      </c>
      <c r="K35" s="83">
        <f>IF(ISNUMBER(--Лист1!K31)*(Лист1!K31&gt;0),Лист1!K31,IF(LEN(Лист1!K31)&gt;1,--LEFT(Лист1!K31,LEN(Лист1!K31)-1),""))</f>
        <v>8</v>
      </c>
      <c r="L35" s="83">
        <f>IF(ISNUMBER(--Лист1!L31)*(Лист1!L31&gt;0),Лист1!L31,IF(LEN(Лист1!L31)&gt;1,--LEFT(Лист1!L31,LEN(Лист1!L31)-1),""))</f>
        <v>7</v>
      </c>
      <c r="M35" s="83" t="str">
        <f>IF(ISNUMBER(--Лист1!M31)*(Лист1!M31&gt;0),Лист1!M31,IF(LEN(Лист1!M31)&gt;1,--LEFT(Лист1!M31,LEN(Лист1!M31)-1),""))</f>
        <v/>
      </c>
      <c r="N35" s="83" t="str">
        <f>IF(ISNUMBER(--Лист1!N31)*(Лист1!N31&gt;0),Лист1!N31,IF(LEN(Лист1!N31)&gt;1,--LEFT(Лист1!N31,LEN(Лист1!N31)-1),""))</f>
        <v/>
      </c>
      <c r="O35" s="83" t="str">
        <f>IF(ISNUMBER(--Лист1!O31)*(Лист1!O31&gt;0),Лист1!O31,IF(LEN(Лист1!O31)&gt;1,--LEFT(Лист1!O31,LEN(Лист1!O31)-1),""))</f>
        <v/>
      </c>
      <c r="P35" s="83">
        <f>IF(ISNUMBER(--Лист1!P31)*(Лист1!P31&gt;0),Лист1!P31,IF(LEN(Лист1!P31)&gt;1,--LEFT(Лист1!P31,LEN(Лист1!P31)-1),""))</f>
        <v>8</v>
      </c>
      <c r="Q35" s="83">
        <f>IF(ISNUMBER(--Лист1!Q31)*(Лист1!Q31&gt;0),Лист1!Q31,IF(LEN(Лист1!Q31)&gt;1,--LEFT(Лист1!Q31,LEN(Лист1!Q31)-1),""))</f>
        <v>8</v>
      </c>
      <c r="R35" s="83">
        <f>IF(ISNUMBER(--Лист1!R31)*(Лист1!R31&gt;0),Лист1!R31,IF(LEN(Лист1!R31)&gt;1,--LEFT(Лист1!R31,LEN(Лист1!R31)-1),""))</f>
        <v>8</v>
      </c>
      <c r="S35" s="83">
        <f>IF(ISNUMBER(--Лист1!S31)*(Лист1!S31&gt;0),Лист1!S31,IF(LEN(Лист1!S31)&gt;1,--LEFT(Лист1!S31,LEN(Лист1!S31)-1),""))</f>
        <v>8</v>
      </c>
      <c r="T35" s="83" t="str">
        <f>IF(ISNUMBER(--Лист1!T31)*(Лист1!T31&gt;0),Лист1!T31,IF(LEN(Лист1!T31)&gt;1,--LEFT(Лист1!T31,LEN(Лист1!T31)-1),""))</f>
        <v/>
      </c>
      <c r="U35" s="83" t="str">
        <f>IF(ISNUMBER(--Лист1!U31)*(Лист1!U31&gt;0),Лист1!U31,IF(LEN(Лист1!U31)&gt;1,--LEFT(Лист1!U31,LEN(Лист1!U31)-1),""))</f>
        <v/>
      </c>
      <c r="V35" s="83">
        <f>IF(ISNUMBER(--Лист1!V31)*(Лист1!V31&gt;0),Лист1!V31,IF(LEN(Лист1!V31)&gt;1,--LEFT(Лист1!V31,LEN(Лист1!V31)-1),""))</f>
        <v>8</v>
      </c>
      <c r="W35" s="83">
        <f>IF(ISNUMBER(--Лист1!W31)*(Лист1!W31&gt;0),Лист1!W31,IF(LEN(Лист1!W31)&gt;1,--LEFT(Лист1!W31,LEN(Лист1!W31)-1),""))</f>
        <v>8</v>
      </c>
      <c r="X35" s="83" t="str">
        <f>IF(ISNUMBER(--Лист1!X31)*(Лист1!X31&gt;0),Лист1!X31,IF(LEN(Лист1!X31)&gt;1,--LEFT(Лист1!X31,LEN(Лист1!X31)-1),""))</f>
        <v/>
      </c>
      <c r="Y35" s="83" t="str">
        <f>IF(ISNUMBER(--Лист1!Y31)*(Лист1!Y31&gt;0),Лист1!Y31,IF(LEN(Лист1!Y31)&gt;1,--LEFT(Лист1!Y31,LEN(Лист1!Y31)-1),""))</f>
        <v/>
      </c>
      <c r="Z35" s="83" t="str">
        <f>IF(ISNUMBER(--Лист1!Z31)*(Лист1!Z31&gt;0),Лист1!Z31,IF(LEN(Лист1!Z31)&gt;1,--LEFT(Лист1!Z31,LEN(Лист1!Z31)-1),""))</f>
        <v/>
      </c>
      <c r="AA35" s="83" t="str">
        <f>IF(ISNUMBER(--Лист1!AA31)*(Лист1!AA31&gt;0),Лист1!AA31,IF(LEN(Лист1!AA31)&gt;1,--LEFT(Лист1!AA31,LEN(Лист1!AA31)-1),""))</f>
        <v/>
      </c>
      <c r="AB35" s="83" t="str">
        <f>IF(ISNUMBER(--Лист1!AB31)*(Лист1!AB31&gt;0),Лист1!AB31,IF(LEN(Лист1!AB31)&gt;1,--LEFT(Лист1!AB31,LEN(Лист1!AB31)-1),""))</f>
        <v/>
      </c>
      <c r="AC35" s="83" t="str">
        <f>IF(ISNUMBER(--Лист1!AC31)*(Лист1!AC31&gt;0),Лист1!AC31,IF(LEN(Лист1!AC31)&gt;1,--LEFT(Лист1!AC31,LEN(Лист1!AC31)-1),""))</f>
        <v/>
      </c>
      <c r="AD35" s="83" t="str">
        <f>IF(ISNUMBER(--Лист1!AD31)*(Лист1!AD31&gt;0),Лист1!AD31,IF(LEN(Лист1!AD31)&gt;1,--LEFT(Лист1!AD31,LEN(Лист1!AD31)-1),""))</f>
        <v/>
      </c>
      <c r="AE35" s="83" t="str">
        <f>IF(ISNUMBER(--Лист1!AE31)*(Лист1!AE31&gt;0),Лист1!AE31,IF(LEN(Лист1!AE31)&gt;1,--LEFT(Лист1!AE31,LEN(Лист1!AE31)-1),""))</f>
        <v/>
      </c>
      <c r="AF35" s="83" t="str">
        <f>IF(ISNUMBER(--Лист1!AF31)*(Лист1!AF31&gt;0),Лист1!AF31,IF(LEN(Лист1!AF31)&gt;1,--LEFT(Лист1!AF31,LEN(Лист1!AF31)-1),""))</f>
        <v/>
      </c>
      <c r="AG35" s="83" t="str">
        <f>IF(ISNUMBER(--Лист1!AG31)*(Лист1!AG31&gt;0),Лист1!AG31,IF(LEN(Лист1!AG31)&gt;1,--LEFT(Лист1!AG31,LEN(Лист1!AG31)-1),""))</f>
        <v/>
      </c>
      <c r="AH35" s="83" t="str">
        <f>IF(ISNUMBER(--Лист1!AH31)*(Лист1!AH31&gt;0),Лист1!AH31,IF(LEN(Лист1!AH31)&gt;1,--LEFT(Лист1!AH31,LEN(Лист1!AH31)-1),""))</f>
        <v/>
      </c>
      <c r="AI35" s="83" t="str">
        <f>IF(ISNUMBER(--Лист1!AI31)*(Лист1!AI31&gt;0),Лист1!AI31,IF(LEN(Лист1!AI31)&gt;1,--LEFT(Лист1!AI31,LEN(Лист1!AI31)-1),""))</f>
        <v/>
      </c>
      <c r="AJ35" s="97" t="str">
        <f>IF(ISNUMBER(--Лист1!AJ31)*(Лист1!AJ31&gt;0),Лист1!AJ31,IF(LEN(Лист1!AJ31)&gt;1,--LEFT(Лист1!AJ31,LEN(Лист1!AJ31)-1),""))</f>
        <v/>
      </c>
      <c r="AK35" s="105"/>
      <c r="AL35" s="106"/>
      <c r="AM35" s="101"/>
      <c r="AN35" s="5"/>
      <c r="AO35" s="5"/>
      <c r="AP35" s="5"/>
      <c r="AQ35" s="5"/>
      <c r="AR35" s="5"/>
      <c r="AS35" s="5"/>
      <c r="AT35" s="9"/>
      <c r="AU35" s="9"/>
      <c r="AV35" s="9"/>
      <c r="AW35" s="9"/>
      <c r="AX35" s="9"/>
      <c r="AY35" s="5"/>
      <c r="AZ35" s="5"/>
      <c r="BA35" s="6"/>
      <c r="BB35" s="2"/>
      <c r="BC35" s="2"/>
      <c r="BD35" s="2"/>
      <c r="BE35" s="2"/>
      <c r="BF35" s="2"/>
      <c r="BG35" s="3"/>
      <c r="BH35" s="3"/>
      <c r="BI35" s="1"/>
      <c r="BJ35" s="1"/>
      <c r="BK35" s="1"/>
      <c r="BL35" s="108">
        <f>Лист1!BL31</f>
        <v>0</v>
      </c>
      <c r="BM35" s="83">
        <f>Лист1!BM31</f>
        <v>0</v>
      </c>
      <c r="BN35" s="83">
        <f>Лист1!BN31</f>
        <v>0</v>
      </c>
      <c r="BO35" s="83">
        <f>Лист1!BO31</f>
        <v>0</v>
      </c>
      <c r="BP35" s="83">
        <f>Лист1!BP31</f>
        <v>0</v>
      </c>
      <c r="BQ35" s="83">
        <f>Лист1!BQ31</f>
        <v>0</v>
      </c>
      <c r="BR35" s="83">
        <f>Лист1!BR31</f>
        <v>0</v>
      </c>
      <c r="BS35" s="83">
        <f>Лист1!BS31</f>
        <v>0</v>
      </c>
      <c r="BT35" s="83">
        <f>Лист1!BT31</f>
        <v>0</v>
      </c>
      <c r="BU35" s="83">
        <f>Лист1!BU31</f>
        <v>0</v>
      </c>
      <c r="BV35" s="83">
        <f>Лист1!BV31</f>
        <v>0</v>
      </c>
      <c r="BW35" s="83">
        <f>Лист1!BW31</f>
        <v>0</v>
      </c>
      <c r="BX35" s="83">
        <f>Лист1!BX31</f>
        <v>0</v>
      </c>
      <c r="BY35" s="83">
        <f>Лист1!BY31</f>
        <v>0</v>
      </c>
      <c r="BZ35" s="83">
        <f>Лист1!BZ31</f>
        <v>0</v>
      </c>
      <c r="CA35" s="83">
        <f>Лист1!CA31</f>
        <v>0</v>
      </c>
      <c r="CB35" s="83">
        <f>Лист1!CB31</f>
        <v>0</v>
      </c>
      <c r="CC35" s="83">
        <f>Лист1!CC31</f>
        <v>0</v>
      </c>
      <c r="CD35" s="83">
        <f>Лист1!CD31</f>
        <v>0</v>
      </c>
      <c r="CE35" s="83">
        <f>Лист1!CE31</f>
        <v>0</v>
      </c>
      <c r="CF35" s="83">
        <f>Лист1!CF31</f>
        <v>0</v>
      </c>
      <c r="CG35" s="83">
        <f>Лист1!CG31</f>
        <v>0</v>
      </c>
      <c r="CH35" s="83">
        <f>Лист1!CH31</f>
        <v>0</v>
      </c>
      <c r="CI35" s="83">
        <f>Лист1!CI31</f>
        <v>0</v>
      </c>
      <c r="CJ35" s="83">
        <f>Лист1!CJ31</f>
        <v>0</v>
      </c>
      <c r="CK35" s="83">
        <f>Лист1!CK31</f>
        <v>0</v>
      </c>
      <c r="CL35" s="83">
        <f>Лист1!CL31</f>
        <v>0</v>
      </c>
      <c r="CM35" s="83">
        <f>Лист1!CM31</f>
        <v>0</v>
      </c>
      <c r="CN35" s="83">
        <f>Лист1!CN31</f>
        <v>0</v>
      </c>
      <c r="CO35" s="83">
        <f>Лист1!CO31</f>
        <v>0</v>
      </c>
      <c r="CP35" s="97">
        <f>Лист1!CP31</f>
        <v>0</v>
      </c>
    </row>
    <row r="36" spans="1:94" ht="13.5" customHeight="1">
      <c r="A36" s="94">
        <f>Лист1!A32</f>
        <v>29</v>
      </c>
      <c r="B36" s="71">
        <f>Лист1!B32</f>
        <v>0</v>
      </c>
      <c r="C36" s="9" t="str">
        <f>Лист1!C32</f>
        <v>Иванов</v>
      </c>
      <c r="D36" s="71">
        <f>Лист1!D32</f>
        <v>0</v>
      </c>
      <c r="E36" s="111">
        <f>Лист1!E32</f>
        <v>0</v>
      </c>
      <c r="F36" s="108" t="str">
        <f>IF(ISNUMBER(--Лист1!F32)*(Лист1!F32&gt;0),Лист1!F32,IF(LEN(Лист1!F32)&gt;1,--LEFT(Лист1!F32,LEN(Лист1!F32)-1),""))</f>
        <v/>
      </c>
      <c r="G36" s="83" t="str">
        <f>IF(ISNUMBER(--Лист1!G32)*(Лист1!G32&gt;0),Лист1!G32,IF(LEN(Лист1!G32)&gt;1,--LEFT(Лист1!G32,LEN(Лист1!G32)-1),""))</f>
        <v/>
      </c>
      <c r="H36" s="83" t="str">
        <f>IF(ISNUMBER(--Лист1!H32)*(Лист1!H32&gt;0),Лист1!H32,IF(LEN(Лист1!H32)&gt;1,--LEFT(Лист1!H32,LEN(Лист1!H32)-1),""))</f>
        <v/>
      </c>
      <c r="I36" s="83" t="str">
        <f>IF(ISNUMBER(--Лист1!I32)*(Лист1!I32&gt;0),Лист1!I32,IF(LEN(Лист1!I32)&gt;1,--LEFT(Лист1!I32,LEN(Лист1!I32)-1),""))</f>
        <v/>
      </c>
      <c r="J36" s="83" t="str">
        <f>IF(ISNUMBER(--Лист1!J32)*(Лист1!J32&gt;0),Лист1!J32,IF(LEN(Лист1!J32)&gt;1,--LEFT(Лист1!J32,LEN(Лист1!J32)-1),""))</f>
        <v/>
      </c>
      <c r="K36" s="83" t="str">
        <f>IF(ISNUMBER(--Лист1!K32)*(Лист1!K32&gt;0),Лист1!K32,IF(LEN(Лист1!K32)&gt;1,--LEFT(Лист1!K32,LEN(Лист1!K32)-1),""))</f>
        <v/>
      </c>
      <c r="L36" s="83" t="str">
        <f>IF(ISNUMBER(--Лист1!L32)*(Лист1!L32&gt;0),Лист1!L32,IF(LEN(Лист1!L32)&gt;1,--LEFT(Лист1!L32,LEN(Лист1!L32)-1),""))</f>
        <v/>
      </c>
      <c r="M36" s="83" t="str">
        <f>IF(ISNUMBER(--Лист1!M32)*(Лист1!M32&gt;0),Лист1!M32,IF(LEN(Лист1!M32)&gt;1,--LEFT(Лист1!M32,LEN(Лист1!M32)-1),""))</f>
        <v/>
      </c>
      <c r="N36" s="83" t="str">
        <f>IF(ISNUMBER(--Лист1!N32)*(Лист1!N32&gt;0),Лист1!N32,IF(LEN(Лист1!N32)&gt;1,--LEFT(Лист1!N32,LEN(Лист1!N32)-1),""))</f>
        <v/>
      </c>
      <c r="O36" s="83" t="str">
        <f>IF(ISNUMBER(--Лист1!O32)*(Лист1!O32&gt;0),Лист1!O32,IF(LEN(Лист1!O32)&gt;1,--LEFT(Лист1!O32,LEN(Лист1!O32)-1),""))</f>
        <v/>
      </c>
      <c r="P36" s="83" t="str">
        <f>IF(ISNUMBER(--Лист1!P32)*(Лист1!P32&gt;0),Лист1!P32,IF(LEN(Лист1!P32)&gt;1,--LEFT(Лист1!P32,LEN(Лист1!P32)-1),""))</f>
        <v/>
      </c>
      <c r="Q36" s="83" t="str">
        <f>IF(ISNUMBER(--Лист1!Q32)*(Лист1!Q32&gt;0),Лист1!Q32,IF(LEN(Лист1!Q32)&gt;1,--LEFT(Лист1!Q32,LEN(Лист1!Q32)-1),""))</f>
        <v/>
      </c>
      <c r="R36" s="83" t="str">
        <f>IF(ISNUMBER(--Лист1!R32)*(Лист1!R32&gt;0),Лист1!R32,IF(LEN(Лист1!R32)&gt;1,--LEFT(Лист1!R32,LEN(Лист1!R32)-1),""))</f>
        <v/>
      </c>
      <c r="S36" s="83" t="str">
        <f>IF(ISNUMBER(--Лист1!S32)*(Лист1!S32&gt;0),Лист1!S32,IF(LEN(Лист1!S32)&gt;1,--LEFT(Лист1!S32,LEN(Лист1!S32)-1),""))</f>
        <v/>
      </c>
      <c r="T36" s="83" t="str">
        <f>IF(ISNUMBER(--Лист1!T32)*(Лист1!T32&gt;0),Лист1!T32,IF(LEN(Лист1!T32)&gt;1,--LEFT(Лист1!T32,LEN(Лист1!T32)-1),""))</f>
        <v/>
      </c>
      <c r="U36" s="83" t="str">
        <f>IF(ISNUMBER(--Лист1!U32)*(Лист1!U32&gt;0),Лист1!U32,IF(LEN(Лист1!U32)&gt;1,--LEFT(Лист1!U32,LEN(Лист1!U32)-1),""))</f>
        <v/>
      </c>
      <c r="V36" s="83" t="str">
        <f>IF(ISNUMBER(--Лист1!V32)*(Лист1!V32&gt;0),Лист1!V32,IF(LEN(Лист1!V32)&gt;1,--LEFT(Лист1!V32,LEN(Лист1!V32)-1),""))</f>
        <v/>
      </c>
      <c r="W36" s="83" t="str">
        <f>IF(ISNUMBER(--Лист1!W32)*(Лист1!W32&gt;0),Лист1!W32,IF(LEN(Лист1!W32)&gt;1,--LEFT(Лист1!W32,LEN(Лист1!W32)-1),""))</f>
        <v/>
      </c>
      <c r="X36" s="83" t="str">
        <f>IF(ISNUMBER(--Лист1!X32)*(Лист1!X32&gt;0),Лист1!X32,IF(LEN(Лист1!X32)&gt;1,--LEFT(Лист1!X32,LEN(Лист1!X32)-1),""))</f>
        <v/>
      </c>
      <c r="Y36" s="83" t="str">
        <f>IF(ISNUMBER(--Лист1!Y32)*(Лист1!Y32&gt;0),Лист1!Y32,IF(LEN(Лист1!Y32)&gt;1,--LEFT(Лист1!Y32,LEN(Лист1!Y32)-1),""))</f>
        <v/>
      </c>
      <c r="Z36" s="83" t="str">
        <f>IF(ISNUMBER(--Лист1!Z32)*(Лист1!Z32&gt;0),Лист1!Z32,IF(LEN(Лист1!Z32)&gt;1,--LEFT(Лист1!Z32,LEN(Лист1!Z32)-1),""))</f>
        <v/>
      </c>
      <c r="AA36" s="83" t="str">
        <f>IF(ISNUMBER(--Лист1!AA32)*(Лист1!AA32&gt;0),Лист1!AA32,IF(LEN(Лист1!AA32)&gt;1,--LEFT(Лист1!AA32,LEN(Лист1!AA32)-1),""))</f>
        <v/>
      </c>
      <c r="AB36" s="83" t="str">
        <f>IF(ISNUMBER(--Лист1!AB32)*(Лист1!AB32&gt;0),Лист1!AB32,IF(LEN(Лист1!AB32)&gt;1,--LEFT(Лист1!AB32,LEN(Лист1!AB32)-1),""))</f>
        <v/>
      </c>
      <c r="AC36" s="83" t="str">
        <f>IF(ISNUMBER(--Лист1!AC32)*(Лист1!AC32&gt;0),Лист1!AC32,IF(LEN(Лист1!AC32)&gt;1,--LEFT(Лист1!AC32,LEN(Лист1!AC32)-1),""))</f>
        <v/>
      </c>
      <c r="AD36" s="83" t="str">
        <f>IF(ISNUMBER(--Лист1!AD32)*(Лист1!AD32&gt;0),Лист1!AD32,IF(LEN(Лист1!AD32)&gt;1,--LEFT(Лист1!AD32,LEN(Лист1!AD32)-1),""))</f>
        <v/>
      </c>
      <c r="AE36" s="83" t="str">
        <f>IF(ISNUMBER(--Лист1!AE32)*(Лист1!AE32&gt;0),Лист1!AE32,IF(LEN(Лист1!AE32)&gt;1,--LEFT(Лист1!AE32,LEN(Лист1!AE32)-1),""))</f>
        <v/>
      </c>
      <c r="AF36" s="83" t="str">
        <f>IF(ISNUMBER(--Лист1!AF32)*(Лист1!AF32&gt;0),Лист1!AF32,IF(LEN(Лист1!AF32)&gt;1,--LEFT(Лист1!AF32,LEN(Лист1!AF32)-1),""))</f>
        <v/>
      </c>
      <c r="AG36" s="83" t="str">
        <f>IF(ISNUMBER(--Лист1!AG32)*(Лист1!AG32&gt;0),Лист1!AG32,IF(LEN(Лист1!AG32)&gt;1,--LEFT(Лист1!AG32,LEN(Лист1!AG32)-1),""))</f>
        <v/>
      </c>
      <c r="AH36" s="83" t="str">
        <f>IF(ISNUMBER(--Лист1!AH32)*(Лист1!AH32&gt;0),Лист1!AH32,IF(LEN(Лист1!AH32)&gt;1,--LEFT(Лист1!AH32,LEN(Лист1!AH32)-1),""))</f>
        <v/>
      </c>
      <c r="AI36" s="83" t="str">
        <f>IF(ISNUMBER(--Лист1!AI32)*(Лист1!AI32&gt;0),Лист1!AI32,IF(LEN(Лист1!AI32)&gt;1,--LEFT(Лист1!AI32,LEN(Лист1!AI32)-1),""))</f>
        <v/>
      </c>
      <c r="AJ36" s="97" t="str">
        <f>IF(ISNUMBER(--Лист1!AJ32)*(Лист1!AJ32&gt;0),Лист1!AJ32,IF(LEN(Лист1!AJ32)&gt;1,--LEFT(Лист1!AJ32,LEN(Лист1!AJ32)-1),""))</f>
        <v/>
      </c>
      <c r="AK36" s="105"/>
      <c r="AL36" s="106"/>
      <c r="AM36" s="101"/>
      <c r="AN36" s="5"/>
      <c r="AO36" s="5"/>
      <c r="AP36" s="5"/>
      <c r="AQ36" s="5"/>
      <c r="AR36" s="5"/>
      <c r="AS36" s="5"/>
      <c r="AT36" s="9"/>
      <c r="AU36" s="9"/>
      <c r="AV36" s="9"/>
      <c r="AW36" s="9"/>
      <c r="AX36" s="9"/>
      <c r="AY36" s="5"/>
      <c r="AZ36" s="5"/>
      <c r="BA36" s="6"/>
      <c r="BB36" s="2"/>
      <c r="BC36" s="2"/>
      <c r="BD36" s="2"/>
      <c r="BE36" s="2"/>
      <c r="BF36" s="2"/>
      <c r="BG36" s="3"/>
      <c r="BH36" s="3"/>
      <c r="BI36" s="1"/>
      <c r="BJ36" s="1"/>
      <c r="BK36" s="1"/>
      <c r="BL36" s="108">
        <f>Лист1!BL32</f>
        <v>0</v>
      </c>
      <c r="BM36" s="83">
        <f>Лист1!BM32</f>
        <v>0</v>
      </c>
      <c r="BN36" s="83">
        <f>Лист1!BN32</f>
        <v>0</v>
      </c>
      <c r="BO36" s="83">
        <f>Лист1!BO32</f>
        <v>0</v>
      </c>
      <c r="BP36" s="83">
        <f>Лист1!BP32</f>
        <v>0</v>
      </c>
      <c r="BQ36" s="83">
        <f>Лист1!BQ32</f>
        <v>0</v>
      </c>
      <c r="BR36" s="83">
        <f>Лист1!BR32</f>
        <v>0</v>
      </c>
      <c r="BS36" s="83">
        <f>Лист1!BS32</f>
        <v>0</v>
      </c>
      <c r="BT36" s="83">
        <f>Лист1!BT32</f>
        <v>0</v>
      </c>
      <c r="BU36" s="83">
        <f>Лист1!BU32</f>
        <v>0</v>
      </c>
      <c r="BV36" s="83">
        <f>Лист1!BV32</f>
        <v>0</v>
      </c>
      <c r="BW36" s="83">
        <f>Лист1!BW32</f>
        <v>0</v>
      </c>
      <c r="BX36" s="83">
        <f>Лист1!BX32</f>
        <v>0</v>
      </c>
      <c r="BY36" s="83">
        <f>Лист1!BY32</f>
        <v>0</v>
      </c>
      <c r="BZ36" s="83">
        <f>Лист1!BZ32</f>
        <v>0</v>
      </c>
      <c r="CA36" s="83">
        <f>Лист1!CA32</f>
        <v>0</v>
      </c>
      <c r="CB36" s="83">
        <f>Лист1!CB32</f>
        <v>0</v>
      </c>
      <c r="CC36" s="83">
        <f>Лист1!CC32</f>
        <v>0</v>
      </c>
      <c r="CD36" s="83">
        <f>Лист1!CD32</f>
        <v>0</v>
      </c>
      <c r="CE36" s="83">
        <f>Лист1!CE32</f>
        <v>0</v>
      </c>
      <c r="CF36" s="83">
        <f>Лист1!CF32</f>
        <v>0</v>
      </c>
      <c r="CG36" s="83">
        <f>Лист1!CG32</f>
        <v>0</v>
      </c>
      <c r="CH36" s="83">
        <f>Лист1!CH32</f>
        <v>0</v>
      </c>
      <c r="CI36" s="83">
        <f>Лист1!CI32</f>
        <v>0</v>
      </c>
      <c r="CJ36" s="83">
        <f>Лист1!CJ32</f>
        <v>0</v>
      </c>
      <c r="CK36" s="83">
        <f>Лист1!CK32</f>
        <v>0</v>
      </c>
      <c r="CL36" s="83">
        <f>Лист1!CL32</f>
        <v>0</v>
      </c>
      <c r="CM36" s="83">
        <f>Лист1!CM32</f>
        <v>0</v>
      </c>
      <c r="CN36" s="83">
        <f>Лист1!CN32</f>
        <v>0</v>
      </c>
      <c r="CO36" s="83">
        <f>Лист1!CO32</f>
        <v>0</v>
      </c>
      <c r="CP36" s="97">
        <f>Лист1!CP32</f>
        <v>0</v>
      </c>
    </row>
    <row r="37" spans="1:94" ht="13.5" customHeight="1">
      <c r="A37" s="94">
        <f>Лист1!A33</f>
        <v>30</v>
      </c>
      <c r="B37" s="71">
        <f>Лист1!B33</f>
        <v>596</v>
      </c>
      <c r="C37" s="9" t="str">
        <f>Лист1!C33</f>
        <v>Иванов</v>
      </c>
      <c r="D37" s="71">
        <f>Лист1!D33</f>
        <v>2</v>
      </c>
      <c r="E37" s="111" t="str">
        <f>Лист1!E33</f>
        <v>станочник</v>
      </c>
      <c r="F37" s="108" t="str">
        <f>IF(ISNUMBER(--Лист1!F33)*(Лист1!F33&gt;0),Лист1!F33,IF(LEN(Лист1!F33)&gt;1,--LEFT(Лист1!F33,LEN(Лист1!F33)-1),""))</f>
        <v/>
      </c>
      <c r="G37" s="83" t="str">
        <f>IF(ISNUMBER(--Лист1!G33)*(Лист1!G33&gt;0),Лист1!G33,IF(LEN(Лист1!G33)&gt;1,--LEFT(Лист1!G33,LEN(Лист1!G33)-1),""))</f>
        <v/>
      </c>
      <c r="H37" s="83">
        <f>IF(ISNUMBER(--Лист1!H33)*(Лист1!H33&gt;0),Лист1!H33,IF(LEN(Лист1!H33)&gt;1,--LEFT(Лист1!H33,LEN(Лист1!H33)-1),""))</f>
        <v>8</v>
      </c>
      <c r="I37" s="83">
        <f>IF(ISNUMBER(--Лист1!I33)*(Лист1!I33&gt;0),Лист1!I33,IF(LEN(Лист1!I33)&gt;1,--LEFT(Лист1!I33,LEN(Лист1!I33)-1),""))</f>
        <v>8</v>
      </c>
      <c r="J37" s="83">
        <f>IF(ISNUMBER(--Лист1!J33)*(Лист1!J33&gt;0),Лист1!J33,IF(LEN(Лист1!J33)&gt;1,--LEFT(Лист1!J33,LEN(Лист1!J33)-1),""))</f>
        <v>8</v>
      </c>
      <c r="K37" s="83">
        <f>IF(ISNUMBER(--Лист1!K33)*(Лист1!K33&gt;0),Лист1!K33,IF(LEN(Лист1!K33)&gt;1,--LEFT(Лист1!K33,LEN(Лист1!K33)-1),""))</f>
        <v>8</v>
      </c>
      <c r="L37" s="83" t="str">
        <f>IF(ISNUMBER(--Лист1!L33)*(Лист1!L33&gt;0),Лист1!L33,IF(LEN(Лист1!L33)&gt;1,--LEFT(Лист1!L33,LEN(Лист1!L33)-1),""))</f>
        <v/>
      </c>
      <c r="M37" s="83" t="str">
        <f>IF(ISNUMBER(--Лист1!M33)*(Лист1!M33&gt;0),Лист1!M33,IF(LEN(Лист1!M33)&gt;1,--LEFT(Лист1!M33,LEN(Лист1!M33)-1),""))</f>
        <v/>
      </c>
      <c r="N37" s="83" t="str">
        <f>IF(ISNUMBER(--Лист1!N33)*(Лист1!N33&gt;0),Лист1!N33,IF(LEN(Лист1!N33)&gt;1,--LEFT(Лист1!N33,LEN(Лист1!N33)-1),""))</f>
        <v/>
      </c>
      <c r="O37" s="83" t="str">
        <f>IF(ISNUMBER(--Лист1!O33)*(Лист1!O33&gt;0),Лист1!O33,IF(LEN(Лист1!O33)&gt;1,--LEFT(Лист1!O33,LEN(Лист1!O33)-1),""))</f>
        <v/>
      </c>
      <c r="P37" s="83">
        <f>IF(ISNUMBER(--Лист1!P33)*(Лист1!P33&gt;0),Лист1!P33,IF(LEN(Лист1!P33)&gt;1,--LEFT(Лист1!P33,LEN(Лист1!P33)-1),""))</f>
        <v>8</v>
      </c>
      <c r="Q37" s="83">
        <f>IF(ISNUMBER(--Лист1!Q33)*(Лист1!Q33&gt;0),Лист1!Q33,IF(LEN(Лист1!Q33)&gt;1,--LEFT(Лист1!Q33,LEN(Лист1!Q33)-1),""))</f>
        <v>8</v>
      </c>
      <c r="R37" s="83">
        <f>IF(ISNUMBER(--Лист1!R33)*(Лист1!R33&gt;0),Лист1!R33,IF(LEN(Лист1!R33)&gt;1,--LEFT(Лист1!R33,LEN(Лист1!R33)-1),""))</f>
        <v>8</v>
      </c>
      <c r="S37" s="83">
        <f>IF(ISNUMBER(--Лист1!S33)*(Лист1!S33&gt;0),Лист1!S33,IF(LEN(Лист1!S33)&gt;1,--LEFT(Лист1!S33,LEN(Лист1!S33)-1),""))</f>
        <v>8</v>
      </c>
      <c r="T37" s="83" t="str">
        <f>IF(ISNUMBER(--Лист1!T33)*(Лист1!T33&gt;0),Лист1!T33,IF(LEN(Лист1!T33)&gt;1,--LEFT(Лист1!T33,LEN(Лист1!T33)-1),""))</f>
        <v/>
      </c>
      <c r="U37" s="83" t="str">
        <f>IF(ISNUMBER(--Лист1!U33)*(Лист1!U33&gt;0),Лист1!U33,IF(LEN(Лист1!U33)&gt;1,--LEFT(Лист1!U33,LEN(Лист1!U33)-1),""))</f>
        <v/>
      </c>
      <c r="V37" s="83">
        <f>IF(ISNUMBER(--Лист1!V33)*(Лист1!V33&gt;0),Лист1!V33,IF(LEN(Лист1!V33)&gt;1,--LEFT(Лист1!V33,LEN(Лист1!V33)-1),""))</f>
        <v>8</v>
      </c>
      <c r="W37" s="83">
        <f>IF(ISNUMBER(--Лист1!W33)*(Лист1!W33&gt;0),Лист1!W33,IF(LEN(Лист1!W33)&gt;1,--LEFT(Лист1!W33,LEN(Лист1!W33)-1),""))</f>
        <v>8</v>
      </c>
      <c r="X37" s="83" t="str">
        <f>IF(ISNUMBER(--Лист1!X33)*(Лист1!X33&gt;0),Лист1!X33,IF(LEN(Лист1!X33)&gt;1,--LEFT(Лист1!X33,LEN(Лист1!X33)-1),""))</f>
        <v/>
      </c>
      <c r="Y37" s="83" t="str">
        <f>IF(ISNUMBER(--Лист1!Y33)*(Лист1!Y33&gt;0),Лист1!Y33,IF(LEN(Лист1!Y33)&gt;1,--LEFT(Лист1!Y33,LEN(Лист1!Y33)-1),""))</f>
        <v/>
      </c>
      <c r="Z37" s="83" t="str">
        <f>IF(ISNUMBER(--Лист1!Z33)*(Лист1!Z33&gt;0),Лист1!Z33,IF(LEN(Лист1!Z33)&gt;1,--LEFT(Лист1!Z33,LEN(Лист1!Z33)-1),""))</f>
        <v/>
      </c>
      <c r="AA37" s="83" t="str">
        <f>IF(ISNUMBER(--Лист1!AA33)*(Лист1!AA33&gt;0),Лист1!AA33,IF(LEN(Лист1!AA33)&gt;1,--LEFT(Лист1!AA33,LEN(Лист1!AA33)-1),""))</f>
        <v/>
      </c>
      <c r="AB37" s="83" t="str">
        <f>IF(ISNUMBER(--Лист1!AB33)*(Лист1!AB33&gt;0),Лист1!AB33,IF(LEN(Лист1!AB33)&gt;1,--LEFT(Лист1!AB33,LEN(Лист1!AB33)-1),""))</f>
        <v/>
      </c>
      <c r="AC37" s="83" t="str">
        <f>IF(ISNUMBER(--Лист1!AC33)*(Лист1!AC33&gt;0),Лист1!AC33,IF(LEN(Лист1!AC33)&gt;1,--LEFT(Лист1!AC33,LEN(Лист1!AC33)-1),""))</f>
        <v/>
      </c>
      <c r="AD37" s="83" t="str">
        <f>IF(ISNUMBER(--Лист1!AD33)*(Лист1!AD33&gt;0),Лист1!AD33,IF(LEN(Лист1!AD33)&gt;1,--LEFT(Лист1!AD33,LEN(Лист1!AD33)-1),""))</f>
        <v/>
      </c>
      <c r="AE37" s="83" t="str">
        <f>IF(ISNUMBER(--Лист1!AE33)*(Лист1!AE33&gt;0),Лист1!AE33,IF(LEN(Лист1!AE33)&gt;1,--LEFT(Лист1!AE33,LEN(Лист1!AE33)-1),""))</f>
        <v/>
      </c>
      <c r="AF37" s="83" t="str">
        <f>IF(ISNUMBER(--Лист1!AF33)*(Лист1!AF33&gt;0),Лист1!AF33,IF(LEN(Лист1!AF33)&gt;1,--LEFT(Лист1!AF33,LEN(Лист1!AF33)-1),""))</f>
        <v/>
      </c>
      <c r="AG37" s="83" t="str">
        <f>IF(ISNUMBER(--Лист1!AG33)*(Лист1!AG33&gt;0),Лист1!AG33,IF(LEN(Лист1!AG33)&gt;1,--LEFT(Лист1!AG33,LEN(Лист1!AG33)-1),""))</f>
        <v/>
      </c>
      <c r="AH37" s="83" t="str">
        <f>IF(ISNUMBER(--Лист1!AH33)*(Лист1!AH33&gt;0),Лист1!AH33,IF(LEN(Лист1!AH33)&gt;1,--LEFT(Лист1!AH33,LEN(Лист1!AH33)-1),""))</f>
        <v/>
      </c>
      <c r="AI37" s="83" t="str">
        <f>IF(ISNUMBER(--Лист1!AI33)*(Лист1!AI33&gt;0),Лист1!AI33,IF(LEN(Лист1!AI33)&gt;1,--LEFT(Лист1!AI33,LEN(Лист1!AI33)-1),""))</f>
        <v/>
      </c>
      <c r="AJ37" s="97" t="str">
        <f>IF(ISNUMBER(--Лист1!AJ33)*(Лист1!AJ33&gt;0),Лист1!AJ33,IF(LEN(Лист1!AJ33)&gt;1,--LEFT(Лист1!AJ33,LEN(Лист1!AJ33)-1),""))</f>
        <v/>
      </c>
      <c r="AK37" s="105"/>
      <c r="AL37" s="106"/>
      <c r="AM37" s="101"/>
      <c r="AN37" s="5"/>
      <c r="AO37" s="5"/>
      <c r="AP37" s="5"/>
      <c r="AQ37" s="5"/>
      <c r="AR37" s="5"/>
      <c r="AS37" s="5"/>
      <c r="AT37" s="9"/>
      <c r="AU37" s="9"/>
      <c r="AV37" s="9"/>
      <c r="AW37" s="9"/>
      <c r="AX37" s="9"/>
      <c r="AY37" s="5"/>
      <c r="AZ37" s="5"/>
      <c r="BA37" s="6"/>
      <c r="BB37" s="2"/>
      <c r="BC37" s="2"/>
      <c r="BD37" s="2"/>
      <c r="BE37" s="2"/>
      <c r="BF37" s="2"/>
      <c r="BG37" s="3"/>
      <c r="BH37" s="3"/>
      <c r="BI37" s="1"/>
      <c r="BJ37" s="1"/>
      <c r="BK37" s="1"/>
      <c r="BL37" s="108">
        <f>Лист1!BL33</f>
        <v>0</v>
      </c>
      <c r="BM37" s="83">
        <f>Лист1!BM33</f>
        <v>0</v>
      </c>
      <c r="BN37" s="83">
        <f>Лист1!BN33</f>
        <v>0</v>
      </c>
      <c r="BO37" s="83">
        <f>Лист1!BO33</f>
        <v>0</v>
      </c>
      <c r="BP37" s="83">
        <f>Лист1!BP33</f>
        <v>0</v>
      </c>
      <c r="BQ37" s="83">
        <f>Лист1!BQ33</f>
        <v>0</v>
      </c>
      <c r="BR37" s="83">
        <f>Лист1!BR33</f>
        <v>0</v>
      </c>
      <c r="BS37" s="83">
        <f>Лист1!BS33</f>
        <v>0</v>
      </c>
      <c r="BT37" s="83">
        <f>Лист1!BT33</f>
        <v>0</v>
      </c>
      <c r="BU37" s="83">
        <f>Лист1!BU33</f>
        <v>0</v>
      </c>
      <c r="BV37" s="83">
        <f>Лист1!BV33</f>
        <v>0</v>
      </c>
      <c r="BW37" s="83">
        <f>Лист1!BW33</f>
        <v>0</v>
      </c>
      <c r="BX37" s="83">
        <f>Лист1!BX33</f>
        <v>0</v>
      </c>
      <c r="BY37" s="83">
        <f>Лист1!BY33</f>
        <v>0</v>
      </c>
      <c r="BZ37" s="83">
        <f>Лист1!BZ33</f>
        <v>0</v>
      </c>
      <c r="CA37" s="83">
        <f>Лист1!CA33</f>
        <v>0</v>
      </c>
      <c r="CB37" s="83">
        <f>Лист1!CB33</f>
        <v>0</v>
      </c>
      <c r="CC37" s="83">
        <f>Лист1!CC33</f>
        <v>0</v>
      </c>
      <c r="CD37" s="83">
        <f>Лист1!CD33</f>
        <v>0</v>
      </c>
      <c r="CE37" s="83">
        <f>Лист1!CE33</f>
        <v>0</v>
      </c>
      <c r="CF37" s="83">
        <f>Лист1!CF33</f>
        <v>0</v>
      </c>
      <c r="CG37" s="83">
        <f>Лист1!CG33</f>
        <v>0</v>
      </c>
      <c r="CH37" s="83">
        <f>Лист1!CH33</f>
        <v>0</v>
      </c>
      <c r="CI37" s="83">
        <f>Лист1!CI33</f>
        <v>0</v>
      </c>
      <c r="CJ37" s="83">
        <f>Лист1!CJ33</f>
        <v>0</v>
      </c>
      <c r="CK37" s="83">
        <f>Лист1!CK33</f>
        <v>0</v>
      </c>
      <c r="CL37" s="83">
        <f>Лист1!CL33</f>
        <v>0</v>
      </c>
      <c r="CM37" s="83">
        <f>Лист1!CM33</f>
        <v>0</v>
      </c>
      <c r="CN37" s="83">
        <f>Лист1!CN33</f>
        <v>0</v>
      </c>
      <c r="CO37" s="83">
        <f>Лист1!CO33</f>
        <v>0</v>
      </c>
      <c r="CP37" s="97">
        <f>Лист1!CP33</f>
        <v>0</v>
      </c>
    </row>
    <row r="38" spans="1:94" ht="13.5" customHeight="1">
      <c r="A38" s="94">
        <f>Лист1!A34</f>
        <v>31</v>
      </c>
      <c r="B38" s="71">
        <f>Лист1!B34</f>
        <v>769</v>
      </c>
      <c r="C38" s="9" t="str">
        <f>Лист1!C34</f>
        <v>Иванов</v>
      </c>
      <c r="D38" s="71">
        <f>Лист1!D34</f>
        <v>0</v>
      </c>
      <c r="E38" s="111" t="str">
        <f>Лист1!E34</f>
        <v>станрчник</v>
      </c>
      <c r="F38" s="108" t="str">
        <f>IF(ISNUMBER(--Лист1!F34)*(Лист1!F34&gt;0),Лист1!F34,IF(LEN(Лист1!F34)&gt;1,--LEFT(Лист1!F34,LEN(Лист1!F34)-1),""))</f>
        <v/>
      </c>
      <c r="G38" s="83" t="str">
        <f>IF(ISNUMBER(--Лист1!G34)*(Лист1!G34&gt;0),Лист1!G34,IF(LEN(Лист1!G34)&gt;1,--LEFT(Лист1!G34,LEN(Лист1!G34)-1),""))</f>
        <v/>
      </c>
      <c r="H38" s="83">
        <f>IF(ISNUMBER(--Лист1!H34)*(Лист1!H34&gt;0),Лист1!H34,IF(LEN(Лист1!H34)&gt;1,--LEFT(Лист1!H34,LEN(Лист1!H34)-1),""))</f>
        <v>8</v>
      </c>
      <c r="I38" s="83">
        <f>IF(ISNUMBER(--Лист1!I34)*(Лист1!I34&gt;0),Лист1!I34,IF(LEN(Лист1!I34)&gt;1,--LEFT(Лист1!I34,LEN(Лист1!I34)-1),""))</f>
        <v>8</v>
      </c>
      <c r="J38" s="83">
        <f>IF(ISNUMBER(--Лист1!J34)*(Лист1!J34&gt;0),Лист1!J34,IF(LEN(Лист1!J34)&gt;1,--LEFT(Лист1!J34,LEN(Лист1!J34)-1),""))</f>
        <v>8</v>
      </c>
      <c r="K38" s="83">
        <f>IF(ISNUMBER(--Лист1!K34)*(Лист1!K34&gt;0),Лист1!K34,IF(LEN(Лист1!K34)&gt;1,--LEFT(Лист1!K34,LEN(Лист1!K34)-1),""))</f>
        <v>8</v>
      </c>
      <c r="L38" s="83">
        <f>IF(ISNUMBER(--Лист1!L34)*(Лист1!L34&gt;0),Лист1!L34,IF(LEN(Лист1!L34)&gt;1,--LEFT(Лист1!L34,LEN(Лист1!L34)-1),""))</f>
        <v>7</v>
      </c>
      <c r="M38" s="83" t="str">
        <f>IF(ISNUMBER(--Лист1!M34)*(Лист1!M34&gt;0),Лист1!M34,IF(LEN(Лист1!M34)&gt;1,--LEFT(Лист1!M34,LEN(Лист1!M34)-1),""))</f>
        <v/>
      </c>
      <c r="N38" s="83" t="str">
        <f>IF(ISNUMBER(--Лист1!N34)*(Лист1!N34&gt;0),Лист1!N34,IF(LEN(Лист1!N34)&gt;1,--LEFT(Лист1!N34,LEN(Лист1!N34)-1),""))</f>
        <v/>
      </c>
      <c r="O38" s="83" t="str">
        <f>IF(ISNUMBER(--Лист1!O34)*(Лист1!O34&gt;0),Лист1!O34,IF(LEN(Лист1!O34)&gt;1,--LEFT(Лист1!O34,LEN(Лист1!O34)-1),""))</f>
        <v/>
      </c>
      <c r="P38" s="83">
        <f>IF(ISNUMBER(--Лист1!P34)*(Лист1!P34&gt;0),Лист1!P34,IF(LEN(Лист1!P34)&gt;1,--LEFT(Лист1!P34,LEN(Лист1!P34)-1),""))</f>
        <v>8</v>
      </c>
      <c r="Q38" s="83">
        <f>IF(ISNUMBER(--Лист1!Q34)*(Лист1!Q34&gt;0),Лист1!Q34,IF(LEN(Лист1!Q34)&gt;1,--LEFT(Лист1!Q34,LEN(Лист1!Q34)-1),""))</f>
        <v>8</v>
      </c>
      <c r="R38" s="83">
        <f>IF(ISNUMBER(--Лист1!R34)*(Лист1!R34&gt;0),Лист1!R34,IF(LEN(Лист1!R34)&gt;1,--LEFT(Лист1!R34,LEN(Лист1!R34)-1),""))</f>
        <v>8</v>
      </c>
      <c r="S38" s="83">
        <f>IF(ISNUMBER(--Лист1!S34)*(Лист1!S34&gt;0),Лист1!S34,IF(LEN(Лист1!S34)&gt;1,--LEFT(Лист1!S34,LEN(Лист1!S34)-1),""))</f>
        <v>8</v>
      </c>
      <c r="T38" s="83" t="str">
        <f>IF(ISNUMBER(--Лист1!T34)*(Лист1!T34&gt;0),Лист1!T34,IF(LEN(Лист1!T34)&gt;1,--LEFT(Лист1!T34,LEN(Лист1!T34)-1),""))</f>
        <v/>
      </c>
      <c r="U38" s="83" t="str">
        <f>IF(ISNUMBER(--Лист1!U34)*(Лист1!U34&gt;0),Лист1!U34,IF(LEN(Лист1!U34)&gt;1,--LEFT(Лист1!U34,LEN(Лист1!U34)-1),""))</f>
        <v/>
      </c>
      <c r="V38" s="83">
        <f>IF(ISNUMBER(--Лист1!V34)*(Лист1!V34&gt;0),Лист1!V34,IF(LEN(Лист1!V34)&gt;1,--LEFT(Лист1!V34,LEN(Лист1!V34)-1),""))</f>
        <v>8</v>
      </c>
      <c r="W38" s="83">
        <f>IF(ISNUMBER(--Лист1!W34)*(Лист1!W34&gt;0),Лист1!W34,IF(LEN(Лист1!W34)&gt;1,--LEFT(Лист1!W34,LEN(Лист1!W34)-1),""))</f>
        <v>8</v>
      </c>
      <c r="X38" s="83" t="str">
        <f>IF(ISNUMBER(--Лист1!X34)*(Лист1!X34&gt;0),Лист1!X34,IF(LEN(Лист1!X34)&gt;1,--LEFT(Лист1!X34,LEN(Лист1!X34)-1),""))</f>
        <v/>
      </c>
      <c r="Y38" s="83" t="str">
        <f>IF(ISNUMBER(--Лист1!Y34)*(Лист1!Y34&gt;0),Лист1!Y34,IF(LEN(Лист1!Y34)&gt;1,--LEFT(Лист1!Y34,LEN(Лист1!Y34)-1),""))</f>
        <v/>
      </c>
      <c r="Z38" s="83" t="str">
        <f>IF(ISNUMBER(--Лист1!Z34)*(Лист1!Z34&gt;0),Лист1!Z34,IF(LEN(Лист1!Z34)&gt;1,--LEFT(Лист1!Z34,LEN(Лист1!Z34)-1),""))</f>
        <v/>
      </c>
      <c r="AA38" s="83" t="str">
        <f>IF(ISNUMBER(--Лист1!AA34)*(Лист1!AA34&gt;0),Лист1!AA34,IF(LEN(Лист1!AA34)&gt;1,--LEFT(Лист1!AA34,LEN(Лист1!AA34)-1),""))</f>
        <v/>
      </c>
      <c r="AB38" s="83" t="str">
        <f>IF(ISNUMBER(--Лист1!AB34)*(Лист1!AB34&gt;0),Лист1!AB34,IF(LEN(Лист1!AB34)&gt;1,--LEFT(Лист1!AB34,LEN(Лист1!AB34)-1),""))</f>
        <v/>
      </c>
      <c r="AC38" s="83" t="str">
        <f>IF(ISNUMBER(--Лист1!AC34)*(Лист1!AC34&gt;0),Лист1!AC34,IF(LEN(Лист1!AC34)&gt;1,--LEFT(Лист1!AC34,LEN(Лист1!AC34)-1),""))</f>
        <v/>
      </c>
      <c r="AD38" s="83" t="str">
        <f>IF(ISNUMBER(--Лист1!AD34)*(Лист1!AD34&gt;0),Лист1!AD34,IF(LEN(Лист1!AD34)&gt;1,--LEFT(Лист1!AD34,LEN(Лист1!AD34)-1),""))</f>
        <v/>
      </c>
      <c r="AE38" s="83" t="str">
        <f>IF(ISNUMBER(--Лист1!AE34)*(Лист1!AE34&gt;0),Лист1!AE34,IF(LEN(Лист1!AE34)&gt;1,--LEFT(Лист1!AE34,LEN(Лист1!AE34)-1),""))</f>
        <v/>
      </c>
      <c r="AF38" s="83" t="str">
        <f>IF(ISNUMBER(--Лист1!AF34)*(Лист1!AF34&gt;0),Лист1!AF34,IF(LEN(Лист1!AF34)&gt;1,--LEFT(Лист1!AF34,LEN(Лист1!AF34)-1),""))</f>
        <v/>
      </c>
      <c r="AG38" s="83" t="str">
        <f>IF(ISNUMBER(--Лист1!AG34)*(Лист1!AG34&gt;0),Лист1!AG34,IF(LEN(Лист1!AG34)&gt;1,--LEFT(Лист1!AG34,LEN(Лист1!AG34)-1),""))</f>
        <v/>
      </c>
      <c r="AH38" s="83" t="str">
        <f>IF(ISNUMBER(--Лист1!AH34)*(Лист1!AH34&gt;0),Лист1!AH34,IF(LEN(Лист1!AH34)&gt;1,--LEFT(Лист1!AH34,LEN(Лист1!AH34)-1),""))</f>
        <v/>
      </c>
      <c r="AI38" s="83" t="str">
        <f>IF(ISNUMBER(--Лист1!AI34)*(Лист1!AI34&gt;0),Лист1!AI34,IF(LEN(Лист1!AI34)&gt;1,--LEFT(Лист1!AI34,LEN(Лист1!AI34)-1),""))</f>
        <v/>
      </c>
      <c r="AJ38" s="97" t="str">
        <f>IF(ISNUMBER(--Лист1!AJ34)*(Лист1!AJ34&gt;0),Лист1!AJ34,IF(LEN(Лист1!AJ34)&gt;1,--LEFT(Лист1!AJ34,LEN(Лист1!AJ34)-1),""))</f>
        <v/>
      </c>
      <c r="AK38" s="105"/>
      <c r="AL38" s="106"/>
      <c r="AM38" s="101"/>
      <c r="AN38" s="5"/>
      <c r="AO38" s="5"/>
      <c r="AP38" s="5"/>
      <c r="AQ38" s="5"/>
      <c r="AR38" s="5"/>
      <c r="AS38" s="5"/>
      <c r="AT38" s="72"/>
      <c r="AU38" s="9"/>
      <c r="AV38" s="9"/>
      <c r="AW38" s="9"/>
      <c r="AX38" s="9"/>
      <c r="AY38" s="5"/>
      <c r="AZ38" s="5"/>
      <c r="BA38" s="6"/>
      <c r="BB38" s="2"/>
      <c r="BC38" s="2"/>
      <c r="BD38" s="2"/>
      <c r="BE38" s="2"/>
      <c r="BF38" s="2"/>
      <c r="BG38" s="3"/>
      <c r="BH38" s="3"/>
      <c r="BI38" s="1"/>
      <c r="BJ38" s="1"/>
      <c r="BK38" s="1"/>
      <c r="BL38" s="108">
        <f>Лист1!BL34</f>
        <v>0</v>
      </c>
      <c r="BM38" s="83">
        <f>Лист1!BM34</f>
        <v>0</v>
      </c>
      <c r="BN38" s="83">
        <f>Лист1!BN34</f>
        <v>0</v>
      </c>
      <c r="BO38" s="83">
        <f>Лист1!BO34</f>
        <v>0</v>
      </c>
      <c r="BP38" s="83">
        <f>Лист1!BP34</f>
        <v>0</v>
      </c>
      <c r="BQ38" s="83">
        <f>Лист1!BQ34</f>
        <v>0</v>
      </c>
      <c r="BR38" s="83">
        <f>Лист1!BR34</f>
        <v>0</v>
      </c>
      <c r="BS38" s="83">
        <f>Лист1!BS34</f>
        <v>0</v>
      </c>
      <c r="BT38" s="83">
        <f>Лист1!BT34</f>
        <v>0</v>
      </c>
      <c r="BU38" s="83">
        <f>Лист1!BU34</f>
        <v>0</v>
      </c>
      <c r="BV38" s="83">
        <f>Лист1!BV34</f>
        <v>0</v>
      </c>
      <c r="BW38" s="83">
        <f>Лист1!BW34</f>
        <v>0</v>
      </c>
      <c r="BX38" s="83">
        <f>Лист1!BX34</f>
        <v>0</v>
      </c>
      <c r="BY38" s="83">
        <f>Лист1!BY34</f>
        <v>0</v>
      </c>
      <c r="BZ38" s="83">
        <f>Лист1!BZ34</f>
        <v>0</v>
      </c>
      <c r="CA38" s="83">
        <f>Лист1!CA34</f>
        <v>0</v>
      </c>
      <c r="CB38" s="83">
        <f>Лист1!CB34</f>
        <v>0</v>
      </c>
      <c r="CC38" s="83">
        <f>Лист1!CC34</f>
        <v>0</v>
      </c>
      <c r="CD38" s="83">
        <f>Лист1!CD34</f>
        <v>0</v>
      </c>
      <c r="CE38" s="83">
        <f>Лист1!CE34</f>
        <v>0</v>
      </c>
      <c r="CF38" s="83">
        <f>Лист1!CF34</f>
        <v>0</v>
      </c>
      <c r="CG38" s="83">
        <f>Лист1!CG34</f>
        <v>0</v>
      </c>
      <c r="CH38" s="83">
        <f>Лист1!CH34</f>
        <v>0</v>
      </c>
      <c r="CI38" s="83">
        <f>Лист1!CI34</f>
        <v>0</v>
      </c>
      <c r="CJ38" s="83">
        <f>Лист1!CJ34</f>
        <v>0</v>
      </c>
      <c r="CK38" s="83">
        <f>Лист1!CK34</f>
        <v>0</v>
      </c>
      <c r="CL38" s="83">
        <f>Лист1!CL34</f>
        <v>0</v>
      </c>
      <c r="CM38" s="83">
        <f>Лист1!CM34</f>
        <v>0</v>
      </c>
      <c r="CN38" s="83">
        <f>Лист1!CN34</f>
        <v>0</v>
      </c>
      <c r="CO38" s="83">
        <f>Лист1!CO34</f>
        <v>0</v>
      </c>
      <c r="CP38" s="97">
        <f>Лист1!CP34</f>
        <v>0</v>
      </c>
    </row>
    <row r="39" spans="1:94" s="73" customFormat="1" ht="15" thickBot="1">
      <c r="A39" s="95">
        <f>Лист1!A35</f>
        <v>32</v>
      </c>
      <c r="B39" s="96">
        <f>Лист1!B35</f>
        <v>129</v>
      </c>
      <c r="C39" s="88" t="str">
        <f>Лист1!C35</f>
        <v>Иванов</v>
      </c>
      <c r="D39" s="96">
        <f>Лист1!D35</f>
        <v>3</v>
      </c>
      <c r="E39" s="112" t="str">
        <f>Лист1!E35</f>
        <v>станочник</v>
      </c>
      <c r="F39" s="109" t="str">
        <f>IF(ISNUMBER(--Лист1!F35)*(Лист1!F35&gt;0),Лист1!F35,IF(LEN(Лист1!F35)&gt;1,--LEFT(Лист1!F35,LEN(Лист1!F35)-1),""))</f>
        <v/>
      </c>
      <c r="G39" s="86" t="str">
        <f>IF(ISNUMBER(--Лист1!G35)*(Лист1!G35&gt;0),Лист1!G35,IF(LEN(Лист1!G35)&gt;1,--LEFT(Лист1!G35,LEN(Лист1!G35)-1),""))</f>
        <v/>
      </c>
      <c r="H39" s="86">
        <f>IF(ISNUMBER(--Лист1!H35)*(Лист1!H35&gt;0),Лист1!H35,IF(LEN(Лист1!H35)&gt;1,--LEFT(Лист1!H35,LEN(Лист1!H35)-1),""))</f>
        <v>8</v>
      </c>
      <c r="I39" s="86">
        <f>IF(ISNUMBER(--Лист1!I35)*(Лист1!I35&gt;0),Лист1!I35,IF(LEN(Лист1!I35)&gt;1,--LEFT(Лист1!I35,LEN(Лист1!I35)-1),""))</f>
        <v>8</v>
      </c>
      <c r="J39" s="86">
        <f>IF(ISNUMBER(--Лист1!J35)*(Лист1!J35&gt;0),Лист1!J35,IF(LEN(Лист1!J35)&gt;1,--LEFT(Лист1!J35,LEN(Лист1!J35)-1),""))</f>
        <v>8</v>
      </c>
      <c r="K39" s="86">
        <f>IF(ISNUMBER(--Лист1!K35)*(Лист1!K35&gt;0),Лист1!K35,IF(LEN(Лист1!K35)&gt;1,--LEFT(Лист1!K35,LEN(Лист1!K35)-1),""))</f>
        <v>8</v>
      </c>
      <c r="L39" s="86">
        <f>IF(ISNUMBER(--Лист1!L35)*(Лист1!L35&gt;0),Лист1!L35,IF(LEN(Лист1!L35)&gt;1,--LEFT(Лист1!L35,LEN(Лист1!L35)-1),""))</f>
        <v>7</v>
      </c>
      <c r="M39" s="86" t="str">
        <f>IF(ISNUMBER(--Лист1!M35)*(Лист1!M35&gt;0),Лист1!M35,IF(LEN(Лист1!M35)&gt;1,--LEFT(Лист1!M35,LEN(Лист1!M35)-1),""))</f>
        <v/>
      </c>
      <c r="N39" s="86" t="str">
        <f>IF(ISNUMBER(--Лист1!N35)*(Лист1!N35&gt;0),Лист1!N35,IF(LEN(Лист1!N35)&gt;1,--LEFT(Лист1!N35,LEN(Лист1!N35)-1),""))</f>
        <v/>
      </c>
      <c r="O39" s="86">
        <f>IF(ISNUMBER(--Лист1!O35)*(Лист1!O35&gt;0),Лист1!O35,IF(LEN(Лист1!O35)&gt;1,--LEFT(Лист1!O35,LEN(Лист1!O35)-1),""))</f>
        <v>8</v>
      </c>
      <c r="P39" s="86">
        <f>IF(ISNUMBER(--Лист1!P35)*(Лист1!P35&gt;0),Лист1!P35,IF(LEN(Лист1!P35)&gt;1,--LEFT(Лист1!P35,LEN(Лист1!P35)-1),""))</f>
        <v>8</v>
      </c>
      <c r="Q39" s="86">
        <f>IF(ISNUMBER(--Лист1!Q35)*(Лист1!Q35&gt;0),Лист1!Q35,IF(LEN(Лист1!Q35)&gt;1,--LEFT(Лист1!Q35,LEN(Лист1!Q35)-1),""))</f>
        <v>8</v>
      </c>
      <c r="R39" s="86">
        <f>IF(ISNUMBER(--Лист1!R35)*(Лист1!R35&gt;0),Лист1!R35,IF(LEN(Лист1!R35)&gt;1,--LEFT(Лист1!R35,LEN(Лист1!R35)-1),""))</f>
        <v>8</v>
      </c>
      <c r="S39" s="86">
        <f>IF(ISNUMBER(--Лист1!S35)*(Лист1!S35&gt;0),Лист1!S35,IF(LEN(Лист1!S35)&gt;1,--LEFT(Лист1!S35,LEN(Лист1!S35)-1),""))</f>
        <v>8</v>
      </c>
      <c r="T39" s="86" t="str">
        <f>IF(ISNUMBER(--Лист1!T35)*(Лист1!T35&gt;0),Лист1!T35,IF(LEN(Лист1!T35)&gt;1,--LEFT(Лист1!T35,LEN(Лист1!T35)-1),""))</f>
        <v/>
      </c>
      <c r="U39" s="86" t="str">
        <f>IF(ISNUMBER(--Лист1!U35)*(Лист1!U35&gt;0),Лист1!U35,IF(LEN(Лист1!U35)&gt;1,--LEFT(Лист1!U35,LEN(Лист1!U35)-1),""))</f>
        <v/>
      </c>
      <c r="V39" s="86" t="str">
        <f>IF(ISNUMBER(--Лист1!V35)*(Лист1!V35&gt;0),Лист1!V35,IF(LEN(Лист1!V35)&gt;1,--LEFT(Лист1!V35,LEN(Лист1!V35)-1),""))</f>
        <v/>
      </c>
      <c r="W39" s="86">
        <f>IF(ISNUMBER(--Лист1!W35)*(Лист1!W35&gt;0),Лист1!W35,IF(LEN(Лист1!W35)&gt;1,--LEFT(Лист1!W35,LEN(Лист1!W35)-1),""))</f>
        <v>8</v>
      </c>
      <c r="X39" s="86" t="str">
        <f>IF(ISNUMBER(--Лист1!X35)*(Лист1!X35&gt;0),Лист1!X35,IF(LEN(Лист1!X35)&gt;1,--LEFT(Лист1!X35,LEN(Лист1!X35)-1),""))</f>
        <v/>
      </c>
      <c r="Y39" s="86" t="str">
        <f>IF(ISNUMBER(--Лист1!Y35)*(Лист1!Y35&gt;0),Лист1!Y35,IF(LEN(Лист1!Y35)&gt;1,--LEFT(Лист1!Y35,LEN(Лист1!Y35)-1),""))</f>
        <v/>
      </c>
      <c r="Z39" s="86" t="str">
        <f>IF(ISNUMBER(--Лист1!Z35)*(Лист1!Z35&gt;0),Лист1!Z35,IF(LEN(Лист1!Z35)&gt;1,--LEFT(Лист1!Z35,LEN(Лист1!Z35)-1),""))</f>
        <v/>
      </c>
      <c r="AA39" s="86" t="str">
        <f>IF(ISNUMBER(--Лист1!AA35)*(Лист1!AA35&gt;0),Лист1!AA35,IF(LEN(Лист1!AA35)&gt;1,--LEFT(Лист1!AA35,LEN(Лист1!AA35)-1),""))</f>
        <v/>
      </c>
      <c r="AB39" s="86" t="str">
        <f>IF(ISNUMBER(--Лист1!AB35)*(Лист1!AB35&gt;0),Лист1!AB35,IF(LEN(Лист1!AB35)&gt;1,--LEFT(Лист1!AB35,LEN(Лист1!AB35)-1),""))</f>
        <v/>
      </c>
      <c r="AC39" s="86" t="str">
        <f>IF(ISNUMBER(--Лист1!AC35)*(Лист1!AC35&gt;0),Лист1!AC35,IF(LEN(Лист1!AC35)&gt;1,--LEFT(Лист1!AC35,LEN(Лист1!AC35)-1),""))</f>
        <v/>
      </c>
      <c r="AD39" s="86" t="str">
        <f>IF(ISNUMBER(--Лист1!AD35)*(Лист1!AD35&gt;0),Лист1!AD35,IF(LEN(Лист1!AD35)&gt;1,--LEFT(Лист1!AD35,LEN(Лист1!AD35)-1),""))</f>
        <v/>
      </c>
      <c r="AE39" s="86" t="str">
        <f>IF(ISNUMBER(--Лист1!AE35)*(Лист1!AE35&gt;0),Лист1!AE35,IF(LEN(Лист1!AE35)&gt;1,--LEFT(Лист1!AE35,LEN(Лист1!AE35)-1),""))</f>
        <v/>
      </c>
      <c r="AF39" s="86" t="str">
        <f>IF(ISNUMBER(--Лист1!AF35)*(Лист1!AF35&gt;0),Лист1!AF35,IF(LEN(Лист1!AF35)&gt;1,--LEFT(Лист1!AF35,LEN(Лист1!AF35)-1),""))</f>
        <v/>
      </c>
      <c r="AG39" s="86" t="str">
        <f>IF(ISNUMBER(--Лист1!AG35)*(Лист1!AG35&gt;0),Лист1!AG35,IF(LEN(Лист1!AG35)&gt;1,--LEFT(Лист1!AG35,LEN(Лист1!AG35)-1),""))</f>
        <v/>
      </c>
      <c r="AH39" s="86" t="str">
        <f>IF(ISNUMBER(--Лист1!AH35)*(Лист1!AH35&gt;0),Лист1!AH35,IF(LEN(Лист1!AH35)&gt;1,--LEFT(Лист1!AH35,LEN(Лист1!AH35)-1),""))</f>
        <v/>
      </c>
      <c r="AI39" s="86" t="str">
        <f>IF(ISNUMBER(--Лист1!AI35)*(Лист1!AI35&gt;0),Лист1!AI35,IF(LEN(Лист1!AI35)&gt;1,--LEFT(Лист1!AI35,LEN(Лист1!AI35)-1),""))</f>
        <v/>
      </c>
      <c r="AJ39" s="98" t="str">
        <f>IF(ISNUMBER(--Лист1!AJ35)*(Лист1!AJ35&gt;0),Лист1!AJ35,IF(LEN(Лист1!AJ35)&gt;1,--LEFT(Лист1!AJ35,LEN(Лист1!AJ35)-1),""))</f>
        <v/>
      </c>
      <c r="AK39" s="107"/>
      <c r="AL39" s="89"/>
      <c r="AM39" s="102"/>
      <c r="AN39" s="87"/>
      <c r="AO39" s="87"/>
      <c r="AP39" s="87"/>
      <c r="AQ39" s="87"/>
      <c r="AR39" s="87"/>
      <c r="AS39" s="87"/>
      <c r="AT39" s="88"/>
      <c r="AU39" s="88"/>
      <c r="AV39" s="88"/>
      <c r="AW39" s="88"/>
      <c r="AX39" s="88"/>
      <c r="AY39" s="87"/>
      <c r="AZ39" s="87"/>
      <c r="BA39" s="89"/>
      <c r="BL39" s="109">
        <f>Лист1!BL35</f>
        <v>0</v>
      </c>
      <c r="BM39" s="86">
        <f>Лист1!BM35</f>
        <v>0</v>
      </c>
      <c r="BN39" s="86">
        <f>Лист1!BN35</f>
        <v>0</v>
      </c>
      <c r="BO39" s="86">
        <f>Лист1!BO35</f>
        <v>0</v>
      </c>
      <c r="BP39" s="86">
        <f>Лист1!BP35</f>
        <v>0</v>
      </c>
      <c r="BQ39" s="86">
        <f>Лист1!BQ35</f>
        <v>0</v>
      </c>
      <c r="BR39" s="86">
        <f>Лист1!BR35</f>
        <v>0</v>
      </c>
      <c r="BS39" s="86">
        <f>Лист1!BS35</f>
        <v>0</v>
      </c>
      <c r="BT39" s="86">
        <f>Лист1!BT35</f>
        <v>0</v>
      </c>
      <c r="BU39" s="86">
        <f>Лист1!BU35</f>
        <v>0</v>
      </c>
      <c r="BV39" s="86">
        <f>Лист1!BV35</f>
        <v>0</v>
      </c>
      <c r="BW39" s="86">
        <f>Лист1!BW35</f>
        <v>0</v>
      </c>
      <c r="BX39" s="86">
        <f>Лист1!BX35</f>
        <v>0</v>
      </c>
      <c r="BY39" s="86">
        <f>Лист1!BY35</f>
        <v>0</v>
      </c>
      <c r="BZ39" s="86">
        <f>Лист1!BZ35</f>
        <v>0</v>
      </c>
      <c r="CA39" s="86">
        <f>Лист1!CA35</f>
        <v>0</v>
      </c>
      <c r="CB39" s="86">
        <f>Лист1!CB35</f>
        <v>0</v>
      </c>
      <c r="CC39" s="86">
        <f>Лист1!CC35</f>
        <v>0</v>
      </c>
      <c r="CD39" s="86">
        <f>Лист1!CD35</f>
        <v>0</v>
      </c>
      <c r="CE39" s="86">
        <f>Лист1!CE35</f>
        <v>0</v>
      </c>
      <c r="CF39" s="86">
        <f>Лист1!CF35</f>
        <v>0</v>
      </c>
      <c r="CG39" s="86">
        <f>Лист1!CG35</f>
        <v>0</v>
      </c>
      <c r="CH39" s="86">
        <f>Лист1!CH35</f>
        <v>0</v>
      </c>
      <c r="CI39" s="86">
        <f>Лист1!CI35</f>
        <v>0</v>
      </c>
      <c r="CJ39" s="86">
        <f>Лист1!CJ35</f>
        <v>0</v>
      </c>
      <c r="CK39" s="86">
        <f>Лист1!CK35</f>
        <v>0</v>
      </c>
      <c r="CL39" s="86">
        <f>Лист1!CL35</f>
        <v>0</v>
      </c>
      <c r="CM39" s="86">
        <f>Лист1!CM35</f>
        <v>0</v>
      </c>
      <c r="CN39" s="86">
        <f>Лист1!CN35</f>
        <v>0</v>
      </c>
      <c r="CO39" s="86">
        <f>Лист1!CO35</f>
        <v>0</v>
      </c>
      <c r="CP39" s="98">
        <f>Лист1!CP35</f>
        <v>0</v>
      </c>
    </row>
    <row r="40" spans="1:94" ht="1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4"/>
      <c r="AL40" s="74"/>
      <c r="AM40" s="7"/>
      <c r="AN40" s="7"/>
      <c r="AO40" s="7"/>
      <c r="AP40" s="7"/>
      <c r="AQ40" s="7"/>
      <c r="AR40" s="7"/>
      <c r="AZ40" s="7"/>
      <c r="BA40" s="7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94" ht="15">
      <c r="A41" s="7"/>
      <c r="B41" s="7"/>
      <c r="C41" s="7"/>
      <c r="D41" s="7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7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7"/>
      <c r="AR41" s="7"/>
      <c r="AZ41" s="7"/>
      <c r="BA41" s="7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4" spans="1:94">
      <c r="Y44" s="8"/>
    </row>
    <row r="62" spans="6:36">
      <c r="F62" s="76">
        <f>DATEVALUE(F7&amp;$H$2&amp;$L$2)</f>
        <v>41699</v>
      </c>
      <c r="G62" s="76">
        <f t="shared" ref="G62:AJ62" si="0">DATEVALUE(G7&amp;$H$2&amp;$L$2)</f>
        <v>41700</v>
      </c>
      <c r="H62" s="76">
        <f t="shared" si="0"/>
        <v>41701</v>
      </c>
      <c r="I62" s="76">
        <f t="shared" si="0"/>
        <v>41702</v>
      </c>
      <c r="J62" s="76">
        <f t="shared" si="0"/>
        <v>41703</v>
      </c>
      <c r="K62" s="76">
        <f t="shared" si="0"/>
        <v>41704</v>
      </c>
      <c r="L62" s="76">
        <f t="shared" si="0"/>
        <v>41705</v>
      </c>
      <c r="M62" s="76">
        <f t="shared" si="0"/>
        <v>41706</v>
      </c>
      <c r="N62" s="76">
        <f t="shared" si="0"/>
        <v>41707</v>
      </c>
      <c r="O62" s="76">
        <f t="shared" si="0"/>
        <v>41708</v>
      </c>
      <c r="P62" s="76">
        <f t="shared" si="0"/>
        <v>41709</v>
      </c>
      <c r="Q62" s="76">
        <f t="shared" si="0"/>
        <v>41710</v>
      </c>
      <c r="R62" s="76">
        <f t="shared" si="0"/>
        <v>41711</v>
      </c>
      <c r="S62" s="76">
        <f t="shared" si="0"/>
        <v>41712</v>
      </c>
      <c r="T62" s="76">
        <f t="shared" si="0"/>
        <v>41713</v>
      </c>
      <c r="U62" s="76">
        <f t="shared" si="0"/>
        <v>41714</v>
      </c>
      <c r="V62" s="76">
        <f t="shared" si="0"/>
        <v>41715</v>
      </c>
      <c r="W62" s="76">
        <f t="shared" si="0"/>
        <v>41716</v>
      </c>
      <c r="X62" s="76">
        <f t="shared" si="0"/>
        <v>41717</v>
      </c>
      <c r="Y62" s="76">
        <f t="shared" si="0"/>
        <v>41718</v>
      </c>
      <c r="Z62" s="76">
        <f t="shared" si="0"/>
        <v>41719</v>
      </c>
      <c r="AA62" s="76">
        <f t="shared" si="0"/>
        <v>41720</v>
      </c>
      <c r="AB62" s="76">
        <f t="shared" si="0"/>
        <v>41721</v>
      </c>
      <c r="AC62" s="76">
        <f t="shared" si="0"/>
        <v>41722</v>
      </c>
      <c r="AD62" s="76">
        <f t="shared" si="0"/>
        <v>41723</v>
      </c>
      <c r="AE62" s="76">
        <f t="shared" si="0"/>
        <v>41724</v>
      </c>
      <c r="AF62" s="76">
        <f t="shared" si="0"/>
        <v>41725</v>
      </c>
      <c r="AG62" s="76">
        <f t="shared" si="0"/>
        <v>41726</v>
      </c>
      <c r="AH62" s="76">
        <f t="shared" si="0"/>
        <v>41727</v>
      </c>
      <c r="AI62" s="76">
        <f t="shared" si="0"/>
        <v>41728</v>
      </c>
      <c r="AJ62" s="76">
        <f t="shared" si="0"/>
        <v>41729</v>
      </c>
    </row>
    <row r="63" spans="6:36">
      <c r="F63" s="77">
        <f>WEEKDAY(DATEVALUE(F7&amp;$H$2&amp;$L$2),1)</f>
        <v>7</v>
      </c>
      <c r="G63" s="77">
        <f t="shared" ref="G63:AJ63" si="1">WEEKDAY(DATEVALUE(G7&amp;$H$2&amp;$L$2),1)</f>
        <v>1</v>
      </c>
      <c r="H63" s="77">
        <f t="shared" si="1"/>
        <v>2</v>
      </c>
      <c r="I63" s="77">
        <f t="shared" si="1"/>
        <v>3</v>
      </c>
      <c r="J63" s="77">
        <f t="shared" si="1"/>
        <v>4</v>
      </c>
      <c r="K63" s="77">
        <f t="shared" si="1"/>
        <v>5</v>
      </c>
      <c r="L63" s="77">
        <f t="shared" si="1"/>
        <v>6</v>
      </c>
      <c r="M63" s="77">
        <f t="shared" si="1"/>
        <v>7</v>
      </c>
      <c r="N63" s="77">
        <f t="shared" si="1"/>
        <v>1</v>
      </c>
      <c r="O63" s="77">
        <f t="shared" si="1"/>
        <v>2</v>
      </c>
      <c r="P63" s="77">
        <f t="shared" si="1"/>
        <v>3</v>
      </c>
      <c r="Q63" s="77">
        <f t="shared" si="1"/>
        <v>4</v>
      </c>
      <c r="R63" s="77">
        <f t="shared" si="1"/>
        <v>5</v>
      </c>
      <c r="S63" s="77">
        <f t="shared" si="1"/>
        <v>6</v>
      </c>
      <c r="T63" s="77">
        <f t="shared" si="1"/>
        <v>7</v>
      </c>
      <c r="U63" s="77">
        <f t="shared" si="1"/>
        <v>1</v>
      </c>
      <c r="V63" s="77">
        <f t="shared" si="1"/>
        <v>2</v>
      </c>
      <c r="W63" s="77">
        <f t="shared" si="1"/>
        <v>3</v>
      </c>
      <c r="X63" s="77">
        <f t="shared" si="1"/>
        <v>4</v>
      </c>
      <c r="Y63" s="77">
        <f t="shared" si="1"/>
        <v>5</v>
      </c>
      <c r="Z63" s="77">
        <f t="shared" si="1"/>
        <v>6</v>
      </c>
      <c r="AA63" s="77">
        <f t="shared" si="1"/>
        <v>7</v>
      </c>
      <c r="AB63" s="77">
        <f t="shared" si="1"/>
        <v>1</v>
      </c>
      <c r="AC63" s="77">
        <f t="shared" si="1"/>
        <v>2</v>
      </c>
      <c r="AD63" s="77">
        <f t="shared" si="1"/>
        <v>3</v>
      </c>
      <c r="AE63" s="77">
        <f t="shared" si="1"/>
        <v>4</v>
      </c>
      <c r="AF63" s="77">
        <f t="shared" si="1"/>
        <v>5</v>
      </c>
      <c r="AG63" s="77">
        <f t="shared" si="1"/>
        <v>6</v>
      </c>
      <c r="AH63" s="77">
        <f t="shared" si="1"/>
        <v>7</v>
      </c>
      <c r="AI63" s="77">
        <f t="shared" si="1"/>
        <v>1</v>
      </c>
      <c r="AJ63" s="77">
        <f t="shared" si="1"/>
        <v>2</v>
      </c>
    </row>
  </sheetData>
  <mergeCells count="14">
    <mergeCell ref="H1:U1"/>
    <mergeCell ref="AY6:BA6"/>
    <mergeCell ref="F4:M4"/>
    <mergeCell ref="AU6:AX6"/>
    <mergeCell ref="H2:K2"/>
    <mergeCell ref="L2:M2"/>
    <mergeCell ref="F6:AJ6"/>
    <mergeCell ref="E41:W41"/>
    <mergeCell ref="Y41:AP41"/>
    <mergeCell ref="AK6:AL6"/>
    <mergeCell ref="AN6:AS6"/>
    <mergeCell ref="A3:C3"/>
    <mergeCell ref="D3:J3"/>
    <mergeCell ref="A6:E6"/>
  </mergeCells>
  <phoneticPr fontId="0" type="noConversion"/>
  <conditionalFormatting sqref="F7:AJ39">
    <cfRule type="expression" dxfId="9" priority="1" stopIfTrue="1">
      <formula>OR(F$62=$BK$8:$BK$15)</formula>
    </cfRule>
    <cfRule type="expression" dxfId="8" priority="4" stopIfTrue="1">
      <formula>WEEKDAY(F$63,2)&gt;5</formula>
    </cfRule>
  </conditionalFormatting>
  <conditionalFormatting sqref="BL8:CP39">
    <cfRule type="expression" dxfId="7" priority="2" stopIfTrue="1">
      <formula>OR(BL$62=$BK$8:$BK$15)</formula>
    </cfRule>
    <cfRule type="expression" dxfId="6" priority="3" stopIfTrue="1">
      <formula>WEEKDAY(BL$63,2)&gt;5</formula>
    </cfRule>
  </conditionalFormatting>
  <conditionalFormatting sqref="F8:AJ39">
    <cfRule type="expression" dxfId="5" priority="9">
      <formula>УФ</formula>
    </cfRule>
  </conditionalFormatting>
  <pageMargins left="0" right="0" top="0" bottom="0" header="0" footer="0"/>
  <pageSetup paperSize="9"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 enableFormatConditionsCalculation="0"/>
  <dimension ref="A1:BL42"/>
  <sheetViews>
    <sheetView workbookViewId="0">
      <pane xSplit="5" topLeftCell="F1" activePane="topRight" state="frozenSplit"/>
      <selection activeCell="C1" sqref="C1"/>
      <selection pane="topRight" activeCell="BJ15" sqref="BJ15"/>
    </sheetView>
  </sheetViews>
  <sheetFormatPr baseColWidth="10" defaultColWidth="8.83203125" defaultRowHeight="15" x14ac:dyDescent="0"/>
  <cols>
    <col min="1" max="1" width="4.1640625" style="10" hidden="1" customWidth="1"/>
    <col min="2" max="2" width="6.1640625" style="10" hidden="1" customWidth="1"/>
    <col min="3" max="3" width="21" style="10" bestFit="1" customWidth="1"/>
    <col min="4" max="4" width="2.5" style="10" hidden="1" customWidth="1"/>
    <col min="5" max="5" width="14" style="10" hidden="1" customWidth="1"/>
    <col min="6" max="14" width="4.6640625" style="10" customWidth="1"/>
    <col min="15" max="36" width="5.1640625" style="10" customWidth="1"/>
    <col min="37" max="37" width="7.6640625" style="17" hidden="1" customWidth="1"/>
    <col min="38" max="38" width="8.5" style="17" hidden="1" customWidth="1"/>
    <col min="39" max="39" width="2.5" style="10" hidden="1" customWidth="1"/>
    <col min="40" max="40" width="2.83203125" style="10" hidden="1" customWidth="1"/>
    <col min="41" max="41" width="3" style="10" hidden="1" customWidth="1"/>
    <col min="42" max="42" width="2.6640625" style="10" hidden="1" customWidth="1"/>
    <col min="43" max="44" width="2.33203125" style="10" hidden="1" customWidth="1"/>
    <col min="45" max="45" width="3.83203125" style="10" hidden="1" customWidth="1"/>
    <col min="46" max="46" width="3.5" style="10" hidden="1" customWidth="1"/>
    <col min="47" max="49" width="2.33203125" style="10" hidden="1" customWidth="1"/>
    <col min="50" max="50" width="2.5" style="10" hidden="1" customWidth="1"/>
    <col min="51" max="51" width="3.83203125" style="10" hidden="1" customWidth="1"/>
    <col min="52" max="52" width="3.6640625" style="10" hidden="1" customWidth="1"/>
    <col min="53" max="53" width="3.83203125" style="10" hidden="1" customWidth="1"/>
    <col min="54" max="54" width="2.33203125" style="10" hidden="1" customWidth="1"/>
    <col min="55" max="55" width="1" style="10" hidden="1" customWidth="1"/>
    <col min="56" max="58" width="2.33203125" style="10" hidden="1" customWidth="1"/>
    <col min="59" max="59" width="2.83203125" style="10" hidden="1" customWidth="1"/>
    <col min="60" max="61" width="2.33203125" style="10" hidden="1" customWidth="1"/>
    <col min="62" max="62" width="14.83203125" style="10" bestFit="1" customWidth="1"/>
    <col min="63" max="63" width="14.6640625" style="10" bestFit="1" customWidth="1"/>
    <col min="64" max="64" width="11.33203125" style="10" bestFit="1" customWidth="1"/>
    <col min="65" max="16384" width="8.83203125" style="10"/>
  </cols>
  <sheetData>
    <row r="1" spans="1:64">
      <c r="C1" s="20" t="s">
        <v>37</v>
      </c>
      <c r="F1" s="138">
        <v>2014</v>
      </c>
      <c r="G1" s="138"/>
    </row>
    <row r="2" spans="1:64">
      <c r="C2" s="15"/>
      <c r="F2" s="45">
        <f>WEEKDAY(DATEVALUE(F3&amp;$C$1&amp;$F$1),1)</f>
        <v>7</v>
      </c>
      <c r="G2" s="45">
        <f t="shared" ref="G2:AJ2" si="0">WEEKDAY(DATEVALUE(G3&amp;$C$1&amp;$F$1),1)</f>
        <v>1</v>
      </c>
      <c r="H2" s="45">
        <f t="shared" si="0"/>
        <v>2</v>
      </c>
      <c r="I2" s="45">
        <f t="shared" si="0"/>
        <v>3</v>
      </c>
      <c r="J2" s="45">
        <f t="shared" si="0"/>
        <v>4</v>
      </c>
      <c r="K2" s="45">
        <f t="shared" si="0"/>
        <v>5</v>
      </c>
      <c r="L2" s="45">
        <f t="shared" si="0"/>
        <v>6</v>
      </c>
      <c r="M2" s="45">
        <f t="shared" si="0"/>
        <v>7</v>
      </c>
      <c r="N2" s="45">
        <f t="shared" si="0"/>
        <v>1</v>
      </c>
      <c r="O2" s="45">
        <f t="shared" si="0"/>
        <v>2</v>
      </c>
      <c r="P2" s="45">
        <f t="shared" si="0"/>
        <v>3</v>
      </c>
      <c r="Q2" s="45">
        <f t="shared" si="0"/>
        <v>4</v>
      </c>
      <c r="R2" s="45">
        <f t="shared" si="0"/>
        <v>5</v>
      </c>
      <c r="S2" s="45">
        <f t="shared" si="0"/>
        <v>6</v>
      </c>
      <c r="T2" s="45">
        <f t="shared" si="0"/>
        <v>7</v>
      </c>
      <c r="U2" s="45">
        <f t="shared" si="0"/>
        <v>1</v>
      </c>
      <c r="V2" s="45">
        <f t="shared" si="0"/>
        <v>2</v>
      </c>
      <c r="W2" s="45">
        <f t="shared" si="0"/>
        <v>3</v>
      </c>
      <c r="X2" s="45">
        <f t="shared" si="0"/>
        <v>4</v>
      </c>
      <c r="Y2" s="45">
        <f t="shared" si="0"/>
        <v>5</v>
      </c>
      <c r="Z2" s="45">
        <f t="shared" si="0"/>
        <v>6</v>
      </c>
      <c r="AA2" s="45">
        <f t="shared" si="0"/>
        <v>7</v>
      </c>
      <c r="AB2" s="45">
        <f t="shared" si="0"/>
        <v>1</v>
      </c>
      <c r="AC2" s="45">
        <f t="shared" si="0"/>
        <v>2</v>
      </c>
      <c r="AD2" s="45">
        <f t="shared" si="0"/>
        <v>3</v>
      </c>
      <c r="AE2" s="45">
        <f t="shared" si="0"/>
        <v>4</v>
      </c>
      <c r="AF2" s="45">
        <f t="shared" si="0"/>
        <v>5</v>
      </c>
      <c r="AG2" s="45">
        <f t="shared" si="0"/>
        <v>6</v>
      </c>
      <c r="AH2" s="45">
        <f t="shared" si="0"/>
        <v>7</v>
      </c>
      <c r="AI2" s="45">
        <f t="shared" si="0"/>
        <v>1</v>
      </c>
      <c r="AJ2" s="45">
        <f t="shared" si="0"/>
        <v>2</v>
      </c>
      <c r="BJ2" s="15" t="s">
        <v>70</v>
      </c>
      <c r="BK2" s="15" t="s">
        <v>71</v>
      </c>
    </row>
    <row r="3" spans="1:64" s="15" customFormat="1" ht="15" customHeight="1">
      <c r="A3" s="25" t="s">
        <v>39</v>
      </c>
      <c r="B3" s="47" t="s">
        <v>1</v>
      </c>
      <c r="C3" s="54" t="s">
        <v>25</v>
      </c>
      <c r="D3" s="55" t="s">
        <v>2</v>
      </c>
      <c r="E3" s="56" t="s">
        <v>3</v>
      </c>
      <c r="F3" s="57" t="s">
        <v>39</v>
      </c>
      <c r="G3" s="57" t="s">
        <v>41</v>
      </c>
      <c r="H3" s="57" t="s">
        <v>42</v>
      </c>
      <c r="I3" s="57" t="s">
        <v>43</v>
      </c>
      <c r="J3" s="57" t="s">
        <v>44</v>
      </c>
      <c r="K3" s="57" t="s">
        <v>45</v>
      </c>
      <c r="L3" s="57" t="s">
        <v>46</v>
      </c>
      <c r="M3" s="57" t="s">
        <v>47</v>
      </c>
      <c r="N3" s="57" t="s">
        <v>48</v>
      </c>
      <c r="O3" s="57" t="s">
        <v>49</v>
      </c>
      <c r="P3" s="57" t="s">
        <v>50</v>
      </c>
      <c r="Q3" s="57" t="s">
        <v>40</v>
      </c>
      <c r="R3" s="57" t="s">
        <v>51</v>
      </c>
      <c r="S3" s="57" t="s">
        <v>52</v>
      </c>
      <c r="T3" s="57" t="s">
        <v>53</v>
      </c>
      <c r="U3" s="57" t="s">
        <v>54</v>
      </c>
      <c r="V3" s="57" t="s">
        <v>55</v>
      </c>
      <c r="W3" s="57" t="s">
        <v>56</v>
      </c>
      <c r="X3" s="57" t="s">
        <v>57</v>
      </c>
      <c r="Y3" s="57" t="s">
        <v>58</v>
      </c>
      <c r="Z3" s="57" t="s">
        <v>59</v>
      </c>
      <c r="AA3" s="57" t="s">
        <v>60</v>
      </c>
      <c r="AB3" s="57" t="s">
        <v>61</v>
      </c>
      <c r="AC3" s="57" t="s">
        <v>62</v>
      </c>
      <c r="AD3" s="57" t="s">
        <v>63</v>
      </c>
      <c r="AE3" s="57" t="s">
        <v>64</v>
      </c>
      <c r="AF3" s="57" t="s">
        <v>65</v>
      </c>
      <c r="AG3" s="57" t="s">
        <v>66</v>
      </c>
      <c r="AH3" s="57" t="s">
        <v>67</v>
      </c>
      <c r="AI3" s="57" t="s">
        <v>68</v>
      </c>
      <c r="AJ3" s="58" t="s">
        <v>69</v>
      </c>
      <c r="AK3" s="26" t="s">
        <v>21</v>
      </c>
      <c r="AL3" s="26" t="s">
        <v>22</v>
      </c>
      <c r="AM3" s="22"/>
      <c r="AN3" s="21" t="s">
        <v>4</v>
      </c>
      <c r="AO3" s="21" t="s">
        <v>5</v>
      </c>
      <c r="AP3" s="23" t="s">
        <v>6</v>
      </c>
      <c r="AQ3" s="24" t="s">
        <v>7</v>
      </c>
      <c r="AR3" s="24" t="s">
        <v>8</v>
      </c>
      <c r="AS3" s="24" t="s">
        <v>9</v>
      </c>
      <c r="AT3" s="21"/>
      <c r="AU3" s="24" t="s">
        <v>10</v>
      </c>
      <c r="AV3" s="21" t="s">
        <v>11</v>
      </c>
      <c r="AY3" s="24" t="s">
        <v>12</v>
      </c>
      <c r="AZ3" s="24" t="s">
        <v>13</v>
      </c>
      <c r="BA3" s="24" t="s">
        <v>14</v>
      </c>
      <c r="BB3" s="24"/>
      <c r="BC3" s="24"/>
      <c r="BD3" s="24"/>
      <c r="BE3" s="24"/>
      <c r="BF3" s="24"/>
      <c r="BJ3" s="63">
        <f>DATE($F$1,3,10)</f>
        <v>41708</v>
      </c>
      <c r="BK3" s="64">
        <f>DATE($F$1,3,7)</f>
        <v>41705</v>
      </c>
      <c r="BL3" s="63"/>
    </row>
    <row r="4" spans="1:64" ht="13.5" customHeight="1">
      <c r="A4" s="27">
        <v>1</v>
      </c>
      <c r="B4" s="48">
        <v>69</v>
      </c>
      <c r="C4" s="46" t="s">
        <v>73</v>
      </c>
      <c r="D4" s="28">
        <v>4</v>
      </c>
      <c r="E4" s="29" t="s">
        <v>30</v>
      </c>
      <c r="F4" s="28"/>
      <c r="G4" s="28"/>
      <c r="H4" s="28">
        <v>8</v>
      </c>
      <c r="I4" s="30">
        <v>8</v>
      </c>
      <c r="J4" s="30">
        <v>8</v>
      </c>
      <c r="K4" s="30">
        <v>8</v>
      </c>
      <c r="L4" s="30">
        <v>7</v>
      </c>
      <c r="M4" s="28"/>
      <c r="N4" s="28"/>
      <c r="O4" s="28"/>
      <c r="P4" s="28">
        <v>8</v>
      </c>
      <c r="Q4" s="28">
        <v>8</v>
      </c>
      <c r="R4" s="28">
        <v>8</v>
      </c>
      <c r="S4" s="28">
        <v>8</v>
      </c>
      <c r="T4" s="28"/>
      <c r="U4" s="28"/>
      <c r="V4" s="30">
        <v>8</v>
      </c>
      <c r="W4" s="30">
        <v>8</v>
      </c>
      <c r="X4" s="30"/>
      <c r="Y4" s="30"/>
      <c r="Z4" s="30"/>
      <c r="AA4" s="31"/>
      <c r="AB4" s="28"/>
      <c r="AC4" s="28"/>
      <c r="AD4" s="28"/>
      <c r="AE4" s="28"/>
      <c r="AF4" s="28"/>
      <c r="AG4" s="28"/>
      <c r="AH4" s="28"/>
      <c r="AI4" s="28"/>
      <c r="AJ4" s="52"/>
      <c r="AK4" s="32"/>
      <c r="AL4" s="3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J4" s="63">
        <f>DATE($F$1,5,1)</f>
        <v>41760</v>
      </c>
      <c r="BK4" s="64">
        <f>DATE($F$1,4,30)</f>
        <v>41759</v>
      </c>
      <c r="BL4" s="63"/>
    </row>
    <row r="5" spans="1:64" ht="14.25" customHeight="1">
      <c r="A5" s="33">
        <f>A4+1</f>
        <v>2</v>
      </c>
      <c r="B5" s="49">
        <v>81</v>
      </c>
      <c r="C5" s="46" t="s">
        <v>73</v>
      </c>
      <c r="D5" s="35">
        <v>4</v>
      </c>
      <c r="E5" s="36" t="s">
        <v>19</v>
      </c>
      <c r="F5" s="34"/>
      <c r="G5" s="34"/>
      <c r="H5" s="34">
        <v>8</v>
      </c>
      <c r="I5" s="34">
        <v>8</v>
      </c>
      <c r="J5" s="34">
        <v>8</v>
      </c>
      <c r="K5" s="34">
        <v>8</v>
      </c>
      <c r="L5" s="34">
        <v>7</v>
      </c>
      <c r="M5" s="34"/>
      <c r="N5" s="34"/>
      <c r="O5" s="34"/>
      <c r="P5" s="34">
        <v>8</v>
      </c>
      <c r="Q5" s="34">
        <v>8</v>
      </c>
      <c r="R5" s="34">
        <v>8</v>
      </c>
      <c r="S5" s="34">
        <v>8</v>
      </c>
      <c r="T5" s="34"/>
      <c r="U5" s="34"/>
      <c r="V5" s="34">
        <v>8</v>
      </c>
      <c r="W5" s="37">
        <v>8</v>
      </c>
      <c r="X5" s="37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49"/>
      <c r="AK5" s="38"/>
      <c r="AL5" s="38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J5" s="63">
        <f>DATE($F$1,5,2)</f>
        <v>41761</v>
      </c>
      <c r="BK5" s="64">
        <f>DATE($F$1,5,8)</f>
        <v>41767</v>
      </c>
      <c r="BL5" s="63"/>
    </row>
    <row r="6" spans="1:64" ht="13.5" customHeight="1">
      <c r="A6" s="27">
        <f t="shared" ref="A6:A35" si="1">A5+1</f>
        <v>3</v>
      </c>
      <c r="B6" s="48">
        <v>789</v>
      </c>
      <c r="C6" s="46" t="s">
        <v>73</v>
      </c>
      <c r="D6" s="28"/>
      <c r="E6" s="29" t="s">
        <v>19</v>
      </c>
      <c r="F6" s="28"/>
      <c r="G6" s="28"/>
      <c r="H6" s="28">
        <v>8</v>
      </c>
      <c r="I6" s="28">
        <v>8</v>
      </c>
      <c r="J6" s="28">
        <v>8</v>
      </c>
      <c r="K6" s="28">
        <v>8</v>
      </c>
      <c r="L6" s="28">
        <v>7</v>
      </c>
      <c r="M6" s="28"/>
      <c r="N6" s="28"/>
      <c r="O6" s="28"/>
      <c r="P6" s="28">
        <v>8</v>
      </c>
      <c r="Q6" s="28">
        <v>8</v>
      </c>
      <c r="R6" s="28">
        <v>8</v>
      </c>
      <c r="S6" s="28">
        <v>8</v>
      </c>
      <c r="T6" s="28">
        <v>8</v>
      </c>
      <c r="U6" s="28"/>
      <c r="V6" s="28">
        <v>8</v>
      </c>
      <c r="W6" s="30">
        <v>8</v>
      </c>
      <c r="X6" s="30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52"/>
      <c r="AK6" s="32"/>
      <c r="AL6" s="3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J6" s="63">
        <f>DATE($F$1,5,9)</f>
        <v>41768</v>
      </c>
      <c r="BK6" s="64">
        <f>DATE($F$1,6,11)</f>
        <v>41801</v>
      </c>
      <c r="BL6" s="63"/>
    </row>
    <row r="7" spans="1:64" ht="14.25" customHeight="1">
      <c r="A7" s="33">
        <f t="shared" si="1"/>
        <v>4</v>
      </c>
      <c r="B7" s="50">
        <v>655</v>
      </c>
      <c r="C7" s="46" t="s">
        <v>73</v>
      </c>
      <c r="D7" s="34">
        <v>3</v>
      </c>
      <c r="E7" s="39" t="s">
        <v>19</v>
      </c>
      <c r="F7" s="34"/>
      <c r="G7" s="34"/>
      <c r="H7" s="34">
        <v>8</v>
      </c>
      <c r="I7" s="34" t="s">
        <v>35</v>
      </c>
      <c r="J7" s="34" t="s">
        <v>35</v>
      </c>
      <c r="K7" s="34" t="s">
        <v>35</v>
      </c>
      <c r="L7" s="34">
        <v>7</v>
      </c>
      <c r="M7" s="34"/>
      <c r="N7" s="34"/>
      <c r="O7" s="37"/>
      <c r="P7" s="34">
        <v>8</v>
      </c>
      <c r="Q7" s="34">
        <v>8</v>
      </c>
      <c r="R7" s="34">
        <v>8</v>
      </c>
      <c r="S7" s="34">
        <v>8</v>
      </c>
      <c r="T7" s="34"/>
      <c r="U7" s="34"/>
      <c r="V7" s="37">
        <v>8</v>
      </c>
      <c r="W7" s="37">
        <v>8</v>
      </c>
      <c r="X7" s="37"/>
      <c r="Y7" s="37"/>
      <c r="Z7" s="37"/>
      <c r="AA7" s="34"/>
      <c r="AB7" s="34"/>
      <c r="AC7" s="34"/>
      <c r="AD7" s="34"/>
      <c r="AE7" s="34"/>
      <c r="AF7" s="34"/>
      <c r="AG7" s="34"/>
      <c r="AH7" s="34"/>
      <c r="AI7" s="34"/>
      <c r="AJ7" s="49"/>
      <c r="AK7" s="38"/>
      <c r="AL7" s="38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J7" s="63">
        <f>DATE($F$1,6,12)</f>
        <v>41802</v>
      </c>
      <c r="BK7" s="64">
        <f>DATE($F$1,12,31)</f>
        <v>42004</v>
      </c>
    </row>
    <row r="8" spans="1:64" ht="13.5" customHeight="1">
      <c r="A8" s="27">
        <f t="shared" si="1"/>
        <v>5</v>
      </c>
      <c r="B8" s="48">
        <v>699</v>
      </c>
      <c r="C8" s="46" t="s">
        <v>73</v>
      </c>
      <c r="D8" s="28"/>
      <c r="E8" s="29" t="s">
        <v>29</v>
      </c>
      <c r="F8" s="28"/>
      <c r="G8" s="28"/>
      <c r="H8" s="28">
        <v>8</v>
      </c>
      <c r="I8" s="28">
        <v>8</v>
      </c>
      <c r="J8" s="28">
        <v>8</v>
      </c>
      <c r="K8" s="28">
        <v>8</v>
      </c>
      <c r="L8" s="28">
        <v>7</v>
      </c>
      <c r="M8" s="28"/>
      <c r="N8" s="28"/>
      <c r="O8" s="28"/>
      <c r="P8" s="28">
        <v>8</v>
      </c>
      <c r="Q8" s="28">
        <v>12</v>
      </c>
      <c r="R8" s="28">
        <v>12</v>
      </c>
      <c r="S8" s="28">
        <v>8</v>
      </c>
      <c r="T8" s="28"/>
      <c r="U8" s="28"/>
      <c r="V8" s="28">
        <v>8</v>
      </c>
      <c r="W8" s="30">
        <v>8</v>
      </c>
      <c r="X8" s="30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52"/>
      <c r="AK8" s="32"/>
      <c r="AL8" s="3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J8" s="63">
        <f>DATE($F$1,6,13)</f>
        <v>41803</v>
      </c>
    </row>
    <row r="9" spans="1:64" ht="13.5" customHeight="1">
      <c r="A9" s="33">
        <f t="shared" si="1"/>
        <v>6</v>
      </c>
      <c r="B9" s="50">
        <v>67</v>
      </c>
      <c r="C9" s="46" t="s">
        <v>73</v>
      </c>
      <c r="D9" s="34">
        <v>4</v>
      </c>
      <c r="E9" s="39" t="s">
        <v>30</v>
      </c>
      <c r="F9" s="34"/>
      <c r="G9" s="34"/>
      <c r="H9" s="34">
        <v>8</v>
      </c>
      <c r="I9" s="34">
        <v>8</v>
      </c>
      <c r="J9" s="34">
        <v>8</v>
      </c>
      <c r="K9" s="34">
        <v>8</v>
      </c>
      <c r="L9" s="34">
        <v>7</v>
      </c>
      <c r="M9" s="34"/>
      <c r="N9" s="34"/>
      <c r="O9" s="34"/>
      <c r="P9" s="34">
        <v>8</v>
      </c>
      <c r="Q9" s="34">
        <v>8</v>
      </c>
      <c r="R9" s="34">
        <v>8</v>
      </c>
      <c r="S9" s="34">
        <v>8</v>
      </c>
      <c r="T9" s="34"/>
      <c r="U9" s="34"/>
      <c r="V9" s="34">
        <v>8</v>
      </c>
      <c r="W9" s="37">
        <v>8</v>
      </c>
      <c r="X9" s="37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49"/>
      <c r="AK9" s="38"/>
      <c r="AL9" s="38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J9" s="63">
        <f>DATE($F$1,11,3)</f>
        <v>41946</v>
      </c>
    </row>
    <row r="10" spans="1:64" ht="13.5" customHeight="1">
      <c r="A10" s="27">
        <f t="shared" si="1"/>
        <v>7</v>
      </c>
      <c r="B10" s="48">
        <v>134</v>
      </c>
      <c r="C10" s="46" t="s">
        <v>73</v>
      </c>
      <c r="D10" s="28">
        <v>4</v>
      </c>
      <c r="E10" s="29" t="s">
        <v>19</v>
      </c>
      <c r="F10" s="28"/>
      <c r="G10" s="28"/>
      <c r="H10" s="28">
        <v>8</v>
      </c>
      <c r="I10" s="28">
        <v>8</v>
      </c>
      <c r="J10" s="28">
        <v>8</v>
      </c>
      <c r="K10" s="28">
        <v>8</v>
      </c>
      <c r="L10" s="28">
        <v>7</v>
      </c>
      <c r="M10" s="28"/>
      <c r="N10" s="28"/>
      <c r="O10" s="28"/>
      <c r="P10" s="28">
        <v>8</v>
      </c>
      <c r="Q10" s="28">
        <v>8</v>
      </c>
      <c r="R10" s="28">
        <v>8</v>
      </c>
      <c r="S10" s="28">
        <v>8</v>
      </c>
      <c r="T10" s="28"/>
      <c r="U10" s="28"/>
      <c r="V10" s="28">
        <v>8</v>
      </c>
      <c r="W10" s="30">
        <v>8</v>
      </c>
      <c r="X10" s="30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52"/>
      <c r="AK10" s="32"/>
      <c r="AL10" s="3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J10" s="63">
        <f>DATE($F$1,11,4)</f>
        <v>41947</v>
      </c>
    </row>
    <row r="11" spans="1:64" ht="13.5" customHeight="1">
      <c r="A11" s="33">
        <f t="shared" si="1"/>
        <v>8</v>
      </c>
      <c r="B11" s="50">
        <v>737</v>
      </c>
      <c r="C11" s="46" t="s">
        <v>73</v>
      </c>
      <c r="D11" s="34"/>
      <c r="E11" s="39" t="s">
        <v>20</v>
      </c>
      <c r="F11" s="34"/>
      <c r="G11" s="34"/>
      <c r="H11" s="34">
        <v>8</v>
      </c>
      <c r="I11" s="34" t="s">
        <v>34</v>
      </c>
      <c r="J11" s="34" t="s">
        <v>34</v>
      </c>
      <c r="K11" s="34" t="s">
        <v>34</v>
      </c>
      <c r="L11" s="34" t="s">
        <v>34</v>
      </c>
      <c r="M11" s="34"/>
      <c r="N11" s="34"/>
      <c r="O11" s="34"/>
      <c r="P11" s="34">
        <v>8</v>
      </c>
      <c r="Q11" s="34">
        <v>8</v>
      </c>
      <c r="R11" s="34">
        <v>8</v>
      </c>
      <c r="S11" s="34">
        <v>8</v>
      </c>
      <c r="T11" s="34"/>
      <c r="U11" s="34"/>
      <c r="V11" s="34">
        <v>8</v>
      </c>
      <c r="W11" s="34">
        <v>8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49"/>
      <c r="AK11" s="38"/>
      <c r="AL11" s="38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4" ht="13.5" customHeight="1">
      <c r="A12" s="27">
        <f t="shared" si="1"/>
        <v>9</v>
      </c>
      <c r="B12" s="48">
        <v>371</v>
      </c>
      <c r="C12" s="46" t="s">
        <v>73</v>
      </c>
      <c r="D12" s="28">
        <v>3</v>
      </c>
      <c r="E12" s="29" t="s">
        <v>30</v>
      </c>
      <c r="F12" s="28"/>
      <c r="G12" s="28"/>
      <c r="H12" s="28" t="s">
        <v>34</v>
      </c>
      <c r="I12" s="28">
        <v>8</v>
      </c>
      <c r="J12" s="28">
        <v>8</v>
      </c>
      <c r="K12" s="28" t="s">
        <v>34</v>
      </c>
      <c r="L12" s="28" t="s">
        <v>34</v>
      </c>
      <c r="M12" s="28"/>
      <c r="N12" s="28"/>
      <c r="O12" s="28"/>
      <c r="P12" s="28" t="s">
        <v>34</v>
      </c>
      <c r="Q12" s="28" t="s">
        <v>34</v>
      </c>
      <c r="R12" s="28" t="s">
        <v>34</v>
      </c>
      <c r="S12" s="28" t="s">
        <v>34</v>
      </c>
      <c r="T12" s="28"/>
      <c r="U12" s="28"/>
      <c r="V12" s="28" t="s">
        <v>34</v>
      </c>
      <c r="W12" s="30">
        <v>8</v>
      </c>
      <c r="X12" s="30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52"/>
      <c r="AK12" s="32"/>
      <c r="AL12" s="3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4" ht="13.5" customHeight="1">
      <c r="A13" s="33">
        <f t="shared" si="1"/>
        <v>10</v>
      </c>
      <c r="B13" s="50">
        <v>741</v>
      </c>
      <c r="C13" s="46" t="s">
        <v>73</v>
      </c>
      <c r="D13" s="34"/>
      <c r="E13" s="39" t="s">
        <v>19</v>
      </c>
      <c r="F13" s="34"/>
      <c r="G13" s="34"/>
      <c r="H13" s="34">
        <v>8</v>
      </c>
      <c r="I13" s="34">
        <v>8</v>
      </c>
      <c r="J13" s="34">
        <v>8</v>
      </c>
      <c r="K13" s="34">
        <v>8</v>
      </c>
      <c r="L13" s="34">
        <v>7</v>
      </c>
      <c r="M13" s="34"/>
      <c r="N13" s="34"/>
      <c r="O13" s="34"/>
      <c r="P13" s="34">
        <v>8</v>
      </c>
      <c r="Q13" s="34">
        <v>8</v>
      </c>
      <c r="R13" s="34">
        <v>8</v>
      </c>
      <c r="S13" s="34">
        <v>8</v>
      </c>
      <c r="T13" s="34"/>
      <c r="U13" s="34"/>
      <c r="V13" s="34">
        <v>8</v>
      </c>
      <c r="W13" s="34">
        <v>8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49"/>
      <c r="AK13" s="38"/>
      <c r="AL13" s="38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4" ht="13.5" customHeight="1">
      <c r="A14" s="27">
        <f t="shared" si="1"/>
        <v>11</v>
      </c>
      <c r="B14" s="48"/>
      <c r="C14" s="46" t="s">
        <v>73</v>
      </c>
      <c r="D14" s="28"/>
      <c r="E14" s="29"/>
      <c r="F14" s="28"/>
      <c r="G14" s="28"/>
      <c r="H14" s="28">
        <v>8</v>
      </c>
      <c r="I14" s="28">
        <v>8</v>
      </c>
      <c r="J14" s="28">
        <v>8</v>
      </c>
      <c r="K14" s="28">
        <v>8</v>
      </c>
      <c r="L14" s="28">
        <v>7</v>
      </c>
      <c r="M14" s="28"/>
      <c r="N14" s="28"/>
      <c r="O14" s="28"/>
      <c r="P14" s="28" t="s">
        <v>35</v>
      </c>
      <c r="Q14" s="28">
        <v>8</v>
      </c>
      <c r="R14" s="28">
        <v>8</v>
      </c>
      <c r="S14" s="28">
        <v>8</v>
      </c>
      <c r="T14" s="28">
        <v>8</v>
      </c>
      <c r="U14" s="28"/>
      <c r="V14" s="28">
        <v>8</v>
      </c>
      <c r="W14" s="30">
        <v>8</v>
      </c>
      <c r="X14" s="30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52"/>
      <c r="AK14" s="32"/>
      <c r="AL14" s="3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4" ht="13.5" customHeight="1">
      <c r="A15" s="33">
        <f t="shared" si="1"/>
        <v>12</v>
      </c>
      <c r="B15" s="50">
        <v>594</v>
      </c>
      <c r="C15" s="46" t="s">
        <v>73</v>
      </c>
      <c r="D15" s="34"/>
      <c r="E15" s="39" t="s">
        <v>30</v>
      </c>
      <c r="F15" s="34"/>
      <c r="G15" s="34"/>
      <c r="H15" s="34">
        <v>8</v>
      </c>
      <c r="I15" s="34">
        <v>8</v>
      </c>
      <c r="J15" s="34">
        <v>8</v>
      </c>
      <c r="K15" s="34">
        <v>8</v>
      </c>
      <c r="L15" s="34">
        <v>7</v>
      </c>
      <c r="M15" s="34"/>
      <c r="N15" s="34"/>
      <c r="O15" s="34">
        <v>8</v>
      </c>
      <c r="P15" s="34">
        <v>8</v>
      </c>
      <c r="Q15" s="34">
        <v>8</v>
      </c>
      <c r="R15" s="34">
        <v>8</v>
      </c>
      <c r="S15" s="34">
        <v>8</v>
      </c>
      <c r="T15" s="34"/>
      <c r="U15" s="34"/>
      <c r="V15" s="34">
        <v>8</v>
      </c>
      <c r="W15" s="37">
        <v>8</v>
      </c>
      <c r="X15" s="37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49"/>
      <c r="AK15" s="38"/>
      <c r="AL15" s="38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4" ht="13.5" customHeight="1">
      <c r="A16" s="27">
        <f t="shared" si="1"/>
        <v>13</v>
      </c>
      <c r="B16" s="48">
        <v>70</v>
      </c>
      <c r="C16" s="46" t="s">
        <v>73</v>
      </c>
      <c r="D16" s="28">
        <v>4</v>
      </c>
      <c r="E16" s="29" t="s">
        <v>30</v>
      </c>
      <c r="F16" s="28"/>
      <c r="G16" s="28"/>
      <c r="H16" s="28">
        <v>8</v>
      </c>
      <c r="I16" s="28">
        <v>8</v>
      </c>
      <c r="J16" s="28">
        <v>8</v>
      </c>
      <c r="K16" s="28">
        <v>8</v>
      </c>
      <c r="L16" s="28">
        <v>7</v>
      </c>
      <c r="M16" s="28"/>
      <c r="N16" s="28"/>
      <c r="O16" s="28"/>
      <c r="P16" s="28">
        <v>8</v>
      </c>
      <c r="Q16" s="28">
        <v>8</v>
      </c>
      <c r="R16" s="28">
        <v>8</v>
      </c>
      <c r="S16" s="28">
        <v>8</v>
      </c>
      <c r="T16" s="28"/>
      <c r="U16" s="28"/>
      <c r="V16" s="28">
        <v>8</v>
      </c>
      <c r="W16" s="30">
        <v>8</v>
      </c>
      <c r="X16" s="30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52"/>
      <c r="AK16" s="32"/>
      <c r="AL16" s="3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13.5" customHeight="1">
      <c r="A17" s="33">
        <f t="shared" si="1"/>
        <v>14</v>
      </c>
      <c r="B17" s="51"/>
      <c r="C17" s="46" t="s">
        <v>73</v>
      </c>
      <c r="D17" s="40"/>
      <c r="E17" s="40"/>
      <c r="F17" s="41"/>
      <c r="G17" s="41"/>
      <c r="H17" s="35">
        <v>8</v>
      </c>
      <c r="I17" s="35">
        <v>8</v>
      </c>
      <c r="J17" s="35">
        <v>8</v>
      </c>
      <c r="K17" s="35">
        <v>8</v>
      </c>
      <c r="L17" s="35">
        <v>7</v>
      </c>
      <c r="M17" s="41"/>
      <c r="N17" s="35"/>
      <c r="O17" s="35">
        <v>8</v>
      </c>
      <c r="P17" s="34">
        <v>8</v>
      </c>
      <c r="Q17" s="34">
        <v>8</v>
      </c>
      <c r="R17" s="34">
        <v>8</v>
      </c>
      <c r="S17" s="34">
        <v>8</v>
      </c>
      <c r="T17" s="41"/>
      <c r="U17" s="41"/>
      <c r="V17" s="34">
        <v>8</v>
      </c>
      <c r="W17" s="37">
        <v>8</v>
      </c>
      <c r="X17" s="42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53"/>
      <c r="AK17" s="40"/>
      <c r="AL17" s="40"/>
      <c r="AM17" s="16"/>
      <c r="AN17" s="16"/>
      <c r="AO17" s="16"/>
      <c r="AP17" s="16"/>
      <c r="AQ17" s="16"/>
      <c r="AR17" s="16"/>
      <c r="AS17" s="16"/>
      <c r="AT17" s="2"/>
      <c r="AU17" s="2"/>
      <c r="AV17" s="2"/>
      <c r="AW17" s="2"/>
      <c r="AX17" s="2"/>
      <c r="AY17" s="16"/>
      <c r="AZ17" s="16"/>
      <c r="BA17" s="16"/>
      <c r="BB17" s="2"/>
      <c r="BC17" s="2"/>
      <c r="BD17" s="2"/>
      <c r="BE17" s="2"/>
      <c r="BF17" s="2"/>
      <c r="BG17" s="2"/>
      <c r="BH17" s="2"/>
    </row>
    <row r="18" spans="1:60" ht="13.5" customHeight="1">
      <c r="A18" s="27">
        <f t="shared" si="1"/>
        <v>15</v>
      </c>
      <c r="B18" s="48">
        <v>762</v>
      </c>
      <c r="C18" s="46" t="s">
        <v>73</v>
      </c>
      <c r="D18" s="28"/>
      <c r="E18" s="29" t="s">
        <v>19</v>
      </c>
      <c r="F18" s="28"/>
      <c r="G18" s="28"/>
      <c r="H18" s="28">
        <v>8</v>
      </c>
      <c r="I18" s="28" t="s">
        <v>36</v>
      </c>
      <c r="J18" s="28" t="s">
        <v>36</v>
      </c>
      <c r="K18" s="28">
        <v>8</v>
      </c>
      <c r="L18" s="28">
        <v>7</v>
      </c>
      <c r="M18" s="28"/>
      <c r="N18" s="28"/>
      <c r="O18" s="28"/>
      <c r="P18" s="28">
        <v>8</v>
      </c>
      <c r="Q18" s="28">
        <v>8</v>
      </c>
      <c r="R18" s="28">
        <v>8</v>
      </c>
      <c r="S18" s="28">
        <v>8</v>
      </c>
      <c r="T18" s="28"/>
      <c r="U18" s="28"/>
      <c r="V18" s="30">
        <v>8</v>
      </c>
      <c r="W18" s="30">
        <v>8</v>
      </c>
      <c r="X18" s="30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52"/>
      <c r="AK18" s="32"/>
      <c r="AL18" s="3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13.5" customHeight="1">
      <c r="A19" s="33">
        <f t="shared" si="1"/>
        <v>16</v>
      </c>
      <c r="B19" s="49">
        <v>457</v>
      </c>
      <c r="C19" s="46" t="s">
        <v>73</v>
      </c>
      <c r="D19" s="35">
        <v>4</v>
      </c>
      <c r="E19" s="36" t="s">
        <v>19</v>
      </c>
      <c r="F19" s="34"/>
      <c r="G19" s="34"/>
      <c r="H19" s="34">
        <v>8</v>
      </c>
      <c r="I19" s="34">
        <v>8</v>
      </c>
      <c r="J19" s="34">
        <v>8</v>
      </c>
      <c r="K19" s="34">
        <v>8</v>
      </c>
      <c r="L19" s="34">
        <v>7</v>
      </c>
      <c r="M19" s="34"/>
      <c r="N19" s="34"/>
      <c r="O19" s="34"/>
      <c r="P19" s="34">
        <v>8</v>
      </c>
      <c r="Q19" s="34">
        <v>8</v>
      </c>
      <c r="R19" s="34">
        <v>8</v>
      </c>
      <c r="S19" s="34">
        <v>8</v>
      </c>
      <c r="T19" s="34">
        <v>8</v>
      </c>
      <c r="U19" s="34"/>
      <c r="V19" s="34">
        <v>8</v>
      </c>
      <c r="W19" s="37">
        <v>8</v>
      </c>
      <c r="X19" s="37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49"/>
      <c r="AK19" s="38"/>
      <c r="AL19" s="38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13.5" customHeight="1">
      <c r="A20" s="27">
        <f t="shared" si="1"/>
        <v>17</v>
      </c>
      <c r="B20" s="52">
        <v>262</v>
      </c>
      <c r="C20" s="46" t="s">
        <v>73</v>
      </c>
      <c r="D20" s="43">
        <v>4</v>
      </c>
      <c r="E20" s="44" t="s">
        <v>19</v>
      </c>
      <c r="F20" s="28"/>
      <c r="G20" s="28"/>
      <c r="H20" s="28">
        <v>8</v>
      </c>
      <c r="I20" s="28">
        <v>8</v>
      </c>
      <c r="J20" s="28">
        <v>8</v>
      </c>
      <c r="K20" s="28">
        <v>8</v>
      </c>
      <c r="L20" s="28">
        <v>7</v>
      </c>
      <c r="M20" s="28"/>
      <c r="N20" s="28"/>
      <c r="O20" s="28"/>
      <c r="P20" s="28">
        <v>8</v>
      </c>
      <c r="Q20" s="28">
        <v>8</v>
      </c>
      <c r="R20" s="28">
        <v>8</v>
      </c>
      <c r="S20" s="28">
        <v>8</v>
      </c>
      <c r="T20" s="28"/>
      <c r="U20" s="28"/>
      <c r="V20" s="28">
        <v>8</v>
      </c>
      <c r="W20" s="30">
        <v>8</v>
      </c>
      <c r="X20" s="30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52"/>
      <c r="AK20" s="32"/>
      <c r="AL20" s="3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13.5" customHeight="1">
      <c r="A21" s="33">
        <f t="shared" si="1"/>
        <v>18</v>
      </c>
      <c r="B21" s="50"/>
      <c r="C21" s="46" t="s">
        <v>73</v>
      </c>
      <c r="D21" s="34"/>
      <c r="E21" s="39"/>
      <c r="F21" s="34"/>
      <c r="G21" s="34"/>
      <c r="H21" s="34">
        <v>8</v>
      </c>
      <c r="I21" s="34">
        <v>8</v>
      </c>
      <c r="J21" s="34">
        <v>8</v>
      </c>
      <c r="K21" s="34">
        <v>8</v>
      </c>
      <c r="L21" s="34">
        <v>7</v>
      </c>
      <c r="M21" s="34"/>
      <c r="N21" s="34"/>
      <c r="O21" s="34"/>
      <c r="P21" s="34">
        <v>8</v>
      </c>
      <c r="Q21" s="34">
        <v>8</v>
      </c>
      <c r="R21" s="34">
        <v>8</v>
      </c>
      <c r="S21" s="34">
        <v>8</v>
      </c>
      <c r="T21" s="34"/>
      <c r="U21" s="34"/>
      <c r="V21" s="34">
        <v>8</v>
      </c>
      <c r="W21" s="34" t="s">
        <v>33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49"/>
      <c r="AK21" s="38"/>
      <c r="AL21" s="38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13.5" customHeight="1">
      <c r="A22" s="27">
        <f t="shared" si="1"/>
        <v>19</v>
      </c>
      <c r="B22" s="52">
        <v>337</v>
      </c>
      <c r="C22" s="46" t="s">
        <v>73</v>
      </c>
      <c r="D22" s="43">
        <v>6</v>
      </c>
      <c r="E22" s="44" t="s">
        <v>20</v>
      </c>
      <c r="F22" s="28"/>
      <c r="G22" s="28"/>
      <c r="H22" s="28">
        <v>8</v>
      </c>
      <c r="I22" s="28">
        <v>8</v>
      </c>
      <c r="J22" s="28">
        <v>8</v>
      </c>
      <c r="K22" s="28">
        <v>8</v>
      </c>
      <c r="L22" s="28">
        <v>7</v>
      </c>
      <c r="M22" s="28"/>
      <c r="N22" s="28"/>
      <c r="O22" s="28"/>
      <c r="P22" s="28">
        <v>8</v>
      </c>
      <c r="Q22" s="28">
        <v>8</v>
      </c>
      <c r="R22" s="28">
        <v>8</v>
      </c>
      <c r="S22" s="28">
        <v>8</v>
      </c>
      <c r="T22" s="28">
        <v>8</v>
      </c>
      <c r="U22" s="28"/>
      <c r="V22" s="28">
        <v>8</v>
      </c>
      <c r="W22" s="30">
        <v>8</v>
      </c>
      <c r="X22" s="30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52"/>
      <c r="AK22" s="32"/>
      <c r="AL22" s="3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3.5" customHeight="1">
      <c r="A23" s="33">
        <f t="shared" si="1"/>
        <v>20</v>
      </c>
      <c r="B23" s="50">
        <v>536</v>
      </c>
      <c r="C23" s="46" t="s">
        <v>73</v>
      </c>
      <c r="D23" s="34">
        <v>4</v>
      </c>
      <c r="E23" s="39" t="s">
        <v>20</v>
      </c>
      <c r="F23" s="34">
        <v>8</v>
      </c>
      <c r="G23" s="34"/>
      <c r="H23" s="37">
        <v>8</v>
      </c>
      <c r="I23" s="37">
        <v>8</v>
      </c>
      <c r="J23" s="37">
        <v>8</v>
      </c>
      <c r="K23" s="37">
        <v>8</v>
      </c>
      <c r="L23" s="37">
        <v>7</v>
      </c>
      <c r="M23" s="34"/>
      <c r="N23" s="34"/>
      <c r="O23" s="34">
        <v>8</v>
      </c>
      <c r="P23" s="34">
        <v>8</v>
      </c>
      <c r="Q23" s="34">
        <v>8</v>
      </c>
      <c r="R23" s="34">
        <v>8</v>
      </c>
      <c r="S23" s="34">
        <v>8</v>
      </c>
      <c r="T23" s="34">
        <v>8</v>
      </c>
      <c r="U23" s="34"/>
      <c r="V23" s="123" t="s">
        <v>72</v>
      </c>
      <c r="W23" s="123" t="s">
        <v>72</v>
      </c>
      <c r="X23" s="123" t="s">
        <v>72</v>
      </c>
      <c r="Y23" s="123" t="s">
        <v>72</v>
      </c>
      <c r="Z23" s="123" t="s">
        <v>72</v>
      </c>
      <c r="AA23" s="34"/>
      <c r="AB23" s="34"/>
      <c r="AC23" s="34"/>
      <c r="AD23" s="34"/>
      <c r="AE23" s="34"/>
      <c r="AF23" s="34"/>
      <c r="AG23" s="34"/>
      <c r="AH23" s="34"/>
      <c r="AI23" s="34"/>
      <c r="AJ23" s="49"/>
      <c r="AK23" s="38"/>
      <c r="AL23" s="38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13.5" customHeight="1">
      <c r="A24" s="27">
        <f t="shared" si="1"/>
        <v>21</v>
      </c>
      <c r="B24" s="48"/>
      <c r="C24" s="46" t="s">
        <v>73</v>
      </c>
      <c r="D24" s="28"/>
      <c r="E24" s="29"/>
      <c r="F24" s="28"/>
      <c r="G24" s="28"/>
      <c r="H24" s="28">
        <v>8</v>
      </c>
      <c r="I24" s="28">
        <v>8</v>
      </c>
      <c r="J24" s="28">
        <v>8</v>
      </c>
      <c r="K24" s="28">
        <v>8</v>
      </c>
      <c r="L24" s="28" t="s">
        <v>33</v>
      </c>
      <c r="M24" s="28"/>
      <c r="N24" s="28"/>
      <c r="O24" s="28"/>
      <c r="P24" s="28">
        <v>8</v>
      </c>
      <c r="Q24" s="28" t="s">
        <v>33</v>
      </c>
      <c r="R24" s="28" t="s">
        <v>33</v>
      </c>
      <c r="S24" s="28" t="s">
        <v>33</v>
      </c>
      <c r="T24" s="28"/>
      <c r="U24" s="28"/>
      <c r="V24" s="28" t="s">
        <v>33</v>
      </c>
      <c r="W24" s="30" t="s">
        <v>33</v>
      </c>
      <c r="X24" s="30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52"/>
      <c r="AK24" s="32"/>
      <c r="AL24" s="3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3.5" customHeight="1">
      <c r="A25" s="33">
        <f t="shared" si="1"/>
        <v>22</v>
      </c>
      <c r="B25" s="50"/>
      <c r="C25" s="46" t="s">
        <v>73</v>
      </c>
      <c r="D25" s="34"/>
      <c r="E25" s="39"/>
      <c r="F25" s="34"/>
      <c r="G25" s="34"/>
      <c r="H25" s="34">
        <v>8</v>
      </c>
      <c r="I25" s="34">
        <v>8</v>
      </c>
      <c r="J25" s="34">
        <v>8</v>
      </c>
      <c r="K25" s="34">
        <v>8</v>
      </c>
      <c r="L25" s="34">
        <v>7</v>
      </c>
      <c r="M25" s="34"/>
      <c r="N25" s="34"/>
      <c r="O25" s="34"/>
      <c r="P25" s="34">
        <v>8</v>
      </c>
      <c r="Q25" s="34">
        <v>8</v>
      </c>
      <c r="R25" s="34">
        <v>8</v>
      </c>
      <c r="S25" s="34">
        <v>8</v>
      </c>
      <c r="T25" s="34">
        <v>8</v>
      </c>
      <c r="U25" s="34"/>
      <c r="V25" s="34">
        <v>8</v>
      </c>
      <c r="W25" s="37">
        <v>8</v>
      </c>
      <c r="X25" s="37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49"/>
      <c r="AK25" s="38"/>
      <c r="AL25" s="38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ht="13.5" customHeight="1">
      <c r="A26" s="27">
        <f t="shared" si="1"/>
        <v>23</v>
      </c>
      <c r="B26" s="48">
        <v>621</v>
      </c>
      <c r="C26" s="46" t="s">
        <v>73</v>
      </c>
      <c r="D26" s="28">
        <v>4</v>
      </c>
      <c r="E26" s="29" t="s">
        <v>20</v>
      </c>
      <c r="F26" s="28"/>
      <c r="G26" s="28"/>
      <c r="H26" s="28">
        <v>8</v>
      </c>
      <c r="I26" s="28">
        <v>8</v>
      </c>
      <c r="J26" s="28">
        <v>8</v>
      </c>
      <c r="K26" s="28">
        <v>8</v>
      </c>
      <c r="L26" s="28">
        <v>7</v>
      </c>
      <c r="M26" s="28"/>
      <c r="N26" s="28"/>
      <c r="O26" s="28"/>
      <c r="P26" s="28">
        <v>8</v>
      </c>
      <c r="Q26" s="28">
        <v>8</v>
      </c>
      <c r="R26" s="28">
        <v>8</v>
      </c>
      <c r="S26" s="28">
        <v>8</v>
      </c>
      <c r="T26" s="28">
        <v>8</v>
      </c>
      <c r="U26" s="28"/>
      <c r="V26" s="28">
        <v>8</v>
      </c>
      <c r="W26" s="30">
        <v>8</v>
      </c>
      <c r="X26" s="30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52"/>
      <c r="AK26" s="32"/>
      <c r="AL26" s="3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13.5" customHeight="1">
      <c r="A27" s="33">
        <f t="shared" si="1"/>
        <v>24</v>
      </c>
      <c r="B27" s="50"/>
      <c r="C27" s="46" t="s">
        <v>73</v>
      </c>
      <c r="D27" s="34"/>
      <c r="E27" s="39"/>
      <c r="F27" s="34"/>
      <c r="G27" s="34"/>
      <c r="H27" s="34" t="s">
        <v>33</v>
      </c>
      <c r="I27" s="34" t="s">
        <v>33</v>
      </c>
      <c r="J27" s="34">
        <v>8</v>
      </c>
      <c r="K27" s="34">
        <v>8</v>
      </c>
      <c r="L27" s="34">
        <v>7</v>
      </c>
      <c r="M27" s="34"/>
      <c r="N27" s="34"/>
      <c r="O27" s="34"/>
      <c r="P27" s="34">
        <v>8</v>
      </c>
      <c r="Q27" s="34">
        <v>8</v>
      </c>
      <c r="R27" s="34">
        <v>8</v>
      </c>
      <c r="S27" s="34">
        <v>8</v>
      </c>
      <c r="T27" s="34"/>
      <c r="U27" s="34"/>
      <c r="V27" s="34">
        <v>8</v>
      </c>
      <c r="W27" s="37">
        <v>8</v>
      </c>
      <c r="X27" s="37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49"/>
      <c r="AK27" s="38"/>
      <c r="AL27" s="38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ht="13.5" customHeight="1">
      <c r="A28" s="27">
        <f t="shared" si="1"/>
        <v>25</v>
      </c>
      <c r="B28" s="48">
        <v>345</v>
      </c>
      <c r="C28" s="46" t="s">
        <v>73</v>
      </c>
      <c r="D28" s="28"/>
      <c r="E28" s="29" t="s">
        <v>32</v>
      </c>
      <c r="F28" s="28"/>
      <c r="G28" s="28"/>
      <c r="H28" s="28">
        <v>8</v>
      </c>
      <c r="I28" s="28">
        <v>8</v>
      </c>
      <c r="J28" s="28">
        <v>8</v>
      </c>
      <c r="K28" s="28">
        <v>8</v>
      </c>
      <c r="L28" s="28">
        <v>7</v>
      </c>
      <c r="M28" s="28"/>
      <c r="N28" s="28"/>
      <c r="O28" s="28"/>
      <c r="P28" s="28">
        <v>8</v>
      </c>
      <c r="Q28" s="28">
        <v>8</v>
      </c>
      <c r="R28" s="28">
        <v>8</v>
      </c>
      <c r="S28" s="28">
        <v>8</v>
      </c>
      <c r="T28" s="28"/>
      <c r="U28" s="28"/>
      <c r="V28" s="28">
        <v>8</v>
      </c>
      <c r="W28" s="30">
        <v>8</v>
      </c>
      <c r="X28" s="30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52"/>
      <c r="AK28" s="32"/>
      <c r="AL28" s="3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13.5" customHeight="1">
      <c r="A29" s="33">
        <f t="shared" si="1"/>
        <v>26</v>
      </c>
      <c r="B29" s="50">
        <v>282</v>
      </c>
      <c r="C29" s="46" t="s">
        <v>73</v>
      </c>
      <c r="D29" s="34">
        <v>4</v>
      </c>
      <c r="E29" s="39" t="s">
        <v>30</v>
      </c>
      <c r="F29" s="34"/>
      <c r="G29" s="34"/>
      <c r="H29" s="34">
        <v>8</v>
      </c>
      <c r="I29" s="34">
        <v>8</v>
      </c>
      <c r="J29" s="34">
        <v>8</v>
      </c>
      <c r="K29" s="34">
        <v>8</v>
      </c>
      <c r="L29" s="34">
        <v>7</v>
      </c>
      <c r="M29" s="34"/>
      <c r="N29" s="34"/>
      <c r="O29" s="34"/>
      <c r="P29" s="34">
        <v>8</v>
      </c>
      <c r="Q29" s="34">
        <v>8</v>
      </c>
      <c r="R29" s="34">
        <v>8</v>
      </c>
      <c r="S29" s="34">
        <v>8</v>
      </c>
      <c r="T29" s="34"/>
      <c r="U29" s="34"/>
      <c r="V29" s="34">
        <v>8</v>
      </c>
      <c r="W29" s="37">
        <v>8</v>
      </c>
      <c r="X29" s="37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49"/>
      <c r="AK29" s="38"/>
      <c r="AL29" s="38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3.5" customHeight="1">
      <c r="A30" s="27">
        <f t="shared" si="1"/>
        <v>27</v>
      </c>
      <c r="B30" s="48"/>
      <c r="C30" s="46" t="s">
        <v>73</v>
      </c>
      <c r="D30" s="28"/>
      <c r="E30" s="29"/>
      <c r="F30" s="28">
        <v>8</v>
      </c>
      <c r="G30" s="28"/>
      <c r="H30" s="28">
        <v>8</v>
      </c>
      <c r="I30" s="28">
        <v>8</v>
      </c>
      <c r="J30" s="28">
        <v>8</v>
      </c>
      <c r="K30" s="28">
        <v>8</v>
      </c>
      <c r="L30" s="28">
        <v>7</v>
      </c>
      <c r="M30" s="28"/>
      <c r="N30" s="28"/>
      <c r="O30" s="28">
        <v>8</v>
      </c>
      <c r="P30" s="28">
        <v>8</v>
      </c>
      <c r="Q30" s="28">
        <v>8</v>
      </c>
      <c r="R30" s="28">
        <v>8</v>
      </c>
      <c r="S30" s="28">
        <v>8</v>
      </c>
      <c r="T30" s="28"/>
      <c r="U30" s="28"/>
      <c r="V30" s="28">
        <v>8</v>
      </c>
      <c r="W30" s="30">
        <v>8</v>
      </c>
      <c r="X30" s="30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52"/>
      <c r="AK30" s="32"/>
      <c r="AL30" s="3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ht="13.5" customHeight="1">
      <c r="A31" s="33">
        <f t="shared" si="1"/>
        <v>28</v>
      </c>
      <c r="B31" s="49">
        <v>546</v>
      </c>
      <c r="C31" s="46" t="s">
        <v>73</v>
      </c>
      <c r="D31" s="35">
        <v>2</v>
      </c>
      <c r="E31" s="36" t="s">
        <v>19</v>
      </c>
      <c r="F31" s="34"/>
      <c r="G31" s="34"/>
      <c r="H31" s="34">
        <v>8</v>
      </c>
      <c r="I31" s="34">
        <v>8</v>
      </c>
      <c r="J31" s="34">
        <v>8</v>
      </c>
      <c r="K31" s="34">
        <v>8</v>
      </c>
      <c r="L31" s="34">
        <v>7</v>
      </c>
      <c r="M31" s="34"/>
      <c r="N31" s="34"/>
      <c r="O31" s="34"/>
      <c r="P31" s="34">
        <v>8</v>
      </c>
      <c r="Q31" s="34">
        <v>8</v>
      </c>
      <c r="R31" s="34">
        <v>8</v>
      </c>
      <c r="S31" s="34">
        <v>8</v>
      </c>
      <c r="T31" s="34"/>
      <c r="U31" s="34"/>
      <c r="V31" s="34">
        <v>8</v>
      </c>
      <c r="W31" s="37">
        <v>8</v>
      </c>
      <c r="X31" s="37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49"/>
      <c r="AK31" s="38"/>
      <c r="AL31" s="38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 ht="13.5" customHeight="1">
      <c r="A32" s="27">
        <f t="shared" si="1"/>
        <v>29</v>
      </c>
      <c r="B32" s="48"/>
      <c r="C32" s="46" t="s">
        <v>73</v>
      </c>
      <c r="D32" s="28"/>
      <c r="E32" s="29"/>
      <c r="F32" s="28"/>
      <c r="G32" s="28"/>
      <c r="H32" s="28" t="s">
        <v>34</v>
      </c>
      <c r="I32" s="28" t="s">
        <v>34</v>
      </c>
      <c r="J32" s="28" t="s">
        <v>34</v>
      </c>
      <c r="K32" s="28" t="s">
        <v>34</v>
      </c>
      <c r="L32" s="28" t="s">
        <v>34</v>
      </c>
      <c r="M32" s="28"/>
      <c r="N32" s="28"/>
      <c r="O32" s="28"/>
      <c r="P32" s="28" t="s">
        <v>34</v>
      </c>
      <c r="Q32" s="28" t="s">
        <v>33</v>
      </c>
      <c r="R32" s="28" t="s">
        <v>33</v>
      </c>
      <c r="S32" s="28" t="s">
        <v>33</v>
      </c>
      <c r="T32" s="28"/>
      <c r="U32" s="28"/>
      <c r="V32" s="28" t="s">
        <v>33</v>
      </c>
      <c r="W32" s="30" t="s">
        <v>33</v>
      </c>
      <c r="X32" s="30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52"/>
      <c r="AK32" s="32"/>
      <c r="AL32" s="3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13.5" customHeight="1">
      <c r="A33" s="33">
        <f t="shared" si="1"/>
        <v>30</v>
      </c>
      <c r="B33" s="50">
        <v>596</v>
      </c>
      <c r="C33" s="46" t="s">
        <v>73</v>
      </c>
      <c r="D33" s="34">
        <v>2</v>
      </c>
      <c r="E33" s="39" t="s">
        <v>19</v>
      </c>
      <c r="F33" s="34"/>
      <c r="G33" s="34"/>
      <c r="H33" s="34">
        <v>8</v>
      </c>
      <c r="I33" s="34">
        <v>8</v>
      </c>
      <c r="J33" s="34">
        <v>8</v>
      </c>
      <c r="K33" s="34">
        <v>8</v>
      </c>
      <c r="L33" s="34" t="s">
        <v>35</v>
      </c>
      <c r="M33" s="34"/>
      <c r="N33" s="34"/>
      <c r="O33" s="34"/>
      <c r="P33" s="34">
        <v>8</v>
      </c>
      <c r="Q33" s="34">
        <v>8</v>
      </c>
      <c r="R33" s="34">
        <v>8</v>
      </c>
      <c r="S33" s="34">
        <v>8</v>
      </c>
      <c r="T33" s="34"/>
      <c r="U33" s="34"/>
      <c r="V33" s="34">
        <v>8</v>
      </c>
      <c r="W33" s="37">
        <v>8</v>
      </c>
      <c r="X33" s="37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49"/>
      <c r="AK33" s="38"/>
      <c r="AL33" s="38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ht="13.5" customHeight="1">
      <c r="A34" s="27">
        <f t="shared" si="1"/>
        <v>31</v>
      </c>
      <c r="B34" s="48">
        <v>769</v>
      </c>
      <c r="C34" s="46" t="s">
        <v>73</v>
      </c>
      <c r="D34" s="28"/>
      <c r="E34" s="29" t="s">
        <v>31</v>
      </c>
      <c r="F34" s="28"/>
      <c r="G34" s="28"/>
      <c r="H34" s="28">
        <v>8</v>
      </c>
      <c r="I34" s="28">
        <v>8</v>
      </c>
      <c r="J34" s="28">
        <v>8</v>
      </c>
      <c r="K34" s="28">
        <v>8</v>
      </c>
      <c r="L34" s="28">
        <v>7</v>
      </c>
      <c r="M34" s="28"/>
      <c r="N34" s="28"/>
      <c r="O34" s="28"/>
      <c r="P34" s="28">
        <v>8</v>
      </c>
      <c r="Q34" s="28">
        <v>8</v>
      </c>
      <c r="R34" s="28">
        <v>8</v>
      </c>
      <c r="S34" s="28">
        <v>8</v>
      </c>
      <c r="T34" s="28"/>
      <c r="U34" s="28"/>
      <c r="V34" s="28">
        <v>8</v>
      </c>
      <c r="W34" s="28">
        <v>8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52"/>
      <c r="AK34" s="32"/>
      <c r="AL34" s="3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s="16" customFormat="1" ht="17.25" customHeight="1">
      <c r="A35" s="33">
        <f t="shared" si="1"/>
        <v>32</v>
      </c>
      <c r="B35" s="50">
        <v>129</v>
      </c>
      <c r="C35" s="46" t="s">
        <v>73</v>
      </c>
      <c r="D35" s="59">
        <v>3</v>
      </c>
      <c r="E35" s="60" t="s">
        <v>19</v>
      </c>
      <c r="F35" s="59"/>
      <c r="G35" s="59"/>
      <c r="H35" s="59">
        <v>8</v>
      </c>
      <c r="I35" s="59">
        <v>8</v>
      </c>
      <c r="J35" s="59">
        <v>8</v>
      </c>
      <c r="K35" s="59">
        <v>8</v>
      </c>
      <c r="L35" s="59">
        <v>7</v>
      </c>
      <c r="M35" s="59"/>
      <c r="N35" s="59"/>
      <c r="O35" s="59">
        <v>8</v>
      </c>
      <c r="P35" s="59">
        <v>8</v>
      </c>
      <c r="Q35" s="59">
        <v>8</v>
      </c>
      <c r="R35" s="59">
        <v>8</v>
      </c>
      <c r="S35" s="59">
        <v>8</v>
      </c>
      <c r="T35" s="59"/>
      <c r="U35" s="59"/>
      <c r="V35" s="59" t="s">
        <v>35</v>
      </c>
      <c r="W35" s="61">
        <v>8</v>
      </c>
      <c r="X35" s="61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2"/>
      <c r="AK35" s="38"/>
      <c r="AL35" s="38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60" ht="11" customHeight="1"/>
    <row r="37" spans="1:60">
      <c r="E37" s="18"/>
      <c r="F37" s="121">
        <f>DATEVALUE(Таблица2[[#Headers],[1]]&amp;$C$1&amp;$F$1)</f>
        <v>41699</v>
      </c>
      <c r="G37" s="121">
        <f>DATEVALUE(Таблица2[[#Headers],[2]]&amp;$C$1&amp;$F$1)</f>
        <v>41700</v>
      </c>
      <c r="H37" s="121">
        <f>DATEVALUE(Таблица2[[#Headers],[3]]&amp;$C$1&amp;$F$1)</f>
        <v>41701</v>
      </c>
      <c r="I37" s="121">
        <f>DATEVALUE(Таблица2[[#Headers],[4]]&amp;$C$1&amp;$F$1)</f>
        <v>41702</v>
      </c>
      <c r="J37" s="121">
        <f>DATEVALUE(Таблица2[[#Headers],[5]]&amp;$C$1&amp;$F$1)</f>
        <v>41703</v>
      </c>
      <c r="K37" s="121">
        <f>DATEVALUE(Таблица2[[#Headers],[6]]&amp;$C$1&amp;$F$1)</f>
        <v>41704</v>
      </c>
      <c r="L37" s="121">
        <f>DATEVALUE(Таблица2[[#Headers],[7]]&amp;$C$1&amp;$F$1)</f>
        <v>41705</v>
      </c>
      <c r="M37" s="121">
        <f>DATEVALUE(Таблица2[[#Headers],[8]]&amp;$C$1&amp;$F$1)</f>
        <v>41706</v>
      </c>
      <c r="N37" s="121">
        <f>DATEVALUE(Таблица2[[#Headers],[9]]&amp;$C$1&amp;$F$1)</f>
        <v>41707</v>
      </c>
      <c r="O37" s="121">
        <f>DATEVALUE(Таблица2[[#Headers],[10]]&amp;$C$1&amp;$F$1)</f>
        <v>41708</v>
      </c>
      <c r="P37" s="121">
        <f>DATEVALUE(Таблица2[[#Headers],[11]]&amp;$C$1&amp;$F$1)</f>
        <v>41709</v>
      </c>
      <c r="Q37" s="121">
        <f>DATEVALUE(Таблица2[[#Headers],[12]]&amp;$C$1&amp;$F$1)</f>
        <v>41710</v>
      </c>
      <c r="R37" s="121">
        <f>DATEVALUE(Таблица2[[#Headers],[13]]&amp;$C$1&amp;$F$1)</f>
        <v>41711</v>
      </c>
      <c r="S37" s="121">
        <f>DATEVALUE(Таблица2[[#Headers],[14]]&amp;$C$1&amp;$F$1)</f>
        <v>41712</v>
      </c>
      <c r="T37" s="121">
        <f>DATEVALUE(Таблица2[[#Headers],[15]]&amp;$C$1&amp;$F$1)</f>
        <v>41713</v>
      </c>
      <c r="U37" s="121">
        <f>DATEVALUE(Таблица2[[#Headers],[16]]&amp;$C$1&amp;$F$1)</f>
        <v>41714</v>
      </c>
      <c r="V37" s="121">
        <f>DATEVALUE(Таблица2[[#Headers],[17]]&amp;$C$1&amp;$F$1)</f>
        <v>41715</v>
      </c>
      <c r="W37" s="121">
        <f>DATEVALUE(Таблица2[[#Headers],[18]]&amp;$C$1&amp;$F$1)</f>
        <v>41716</v>
      </c>
      <c r="X37" s="121">
        <f>DATEVALUE(Таблица2[[#Headers],[19]]&amp;$C$1&amp;$F$1)</f>
        <v>41717</v>
      </c>
      <c r="Y37" s="121">
        <f>DATEVALUE(Таблица2[[#Headers],[20]]&amp;$C$1&amp;$F$1)</f>
        <v>41718</v>
      </c>
      <c r="Z37" s="121">
        <f>DATEVALUE(Таблица2[[#Headers],[21]]&amp;$C$1&amp;$F$1)</f>
        <v>41719</v>
      </c>
      <c r="AA37" s="121">
        <f>DATEVALUE(Таблица2[[#Headers],[22]]&amp;$C$1&amp;$F$1)</f>
        <v>41720</v>
      </c>
      <c r="AB37" s="121">
        <f>DATEVALUE(Таблица2[[#Headers],[23]]&amp;$C$1&amp;$F$1)</f>
        <v>41721</v>
      </c>
      <c r="AC37" s="121">
        <f>DATEVALUE(Таблица2[[#Headers],[24]]&amp;$C$1&amp;$F$1)</f>
        <v>41722</v>
      </c>
      <c r="AD37" s="121">
        <f>DATEVALUE(Таблица2[[#Headers],[25]]&amp;$C$1&amp;$F$1)</f>
        <v>41723</v>
      </c>
      <c r="AE37" s="121">
        <f>DATEVALUE(Таблица2[[#Headers],[26]]&amp;$C$1&amp;$F$1)</f>
        <v>41724</v>
      </c>
      <c r="AF37" s="121">
        <f>DATEVALUE(Таблица2[[#Headers],[27]]&amp;$C$1&amp;$F$1)</f>
        <v>41725</v>
      </c>
      <c r="AG37" s="121">
        <f>DATEVALUE(Таблица2[[#Headers],[28]]&amp;$C$1&amp;$F$1)</f>
        <v>41726</v>
      </c>
      <c r="AH37" s="121">
        <f>DATEVALUE(Таблица2[[#Headers],[29]]&amp;$C$1&amp;$F$1)</f>
        <v>41727</v>
      </c>
      <c r="AI37" s="121">
        <f>DATEVALUE(Таблица2[[#Headers],[30]]&amp;$C$1&amp;$F$1)</f>
        <v>41728</v>
      </c>
      <c r="AJ37" s="121">
        <f>DATEVALUE(Таблица2[[#Headers],[31]]&amp;$C$1&amp;$F$1)</f>
        <v>41729</v>
      </c>
      <c r="AK37" s="14"/>
      <c r="AL37" s="14"/>
      <c r="AM37" s="14"/>
      <c r="AN37" s="14"/>
      <c r="AO37" s="14"/>
      <c r="AP37" s="14"/>
    </row>
    <row r="38" spans="1:60">
      <c r="V38" s="122" t="e">
        <f>VALUE(V23)</f>
        <v>#VALUE!</v>
      </c>
    </row>
    <row r="40" spans="1:60">
      <c r="Y40" s="19"/>
    </row>
    <row r="42" spans="1:60">
      <c r="F42" s="13"/>
      <c r="G42" s="13"/>
      <c r="H42" s="13"/>
      <c r="I42" s="13"/>
      <c r="J42" s="13"/>
      <c r="K42" s="13"/>
      <c r="L42" s="13"/>
      <c r="M42" s="13"/>
      <c r="N42" s="13"/>
      <c r="O42" s="13"/>
    </row>
  </sheetData>
  <sortState ref="A9:AM39">
    <sortCondition ref="C9:C39"/>
  </sortState>
  <dataConsolidate/>
  <mergeCells count="1">
    <mergeCell ref="F1:G1"/>
  </mergeCells>
  <conditionalFormatting sqref="F2:AJ35">
    <cfRule type="expression" dxfId="78" priority="6" stopIfTrue="1">
      <formula>OR(F$37=$BK$3:$BK$7)</formula>
    </cfRule>
    <cfRule type="expression" dxfId="77" priority="7" stopIfTrue="1">
      <formula>OR(F$37=$BJ$3:$BJ$10)</formula>
    </cfRule>
    <cfRule type="expression" dxfId="76" priority="8" stopIfTrue="1">
      <formula>WEEKDAY(F$2,2)&gt;5</formula>
    </cfRule>
  </conditionalFormatting>
  <dataValidations count="1">
    <dataValidation type="list" allowBlank="1" showInputMessage="1" showErrorMessage="1" sqref="C1">
      <formula1>"январь, февраль, март, апрель, май, июнь, июль, август, сентябрь, октябрь, ноябрь, декабрь"</formula1>
    </dataValidation>
  </dataValidations>
  <pageMargins left="0.7" right="0.7" top="0.75" bottom="0.75" header="0.3" footer="0.3"/>
  <pageSetup paperSize="9" orientation="portrait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Лист1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</dc:creator>
  <cp:lastModifiedBy>Елена</cp:lastModifiedBy>
  <cp:lastPrinted>2014-03-03T04:38:08Z</cp:lastPrinted>
  <dcterms:created xsi:type="dcterms:W3CDTF">2011-01-26T15:51:23Z</dcterms:created>
  <dcterms:modified xsi:type="dcterms:W3CDTF">2014-03-24T20:12:55Z</dcterms:modified>
</cp:coreProperties>
</file>