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975" yWindow="-180" windowWidth="24375" windowHeight="12960" tabRatio="746" activeTab="2"/>
  </bookViews>
  <sheets>
    <sheet name="заявки" sheetId="1" r:id="rId1"/>
    <sheet name="Артис" sheetId="2" r:id="rId2"/>
    <sheet name="экспорт" sheetId="3" r:id="rId3"/>
    <sheet name="ЗаказНаЗавод" sheetId="4" r:id="rId4"/>
    <sheet name="списки по хлебам" sheetId="9" r:id="rId5"/>
  </sheets>
  <definedNames>
    <definedName name="Арн.Бат">'списки по хлебам'!$J$2:$K$44</definedName>
    <definedName name="Арн.бат.необ">'списки по хлебам'!$P$2:$Q$44</definedName>
    <definedName name="Арн.Нар">'списки по хлебам'!$S$2:$T$45</definedName>
    <definedName name="Арн.Рж">'списки по хлебам'!$V$2:$W$45</definedName>
    <definedName name="Арн.Хл">'списки по хлебам'!$M$2:$N$44</definedName>
    <definedName name="Хлеб.Дом">'списки по хлебам'!$A$2:$G$44</definedName>
  </definedNames>
  <calcPr calcId="144525"/>
</workbook>
</file>

<file path=xl/calcChain.xml><?xml version="1.0" encoding="utf-8"?>
<calcChain xmlns="http://schemas.openxmlformats.org/spreadsheetml/2006/main">
  <c r="AT154" i="3" l="1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3" i="3"/>
  <c r="P4" i="4"/>
  <c r="P3" i="4"/>
  <c r="D4" i="4"/>
  <c r="D3" i="4"/>
  <c r="C3" i="4"/>
  <c r="C4" i="4"/>
  <c r="B3" i="4"/>
  <c r="B4" i="4"/>
  <c r="B5" i="4" s="1"/>
  <c r="P119" i="1"/>
  <c r="O119" i="1"/>
  <c r="P84" i="1"/>
  <c r="O84" i="1"/>
  <c r="P58" i="1"/>
  <c r="O58" i="1"/>
  <c r="P28" i="1"/>
  <c r="O28" i="1"/>
  <c r="B1" i="1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A51" i="9"/>
  <c r="A159" i="1"/>
  <c r="B89" i="2" s="1" a="1"/>
  <c r="B89" i="2" s="1"/>
  <c r="M1" i="4"/>
  <c r="A124" i="2"/>
  <c r="A145" i="3"/>
  <c r="B90" i="2" a="1"/>
  <c r="B90" i="2" s="1"/>
  <c r="C90" i="2" a="1"/>
  <c r="C90" i="2" s="1"/>
  <c r="B91" i="2" a="1"/>
  <c r="B91" i="2" s="1"/>
  <c r="C91" i="2" a="1"/>
  <c r="C91" i="2" s="1"/>
  <c r="B92" i="2" a="1"/>
  <c r="B92" i="2" s="1"/>
  <c r="C92" i="2" a="1"/>
  <c r="C92" i="2" s="1"/>
  <c r="B93" i="2" a="1"/>
  <c r="B93" i="2" s="1"/>
  <c r="C93" i="2" a="1"/>
  <c r="C93" i="2" s="1"/>
  <c r="B94" i="2" a="1"/>
  <c r="B94" i="2" s="1"/>
  <c r="C94" i="2" a="1"/>
  <c r="C94" i="2" s="1"/>
  <c r="B95" i="2" a="1"/>
  <c r="B95" i="2" s="1"/>
  <c r="C95" i="2" a="1"/>
  <c r="C95" i="2" s="1"/>
  <c r="B96" i="2" a="1"/>
  <c r="B96" i="2" s="1"/>
  <c r="C96" i="2" a="1"/>
  <c r="C96" i="2" s="1"/>
  <c r="B98" i="2" a="1"/>
  <c r="B98" i="2" s="1"/>
  <c r="C98" i="2" a="1"/>
  <c r="C98" i="2"/>
  <c r="B99" i="2" a="1"/>
  <c r="B99" i="2" s="1"/>
  <c r="C99" i="2" a="1"/>
  <c r="C99" i="2" s="1"/>
  <c r="B101" i="2" a="1"/>
  <c r="B101" i="2" s="1"/>
  <c r="C101" i="2" a="1"/>
  <c r="C101" i="2" s="1"/>
  <c r="B102" i="2" a="1"/>
  <c r="B102" i="2" s="1"/>
  <c r="C102" i="2" a="1"/>
  <c r="C102" i="2" s="1"/>
  <c r="B103" i="2" a="1"/>
  <c r="B103" i="2" s="1"/>
  <c r="C103" i="2" a="1"/>
  <c r="C103" i="2" s="1"/>
  <c r="B104" i="2" a="1"/>
  <c r="B104" i="2" s="1"/>
  <c r="C104" i="2" a="1"/>
  <c r="C104" i="2" s="1"/>
  <c r="B105" i="2" a="1"/>
  <c r="B105" i="2" s="1"/>
  <c r="C105" i="2" a="1"/>
  <c r="C105" i="2" s="1"/>
  <c r="B107" i="2" a="1"/>
  <c r="B107" i="2" s="1"/>
  <c r="C107" i="2" a="1"/>
  <c r="C107" i="2" s="1"/>
  <c r="B108" i="2" a="1"/>
  <c r="B108" i="2" s="1"/>
  <c r="C108" i="2" a="1"/>
  <c r="C108" i="2" s="1"/>
  <c r="B109" i="2" a="1"/>
  <c r="B109" i="2" s="1"/>
  <c r="C109" i="2" a="1"/>
  <c r="C109" i="2"/>
  <c r="B110" i="2" a="1"/>
  <c r="B110" i="2" s="1"/>
  <c r="C110" i="2" a="1"/>
  <c r="C110" i="2" s="1"/>
  <c r="B111" i="2" a="1"/>
  <c r="B111" i="2" s="1"/>
  <c r="C111" i="2" a="1"/>
  <c r="C111" i="2" s="1"/>
  <c r="B112" i="2" a="1"/>
  <c r="B112" i="2" s="1"/>
  <c r="C112" i="2" a="1"/>
  <c r="C112" i="2" s="1"/>
  <c r="B114" i="2" a="1"/>
  <c r="B114" i="2" s="1"/>
  <c r="C114" i="2" a="1"/>
  <c r="C114" i="2" s="1"/>
  <c r="B63" i="2" a="1"/>
  <c r="B63" i="2" s="1"/>
  <c r="C63" i="2" a="1"/>
  <c r="C63" i="2" s="1"/>
  <c r="B66" i="2" a="1"/>
  <c r="B66" i="2" s="1"/>
  <c r="C66" i="2" a="1"/>
  <c r="C66" i="2" s="1"/>
  <c r="B76" i="2" a="1"/>
  <c r="B76" i="2" s="1"/>
  <c r="C76" i="2" a="1"/>
  <c r="C76" i="2"/>
  <c r="B32" i="2" a="1"/>
  <c r="B32" i="2" s="1"/>
  <c r="C32" i="2" a="1"/>
  <c r="C32" i="2" s="1"/>
  <c r="B36" i="2" a="1"/>
  <c r="B36" i="2" s="1"/>
  <c r="C36" i="2" a="1"/>
  <c r="C36" i="2" s="1"/>
  <c r="B37" i="2" a="1"/>
  <c r="B37" i="2" s="1"/>
  <c r="C37" i="2" a="1"/>
  <c r="C37" i="2" s="1"/>
  <c r="B45" i="2" a="1"/>
  <c r="B45" i="2" s="1"/>
  <c r="C45" i="2" a="1"/>
  <c r="C45" i="2" s="1"/>
  <c r="B46" i="2" a="1"/>
  <c r="B46" i="2" s="1"/>
  <c r="C46" i="2" a="1"/>
  <c r="C46" i="2" s="1"/>
  <c r="B51" i="2" a="1"/>
  <c r="B51" i="2" s="1"/>
  <c r="C51" i="2" a="1"/>
  <c r="C51" i="2" s="1"/>
  <c r="B54" i="2" a="1"/>
  <c r="B54" i="2" s="1"/>
  <c r="C54" i="2" a="1"/>
  <c r="C54" i="2" s="1"/>
  <c r="B15" i="2" a="1"/>
  <c r="B15" i="2" s="1"/>
  <c r="C15" i="2" a="1"/>
  <c r="C15" i="2" s="1"/>
  <c r="B17" i="2" a="1"/>
  <c r="B17" i="2" s="1"/>
  <c r="C17" i="2" a="1"/>
  <c r="C17" i="2"/>
  <c r="B21" i="2" a="1"/>
  <c r="B21" i="2" s="1"/>
  <c r="C21" i="2" a="1"/>
  <c r="C21" i="2" s="1"/>
  <c r="B24" i="2" a="1"/>
  <c r="B24" i="2" s="1"/>
  <c r="C24" i="2" a="1"/>
  <c r="C24" i="2" s="1"/>
  <c r="B27" i="2" a="1"/>
  <c r="B27" i="2" s="1"/>
  <c r="F5" i="4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P141" i="1"/>
  <c r="O141" i="1"/>
  <c r="O125" i="1"/>
  <c r="K4" i="4" s="1"/>
  <c r="O126" i="1"/>
  <c r="I4" i="4" s="1"/>
  <c r="O127" i="1"/>
  <c r="J4" i="4" s="1"/>
  <c r="J5" i="4" s="1"/>
  <c r="O128" i="1"/>
  <c r="E4" i="4" s="1"/>
  <c r="E5" i="4" s="1"/>
  <c r="O129" i="1"/>
  <c r="G4" i="4" s="1"/>
  <c r="G5" i="4" s="1"/>
  <c r="O130" i="1"/>
  <c r="L4" i="4" s="1"/>
  <c r="O131" i="1"/>
  <c r="M4" i="4" s="1"/>
  <c r="O132" i="1"/>
  <c r="N4" i="4" s="1"/>
  <c r="O133" i="1"/>
  <c r="O4" i="4" s="1"/>
  <c r="O134" i="1"/>
  <c r="Q4" i="4" s="1"/>
  <c r="O135" i="1"/>
  <c r="R4" i="4" s="1"/>
  <c r="O136" i="1"/>
  <c r="S4" i="4" s="1"/>
  <c r="S5" i="4" s="1"/>
  <c r="P125" i="1"/>
  <c r="K3" i="4" s="1"/>
  <c r="K5" i="4" s="1"/>
  <c r="P126" i="1"/>
  <c r="I3" i="4" s="1"/>
  <c r="P127" i="1"/>
  <c r="J3" i="4" s="1"/>
  <c r="P128" i="1"/>
  <c r="E3" i="4" s="1"/>
  <c r="P129" i="1"/>
  <c r="G3" i="4" s="1"/>
  <c r="P130" i="1"/>
  <c r="L3" i="4"/>
  <c r="P131" i="1"/>
  <c r="M3" i="4"/>
  <c r="P132" i="1"/>
  <c r="N3" i="4" s="1"/>
  <c r="P133" i="1"/>
  <c r="O3" i="4" s="1"/>
  <c r="O5" i="4" s="1"/>
  <c r="P134" i="1"/>
  <c r="Q3" i="4" s="1"/>
  <c r="P135" i="1"/>
  <c r="R3" i="4" s="1"/>
  <c r="P136" i="1"/>
  <c r="S3" i="4" s="1"/>
  <c r="P124" i="1"/>
  <c r="H3" i="4" s="1"/>
  <c r="O124" i="1"/>
  <c r="H4" i="4" s="1"/>
  <c r="C138" i="1"/>
  <c r="C3" i="2" a="1"/>
  <c r="C3" i="2" s="1"/>
  <c r="B3" i="2" a="1"/>
  <c r="B3" i="2" s="1"/>
  <c r="H5" i="4" l="1"/>
  <c r="D5" i="4"/>
  <c r="Q5" i="4"/>
  <c r="M5" i="4"/>
  <c r="N5" i="4"/>
  <c r="C5" i="4"/>
  <c r="P5" i="4"/>
  <c r="C89" i="2" a="1"/>
  <c r="C89" i="2" s="1"/>
  <c r="B31" i="2" a="1"/>
  <c r="B31" i="2" s="1"/>
  <c r="I5" i="4"/>
  <c r="B29" i="2" a="1"/>
  <c r="B29" i="2" s="1"/>
  <c r="R5" i="4"/>
  <c r="L5" i="4"/>
  <c r="K103" i="3"/>
  <c r="I103" i="3"/>
  <c r="G103" i="3"/>
  <c r="E103" i="3"/>
  <c r="B97" i="2" a="1"/>
  <c r="B97" i="2" s="1"/>
  <c r="B100" i="2" a="1"/>
  <c r="B100" i="2" s="1"/>
  <c r="B106" i="2" a="1"/>
  <c r="B106" i="2" s="1"/>
  <c r="B113" i="2" a="1"/>
  <c r="B113" i="2" s="1"/>
  <c r="B115" i="2" a="1"/>
  <c r="B115" i="2" s="1"/>
  <c r="B116" i="2" a="1"/>
  <c r="B116" i="2" s="1"/>
  <c r="B117" i="2" a="1"/>
  <c r="B117" i="2" s="1"/>
  <c r="B118" i="2" a="1"/>
  <c r="B118" i="2" s="1"/>
  <c r="B64" i="2" a="1"/>
  <c r="B64" i="2" s="1"/>
  <c r="B65" i="2" a="1"/>
  <c r="B65" i="2" s="1"/>
  <c r="B67" i="2" a="1"/>
  <c r="B67" i="2" s="1"/>
  <c r="B68" i="2" a="1"/>
  <c r="B68" i="2" s="1"/>
  <c r="B69" i="2" a="1"/>
  <c r="B69" i="2" s="1"/>
  <c r="B70" i="2" a="1"/>
  <c r="B70" i="2" s="1"/>
  <c r="B71" i="2" a="1"/>
  <c r="B71" i="2" s="1"/>
  <c r="B72" i="2" a="1"/>
  <c r="B72" i="2" s="1"/>
  <c r="B73" i="2" a="1"/>
  <c r="B73" i="2" s="1"/>
  <c r="B74" i="2" a="1"/>
  <c r="B74" i="2" s="1"/>
  <c r="B75" i="2" a="1"/>
  <c r="B75" i="2" s="1"/>
  <c r="B77" i="2" a="1"/>
  <c r="B77" i="2" s="1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84" i="2" a="1"/>
  <c r="B84" i="2" s="1"/>
  <c r="B85" i="2" a="1"/>
  <c r="B85" i="2" s="1"/>
  <c r="B86" i="2" a="1"/>
  <c r="B86" i="2" s="1"/>
  <c r="B87" i="2" a="1"/>
  <c r="B87" i="2" s="1"/>
  <c r="B33" i="2" a="1"/>
  <c r="B33" i="2" s="1"/>
  <c r="B34" i="2" a="1"/>
  <c r="B34" i="2" s="1"/>
  <c r="B35" i="2" a="1"/>
  <c r="B35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B47" i="2" a="1"/>
  <c r="B47" i="2" s="1"/>
  <c r="B48" i="2" a="1"/>
  <c r="B48" i="2" s="1"/>
  <c r="B49" i="2" a="1"/>
  <c r="B49" i="2" s="1"/>
  <c r="B50" i="2" a="1"/>
  <c r="B50" i="2" s="1"/>
  <c r="B52" i="2" a="1"/>
  <c r="B52" i="2" s="1"/>
  <c r="B53" i="2" a="1"/>
  <c r="B53" i="2" s="1"/>
  <c r="B55" i="2" a="1"/>
  <c r="B55" i="2" s="1"/>
  <c r="B56" i="2" a="1"/>
  <c r="B56" i="2" s="1"/>
  <c r="B57" i="2" a="1"/>
  <c r="B57" i="2" s="1"/>
  <c r="B58" i="2" a="1"/>
  <c r="B58" i="2" s="1"/>
  <c r="B59" i="2" a="1"/>
  <c r="B59" i="2" s="1"/>
  <c r="B60" i="2" a="1"/>
  <c r="B60" i="2" s="1"/>
  <c r="B62" i="2" a="1"/>
  <c r="B62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6" i="2" a="1"/>
  <c r="B16" i="2" s="1"/>
  <c r="B18" i="2" a="1"/>
  <c r="B18" i="2" s="1"/>
  <c r="B19" i="2" a="1"/>
  <c r="B19" i="2" s="1"/>
  <c r="B20" i="2" a="1"/>
  <c r="B20" i="2" s="1"/>
  <c r="B22" i="2" a="1"/>
  <c r="B22" i="2" s="1"/>
  <c r="B23" i="2" a="1"/>
  <c r="B23" i="2" s="1"/>
  <c r="B25" i="2" a="1"/>
  <c r="B25" i="2" s="1"/>
  <c r="B26" i="2" a="1"/>
  <c r="B26" i="2" s="1"/>
  <c r="L102" i="3"/>
  <c r="K104" i="3"/>
  <c r="J102" i="3"/>
  <c r="I104" i="3"/>
  <c r="H102" i="3"/>
  <c r="G104" i="3"/>
  <c r="F102" i="3"/>
  <c r="E104" i="3"/>
  <c r="L103" i="3"/>
  <c r="J103" i="3"/>
  <c r="H103" i="3"/>
  <c r="F103" i="3"/>
  <c r="C97" i="2" a="1"/>
  <c r="C97" i="2" s="1"/>
  <c r="C100" i="2" a="1"/>
  <c r="C100" i="2" s="1"/>
  <c r="C106" i="2" a="1"/>
  <c r="C106" i="2" s="1"/>
  <c r="C113" i="2" a="1"/>
  <c r="C113" i="2" s="1"/>
  <c r="C115" i="2" a="1"/>
  <c r="C115" i="2" s="1"/>
  <c r="C116" i="2" a="1"/>
  <c r="C116" i="2" s="1"/>
  <c r="C117" i="2" a="1"/>
  <c r="C117" i="2" s="1"/>
  <c r="C118" i="2" a="1"/>
  <c r="C118" i="2" s="1"/>
  <c r="C64" i="2" a="1"/>
  <c r="C64" i="2" s="1"/>
  <c r="C65" i="2" a="1"/>
  <c r="C65" i="2" s="1"/>
  <c r="C67" i="2" a="1"/>
  <c r="C67" i="2" s="1"/>
  <c r="C68" i="2" a="1"/>
  <c r="C68" i="2" s="1"/>
  <c r="C69" i="2" a="1"/>
  <c r="C69" i="2" s="1"/>
  <c r="C70" i="2" a="1"/>
  <c r="C70" i="2" s="1"/>
  <c r="C71" i="2" a="1"/>
  <c r="C71" i="2" s="1"/>
  <c r="C72" i="2" a="1"/>
  <c r="C72" i="2" s="1"/>
  <c r="C73" i="2" a="1"/>
  <c r="C73" i="2" s="1"/>
  <c r="C74" i="2" a="1"/>
  <c r="C74" i="2" s="1"/>
  <c r="C75" i="2" a="1"/>
  <c r="C75" i="2" s="1"/>
  <c r="C77" i="2" a="1"/>
  <c r="C77" i="2" s="1"/>
  <c r="C78" i="2" a="1"/>
  <c r="C78" i="2" s="1"/>
  <c r="C79" i="2" a="1"/>
  <c r="C79" i="2" s="1"/>
  <c r="C80" i="2" a="1"/>
  <c r="C80" i="2" s="1"/>
  <c r="C81" i="2" a="1"/>
  <c r="C81" i="2" s="1"/>
  <c r="C82" i="2" a="1"/>
  <c r="C82" i="2" s="1"/>
  <c r="C83" i="2" a="1"/>
  <c r="C83" i="2" s="1"/>
  <c r="C84" i="2" a="1"/>
  <c r="C84" i="2" s="1"/>
  <c r="C85" i="2" a="1"/>
  <c r="C85" i="2" s="1"/>
  <c r="C86" i="2" a="1"/>
  <c r="C86" i="2" s="1"/>
  <c r="C87" i="2" a="1"/>
  <c r="C87" i="2" s="1"/>
  <c r="C33" i="2" a="1"/>
  <c r="C33" i="2" s="1"/>
  <c r="C34" i="2" a="1"/>
  <c r="C34" i="2" s="1"/>
  <c r="C35" i="2" a="1"/>
  <c r="C35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7" i="2" a="1"/>
  <c r="C47" i="2" s="1"/>
  <c r="C48" i="2" a="1"/>
  <c r="C48" i="2" s="1"/>
  <c r="C49" i="2" a="1"/>
  <c r="C49" i="2" s="1"/>
  <c r="C50" i="2" a="1"/>
  <c r="C50" i="2" s="1"/>
  <c r="C52" i="2" a="1"/>
  <c r="C52" i="2" s="1"/>
  <c r="C53" i="2" a="1"/>
  <c r="C53" i="2" s="1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2" i="2" a="1"/>
  <c r="C62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6" i="2" a="1"/>
  <c r="C16" i="2" s="1"/>
  <c r="C18" i="2" a="1"/>
  <c r="C18" i="2" s="1"/>
  <c r="C19" i="2" a="1"/>
  <c r="C19" i="2" s="1"/>
  <c r="C20" i="2" a="1"/>
  <c r="C20" i="2" s="1"/>
  <c r="C22" i="2" a="1"/>
  <c r="C22" i="2" s="1"/>
  <c r="C23" i="2" a="1"/>
  <c r="C23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H104" i="3"/>
  <c r="G102" i="3"/>
  <c r="F104" i="3"/>
  <c r="L104" i="3"/>
  <c r="L152" i="3" s="1"/>
  <c r="K102" i="3"/>
  <c r="J104" i="3"/>
  <c r="I102" i="3"/>
  <c r="I152" i="3" s="1"/>
  <c r="E102" i="3"/>
  <c r="E152" i="3" s="1"/>
  <c r="B28" i="2" a="1"/>
  <c r="B28" i="2" s="1"/>
  <c r="C31" i="2" a="1"/>
  <c r="C31" i="2" s="1"/>
  <c r="E154" i="3"/>
  <c r="F154" i="3"/>
  <c r="J154" i="3"/>
  <c r="G154" i="3"/>
  <c r="H154" i="3"/>
  <c r="I154" i="3"/>
  <c r="K154" i="3"/>
  <c r="L154" i="3"/>
  <c r="X51" i="9"/>
  <c r="G152" i="3" l="1"/>
  <c r="H152" i="3"/>
  <c r="F152" i="3"/>
  <c r="C30" i="2"/>
  <c r="O29" i="2" s="1"/>
  <c r="P30" i="1" s="1"/>
  <c r="J152" i="3"/>
  <c r="K152" i="3"/>
  <c r="B30" i="2"/>
  <c r="N29" i="2" s="1"/>
  <c r="O29" i="1" s="1"/>
  <c r="B119" i="2"/>
  <c r="N119" i="2" s="1"/>
  <c r="O120" i="1" s="1"/>
  <c r="C88" i="2"/>
  <c r="O84" i="2" s="1"/>
  <c r="P85" i="1" s="1"/>
  <c r="B61" i="2"/>
  <c r="N58" i="2" s="1"/>
  <c r="O59" i="1" s="1"/>
  <c r="C61" i="2"/>
  <c r="O58" i="2" s="1"/>
  <c r="P59" i="1" s="1"/>
  <c r="B88" i="2"/>
  <c r="N84" i="2" s="1"/>
  <c r="O85" i="1" s="1"/>
  <c r="C119" i="2"/>
  <c r="O119" i="2" s="1"/>
  <c r="P120" i="1" s="1"/>
  <c r="P29" i="1" l="1"/>
  <c r="O30" i="1"/>
</calcChain>
</file>

<file path=xl/sharedStrings.xml><?xml version="1.0" encoding="utf-8"?>
<sst xmlns="http://schemas.openxmlformats.org/spreadsheetml/2006/main" count="795" uniqueCount="297">
  <si>
    <t>Батон</t>
  </si>
  <si>
    <t>Хлеб</t>
  </si>
  <si>
    <t>20</t>
  </si>
  <si>
    <t>27</t>
  </si>
  <si>
    <t>43</t>
  </si>
  <si>
    <t>64</t>
  </si>
  <si>
    <t>79</t>
  </si>
  <si>
    <t>95</t>
  </si>
  <si>
    <t>103</t>
  </si>
  <si>
    <t>111</t>
  </si>
  <si>
    <t>131</t>
  </si>
  <si>
    <t>133</t>
  </si>
  <si>
    <t>134</t>
  </si>
  <si>
    <t>136</t>
  </si>
  <si>
    <t>137</t>
  </si>
  <si>
    <t>3-1</t>
  </si>
  <si>
    <t>71</t>
  </si>
  <si>
    <t>81</t>
  </si>
  <si>
    <t>88</t>
  </si>
  <si>
    <t>90</t>
  </si>
  <si>
    <t>108</t>
  </si>
  <si>
    <t>109</t>
  </si>
  <si>
    <t>116</t>
  </si>
  <si>
    <t>123</t>
  </si>
  <si>
    <t>124</t>
  </si>
  <si>
    <t>298</t>
  </si>
  <si>
    <t>127</t>
  </si>
  <si>
    <t>135-1</t>
  </si>
  <si>
    <t>457-шк</t>
  </si>
  <si>
    <t>Итог</t>
  </si>
  <si>
    <t>Артис</t>
  </si>
  <si>
    <t>1</t>
  </si>
  <si>
    <t>2</t>
  </si>
  <si>
    <t>2-ф</t>
  </si>
  <si>
    <t>12</t>
  </si>
  <si>
    <t>15</t>
  </si>
  <si>
    <t>25</t>
  </si>
  <si>
    <t>32</t>
  </si>
  <si>
    <t>69</t>
  </si>
  <si>
    <t>4</t>
  </si>
  <si>
    <t>65</t>
  </si>
  <si>
    <t>67</t>
  </si>
  <si>
    <t>72-2</t>
  </si>
  <si>
    <t>72-1</t>
  </si>
  <si>
    <t>74-1</t>
  </si>
  <si>
    <t>74-2</t>
  </si>
  <si>
    <t>82</t>
  </si>
  <si>
    <t>93</t>
  </si>
  <si>
    <t>107</t>
  </si>
  <si>
    <t>117</t>
  </si>
  <si>
    <t>118</t>
  </si>
  <si>
    <t>101</t>
  </si>
  <si>
    <t>125-1</t>
  </si>
  <si>
    <t>130-ш</t>
  </si>
  <si>
    <t>130-с</t>
  </si>
  <si>
    <t>677-с1</t>
  </si>
  <si>
    <t>677-с2</t>
  </si>
  <si>
    <t>677-шк</t>
  </si>
  <si>
    <t>126</t>
  </si>
  <si>
    <t>10</t>
  </si>
  <si>
    <t>34</t>
  </si>
  <si>
    <t>36</t>
  </si>
  <si>
    <t>44</t>
  </si>
  <si>
    <t>99</t>
  </si>
  <si>
    <t>91</t>
  </si>
  <si>
    <t>102</t>
  </si>
  <si>
    <t>104</t>
  </si>
  <si>
    <t>110</t>
  </si>
  <si>
    <t>113</t>
  </si>
  <si>
    <t>119</t>
  </si>
  <si>
    <t>120</t>
  </si>
  <si>
    <t>121</t>
  </si>
  <si>
    <t>122</t>
  </si>
  <si>
    <t>125-2</t>
  </si>
  <si>
    <t>128-1</t>
  </si>
  <si>
    <t>128-2</t>
  </si>
  <si>
    <t>132</t>
  </si>
  <si>
    <t>135-2</t>
  </si>
  <si>
    <t>138</t>
  </si>
  <si>
    <t>139</t>
  </si>
  <si>
    <t>141</t>
  </si>
  <si>
    <t>295</t>
  </si>
  <si>
    <t>129</t>
  </si>
  <si>
    <t>9</t>
  </si>
  <si>
    <t>3-2</t>
  </si>
  <si>
    <t>17</t>
  </si>
  <si>
    <t>21</t>
  </si>
  <si>
    <t>23</t>
  </si>
  <si>
    <t>29-1</t>
  </si>
  <si>
    <t>29-2</t>
  </si>
  <si>
    <t>37</t>
  </si>
  <si>
    <t>48</t>
  </si>
  <si>
    <t>49</t>
  </si>
  <si>
    <t>52</t>
  </si>
  <si>
    <t>56</t>
  </si>
  <si>
    <t>60</t>
  </si>
  <si>
    <t>63</t>
  </si>
  <si>
    <t>70</t>
  </si>
  <si>
    <t>78</t>
  </si>
  <si>
    <t>83</t>
  </si>
  <si>
    <t>85</t>
  </si>
  <si>
    <t>87</t>
  </si>
  <si>
    <t>100</t>
  </si>
  <si>
    <t>112</t>
  </si>
  <si>
    <t>115</t>
  </si>
  <si>
    <t>202</t>
  </si>
  <si>
    <t>233</t>
  </si>
  <si>
    <t>252</t>
  </si>
  <si>
    <t>104-шк</t>
  </si>
  <si>
    <t>104-буф</t>
  </si>
  <si>
    <t>1-Инт</t>
  </si>
  <si>
    <t>33-Инт</t>
  </si>
  <si>
    <t>53-Д/д</t>
  </si>
  <si>
    <t>6-1</t>
  </si>
  <si>
    <t>6-2</t>
  </si>
  <si>
    <t>7-1</t>
  </si>
  <si>
    <t>7-2</t>
  </si>
  <si>
    <t>140</t>
  </si>
  <si>
    <t>8 д/с</t>
  </si>
  <si>
    <t>кол.карп</t>
  </si>
  <si>
    <t>кол.обв</t>
  </si>
  <si>
    <t>лаб.обв</t>
  </si>
  <si>
    <t>кол.бум в/б</t>
  </si>
  <si>
    <t>кол.обв в/б</t>
  </si>
  <si>
    <t>кол.карп в/б</t>
  </si>
  <si>
    <t>лаб.лун</t>
  </si>
  <si>
    <t>3-п</t>
  </si>
  <si>
    <t>5-п</t>
  </si>
  <si>
    <t>9-п</t>
  </si>
  <si>
    <t>49-п</t>
  </si>
  <si>
    <t>58-п</t>
  </si>
  <si>
    <t>66-п</t>
  </si>
  <si>
    <t>ПНДР-4</t>
  </si>
  <si>
    <t>ПНДР-16</t>
  </si>
  <si>
    <t>Хоспис-3</t>
  </si>
  <si>
    <t>Хоспис-4</t>
  </si>
  <si>
    <t>Фигуристы</t>
  </si>
  <si>
    <t>Мечникова</t>
  </si>
  <si>
    <t>674601(нрезка)</t>
  </si>
  <si>
    <t>батон</t>
  </si>
  <si>
    <t>хлеб</t>
  </si>
  <si>
    <t>Понедельник</t>
  </si>
  <si>
    <t>Хлебный Дом</t>
  </si>
  <si>
    <t>булка</t>
  </si>
  <si>
    <t>00104019/00103001/00120271</t>
  </si>
  <si>
    <t>00104019/00103001/00120272</t>
  </si>
  <si>
    <t>8-д/д</t>
  </si>
  <si>
    <t>Хлебный дом</t>
  </si>
  <si>
    <t>Пнонедельник</t>
  </si>
  <si>
    <t>Арн.Нар</t>
  </si>
  <si>
    <t>Арн.Рж</t>
  </si>
  <si>
    <t>Арн.бат</t>
  </si>
  <si>
    <t>Арн.Хл</t>
  </si>
  <si>
    <t>Арн.бат.необ</t>
  </si>
  <si>
    <t>арн.бат</t>
  </si>
  <si>
    <t>арн.хл</t>
  </si>
  <si>
    <t>Арн.Нар.Бат</t>
  </si>
  <si>
    <t>Арн.Нар.Хл</t>
  </si>
  <si>
    <t>1/3/0/99</t>
  </si>
  <si>
    <t>1/3/0/139/102</t>
  </si>
  <si>
    <t>1/3/0/139/139</t>
  </si>
  <si>
    <t>1/3/0/120</t>
  </si>
  <si>
    <t>1/3/0/121</t>
  </si>
  <si>
    <t>1/3/0/135/135</t>
  </si>
  <si>
    <t>1/3/0/141</t>
  </si>
  <si>
    <t>1/3/0/6/6</t>
  </si>
  <si>
    <t>1/3/0/6/253</t>
  </si>
  <si>
    <t>1/3/0/7/7</t>
  </si>
  <si>
    <t>1/3/0/7/8</t>
  </si>
  <si>
    <t>1/3/0/34</t>
  </si>
  <si>
    <t>1/3/901/469/36</t>
  </si>
  <si>
    <t>1/3/901/469/295</t>
  </si>
  <si>
    <t>1/3/0/113</t>
  </si>
  <si>
    <t>1/3/0/140</t>
  </si>
  <si>
    <t>1/895/881</t>
  </si>
  <si>
    <t>1/3/119/133/37</t>
  </si>
  <si>
    <t>1/3/119/93/83</t>
  </si>
  <si>
    <t>1/3/0/110</t>
  </si>
  <si>
    <t>1/3/0/129</t>
  </si>
  <si>
    <t>1/3/0/128/128</t>
  </si>
  <si>
    <t>1/3/0/128/129</t>
  </si>
  <si>
    <t>1/902/789</t>
  </si>
  <si>
    <t>1/3/903/2</t>
  </si>
  <si>
    <t>1/3/903/4</t>
  </si>
  <si>
    <t>1/3/0/25</t>
  </si>
  <si>
    <t>1/3/0/79</t>
  </si>
  <si>
    <t>1/3/119/93/93</t>
  </si>
  <si>
    <t>1/3/0/107</t>
  </si>
  <si>
    <t>1/3/0/136</t>
  </si>
  <si>
    <t>1/3/0/137</t>
  </si>
  <si>
    <t>1/3/0/72/72</t>
  </si>
  <si>
    <t>1/3/0/72/73</t>
  </si>
  <si>
    <t>1/902/790/10</t>
  </si>
  <si>
    <t>1/125/133</t>
  </si>
  <si>
    <t>1/3/0/2/2</t>
  </si>
  <si>
    <t>1/3/0/2/3</t>
  </si>
  <si>
    <t>1/3/0/8</t>
  </si>
  <si>
    <t>1/3/0/43/43</t>
  </si>
  <si>
    <t>1/3/0/32</t>
  </si>
  <si>
    <t>1/3/0/43/27</t>
  </si>
  <si>
    <t>1/3/0/64</t>
  </si>
  <si>
    <t>1/3/0/69</t>
  </si>
  <si>
    <t>1/3/0/91</t>
  </si>
  <si>
    <t>1/125/132</t>
  </si>
  <si>
    <t>1/3/119/133/133</t>
  </si>
  <si>
    <t>1/3/901/678/130</t>
  </si>
  <si>
    <t>1/3/901/678/131</t>
  </si>
  <si>
    <t>1/3/901/677/677</t>
  </si>
  <si>
    <t>1/3/901/677/679/678</t>
  </si>
  <si>
    <t>1/3/901/677/679/679</t>
  </si>
  <si>
    <t>1/3/0/4</t>
  </si>
  <si>
    <t>1/3/0/65</t>
  </si>
  <si>
    <t>1/3/0/67</t>
  </si>
  <si>
    <t>1/3/0/82</t>
  </si>
  <si>
    <t>1/3/0/95</t>
  </si>
  <si>
    <t>1/3/0/104</t>
  </si>
  <si>
    <t>1/3/119/119</t>
  </si>
  <si>
    <t>1/3/0/131</t>
  </si>
  <si>
    <t>1/3/0/132</t>
  </si>
  <si>
    <t>1/3/0/135/136</t>
  </si>
  <si>
    <t>1/3/901/679/457</t>
  </si>
  <si>
    <t>1/895/894</t>
  </si>
  <si>
    <t>1/3/0/5/109</t>
  </si>
  <si>
    <t>1/3/0/116</t>
  </si>
  <si>
    <t>1/3/0/123</t>
  </si>
  <si>
    <t>1/3/0/5/124</t>
  </si>
  <si>
    <t>1/3/0/233</t>
  </si>
  <si>
    <t>1/895/893</t>
  </si>
  <si>
    <t>1/923/921</t>
  </si>
  <si>
    <t>1/895/899</t>
  </si>
  <si>
    <t>1/922/925/922</t>
  </si>
  <si>
    <t>1/922/925/923</t>
  </si>
  <si>
    <t>1/922/924/923</t>
  </si>
  <si>
    <t>1/3/0/101</t>
  </si>
  <si>
    <t>1/3/0/103/103</t>
  </si>
  <si>
    <t>1/104/940</t>
  </si>
  <si>
    <t>1/3/0/118</t>
  </si>
  <si>
    <t>1/3/0/20</t>
  </si>
  <si>
    <t>1/3/0/103/298</t>
  </si>
  <si>
    <t>1/925/3</t>
  </si>
  <si>
    <t>1/925/49</t>
  </si>
  <si>
    <t>1/925/683/58</t>
  </si>
  <si>
    <t>1/925/5</t>
  </si>
  <si>
    <t>1/925/683/66</t>
  </si>
  <si>
    <t>1/3/0/81/71</t>
  </si>
  <si>
    <t>1/3/119/93/52</t>
  </si>
  <si>
    <t>1/3/0/81/81</t>
  </si>
  <si>
    <t>1/3/119/133/88</t>
  </si>
  <si>
    <t>1/3/0/81/90</t>
  </si>
  <si>
    <t>1/925/9</t>
  </si>
  <si>
    <t>1/922/924/926</t>
  </si>
  <si>
    <t>1/938/926</t>
  </si>
  <si>
    <t>1/938/927</t>
  </si>
  <si>
    <t>1/3/0/1</t>
  </si>
  <si>
    <t>1/3/0/100</t>
  </si>
  <si>
    <t>1/3/119/117</t>
  </si>
  <si>
    <t>1/3/0/12</t>
  </si>
  <si>
    <t>1/3/0/112/112</t>
  </si>
  <si>
    <t>1/3/0/115/115</t>
  </si>
  <si>
    <t>1/3/0/111</t>
  </si>
  <si>
    <t>1/3/119/108</t>
  </si>
  <si>
    <t>1/3/0/10</t>
  </si>
  <si>
    <t>1/3/0/122</t>
  </si>
  <si>
    <t>1/3/0/15</t>
  </si>
  <si>
    <t>1/3/0/115/17</t>
  </si>
  <si>
    <t>1/3/0/202/9</t>
  </si>
  <si>
    <t>1/3/0/21/21</t>
  </si>
  <si>
    <t>1/3/0/29/29</t>
  </si>
  <si>
    <t>1/3/0/29/18</t>
  </si>
  <si>
    <t>1/3/0/3/3</t>
  </si>
  <si>
    <t>1/3/0/3/4</t>
  </si>
  <si>
    <t>1/3/0/44</t>
  </si>
  <si>
    <t>1/3/0/29/70</t>
  </si>
  <si>
    <t>1/3/0/202/60</t>
  </si>
  <si>
    <t>1/3/0/112/78</t>
  </si>
  <si>
    <t>1/3/0/115/85</t>
  </si>
  <si>
    <t>1/3/0/74/75</t>
  </si>
  <si>
    <t>1/3/0/74/74</t>
  </si>
  <si>
    <t>1/3/0/115/63</t>
  </si>
  <si>
    <t>1/3/0/202/56</t>
  </si>
  <si>
    <t>1/3/0/202/49</t>
  </si>
  <si>
    <t>1/3/0/112/48</t>
  </si>
  <si>
    <t>1/3/0/21/87</t>
  </si>
  <si>
    <t>1/3/0/127</t>
  </si>
  <si>
    <t>1/3/0/126</t>
  </si>
  <si>
    <t>1/3/0/134</t>
  </si>
  <si>
    <t>1/3/0/202/202</t>
  </si>
  <si>
    <t>1/3/0/23</t>
  </si>
  <si>
    <t>1/3/0/252</t>
  </si>
  <si>
    <t>1/003</t>
  </si>
  <si>
    <t>2/003</t>
  </si>
  <si>
    <t>00104019/00104021/00122446</t>
  </si>
  <si>
    <t>00104019/00104021/00122400</t>
  </si>
  <si>
    <t>00104019/00104021/00122247</t>
  </si>
  <si>
    <t>Мария+А</t>
  </si>
  <si>
    <t>00104019/00104021/00104295</t>
  </si>
  <si>
    <t>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</si>
</sst>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###;\-0.###;;@"/>
    <numFmt numFmtId="165" formatCode="mm/yyyy&quot;г.&quot;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0" fillId="0" borderId="7" xfId="0" applyNumberFormat="1" applyBorder="1" applyAlignment="1">
      <alignment horizontal="center"/>
    </xf>
    <xf numFmtId="0" fontId="0" fillId="0" borderId="8" xfId="0" applyBorder="1"/>
    <xf numFmtId="49" fontId="0" fillId="2" borderId="2" xfId="0" applyNumberFormat="1" applyFill="1" applyBorder="1" applyAlignment="1">
      <alignment horizontal="center"/>
    </xf>
    <xf numFmtId="164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3" fontId="0" fillId="0" borderId="0" xfId="0" applyNumberFormat="1" applyBorder="1"/>
    <xf numFmtId="49" fontId="0" fillId="0" borderId="1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/>
    <xf numFmtId="164" fontId="0" fillId="0" borderId="11" xfId="0" applyNumberFormat="1" applyBorder="1"/>
    <xf numFmtId="0" fontId="0" fillId="0" borderId="4" xfId="0" applyBorder="1"/>
    <xf numFmtId="0" fontId="0" fillId="0" borderId="10" xfId="0" applyBorder="1"/>
    <xf numFmtId="0" fontId="0" fillId="0" borderId="7" xfId="0" applyBorder="1"/>
    <xf numFmtId="164" fontId="0" fillId="0" borderId="8" xfId="0" applyNumberFormat="1" applyBorder="1"/>
    <xf numFmtId="0" fontId="0" fillId="0" borderId="0" xfId="0" applyNumberFormat="1" applyBorder="1"/>
    <xf numFmtId="49" fontId="0" fillId="0" borderId="1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3" fontId="1" fillId="0" borderId="0" xfId="0" applyNumberFormat="1" applyFont="1" applyAlignment="1">
      <alignment textRotation="255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textRotation="255"/>
    </xf>
    <xf numFmtId="164" fontId="2" fillId="0" borderId="2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164" fontId="0" fillId="0" borderId="7" xfId="0" applyNumberFormat="1" applyBorder="1"/>
    <xf numFmtId="0" fontId="3" fillId="0" borderId="0" xfId="0" applyFont="1" applyBorder="1" applyAlignment="1">
      <alignment textRotation="255"/>
    </xf>
    <xf numFmtId="0" fontId="3" fillId="0" borderId="9" xfId="0" applyFont="1" applyBorder="1" applyAlignment="1">
      <alignment textRotation="255"/>
    </xf>
    <xf numFmtId="0" fontId="3" fillId="0" borderId="0" xfId="0" applyFont="1" applyAlignment="1">
      <alignment textRotation="255"/>
    </xf>
    <xf numFmtId="164" fontId="0" fillId="0" borderId="4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3" xfId="0" applyNumberFormat="1" applyBorder="1"/>
    <xf numFmtId="49" fontId="0" fillId="0" borderId="10" xfId="0" applyNumberFormat="1" applyBorder="1" applyAlignment="1">
      <alignment horizontal="left"/>
    </xf>
    <xf numFmtId="0" fontId="0" fillId="0" borderId="1" xfId="0" applyBorder="1" applyAlignment="1"/>
    <xf numFmtId="14" fontId="0" fillId="0" borderId="1" xfId="0" applyNumberFormat="1" applyBorder="1" applyAlignment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1" xfId="0" applyBorder="1"/>
    <xf numFmtId="0" fontId="0" fillId="0" borderId="14" xfId="0" applyBorder="1"/>
    <xf numFmtId="0" fontId="0" fillId="2" borderId="15" xfId="0" applyFill="1" applyBorder="1"/>
    <xf numFmtId="0" fontId="0" fillId="2" borderId="0" xfId="0" applyNumberFormat="1" applyFill="1" applyAlignment="1">
      <alignment horizontal="center"/>
    </xf>
    <xf numFmtId="0" fontId="0" fillId="2" borderId="0" xfId="0" applyFill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NumberFormat="1" applyBorder="1"/>
    <xf numFmtId="164" fontId="0" fillId="0" borderId="9" xfId="0" applyNumberFormat="1" applyBorder="1" applyAlignment="1">
      <alignment horizontal="center"/>
    </xf>
    <xf numFmtId="49" fontId="0" fillId="0" borderId="4" xfId="0" applyNumberFormat="1" applyBorder="1" applyAlignment="1">
      <alignment horizontal="left"/>
    </xf>
    <xf numFmtId="0" fontId="0" fillId="0" borderId="0" xfId="0" applyBorder="1" applyAlignment="1"/>
    <xf numFmtId="164" fontId="0" fillId="0" borderId="5" xfId="0" applyNumberFormat="1" applyBorder="1"/>
    <xf numFmtId="0" fontId="0" fillId="0" borderId="0" xfId="0" applyFill="1" applyBorder="1"/>
    <xf numFmtId="0" fontId="0" fillId="0" borderId="0" xfId="0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Alignment="1">
      <alignment horizontal="left"/>
    </xf>
    <xf numFmtId="49" fontId="4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Protection="1"/>
    <xf numFmtId="164" fontId="6" fillId="0" borderId="12" xfId="0" applyNumberFormat="1" applyFont="1" applyFill="1" applyBorder="1" applyProtection="1"/>
    <xf numFmtId="164" fontId="6" fillId="0" borderId="5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right"/>
    </xf>
    <xf numFmtId="164" fontId="7" fillId="0" borderId="13" xfId="0" applyNumberFormat="1" applyFont="1" applyFill="1" applyBorder="1" applyProtection="1"/>
    <xf numFmtId="164" fontId="7" fillId="0" borderId="0" xfId="0" applyNumberFormat="1" applyFont="1" applyFill="1" applyBorder="1" applyProtection="1"/>
    <xf numFmtId="0" fontId="0" fillId="0" borderId="13" xfId="0" applyBorder="1"/>
    <xf numFmtId="0" fontId="0" fillId="0" borderId="13" xfId="0" applyNumberFormat="1" applyBorder="1"/>
    <xf numFmtId="164" fontId="6" fillId="0" borderId="3" xfId="0" applyNumberFormat="1" applyFont="1" applyFill="1" applyBorder="1" applyProtection="1"/>
    <xf numFmtId="164" fontId="6" fillId="0" borderId="1" xfId="0" applyNumberFormat="1" applyFont="1" applyFill="1" applyBorder="1" applyProtection="1"/>
    <xf numFmtId="49" fontId="3" fillId="0" borderId="10" xfId="0" applyNumberFormat="1" applyFont="1" applyBorder="1" applyAlignment="1">
      <alignment vertical="top" textRotation="255"/>
    </xf>
    <xf numFmtId="49" fontId="3" fillId="0" borderId="0" xfId="0" applyNumberFormat="1" applyFont="1" applyBorder="1" applyAlignment="1">
      <alignment vertical="top" textRotation="255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right"/>
    </xf>
    <xf numFmtId="165" fontId="8" fillId="0" borderId="1" xfId="0" applyNumberFormat="1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/>
    <xf numFmtId="164" fontId="0" fillId="3" borderId="1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3"/>
  <sheetViews>
    <sheetView zoomScale="85" zoomScaleNormal="85" workbookViewId="0">
      <pane xSplit="1" ySplit="2" topLeftCell="B27" activePane="bottomRight" state="frozen"/>
      <selection pane="topRight" activeCell="B1" sqref="B1"/>
      <selection pane="bottomLeft" activeCell="A2" sqref="A2"/>
      <selection pane="bottomRight" activeCell="C53" sqref="C53"/>
    </sheetView>
  </sheetViews>
  <sheetFormatPr defaultRowHeight="15" x14ac:dyDescent="0.25"/>
  <cols>
    <col min="1" max="1" width="11.85546875" style="3" customWidth="1"/>
  </cols>
  <sheetData>
    <row r="1" spans="1:17" x14ac:dyDescent="0.25">
      <c r="B1" s="89">
        <f ca="1">TODAY()</f>
        <v>41713</v>
      </c>
      <c r="C1" s="90"/>
      <c r="D1" s="87"/>
      <c r="E1" s="88"/>
      <c r="F1" s="87"/>
      <c r="G1" s="88"/>
      <c r="H1" s="87"/>
      <c r="I1" s="88"/>
      <c r="J1" s="87"/>
      <c r="K1" s="88"/>
    </row>
    <row r="2" spans="1:17" x14ac:dyDescent="0.25">
      <c r="A2" s="7"/>
      <c r="B2" s="59" t="s">
        <v>0</v>
      </c>
      <c r="C2" s="59" t="s">
        <v>1</v>
      </c>
      <c r="D2" s="57"/>
      <c r="E2" s="57"/>
      <c r="F2" s="57"/>
      <c r="G2" s="57"/>
      <c r="H2" s="57"/>
      <c r="I2" s="57"/>
      <c r="J2" s="57"/>
      <c r="K2" s="57"/>
      <c r="L2" s="8"/>
      <c r="M2" s="8"/>
      <c r="N2" s="8"/>
      <c r="O2" s="8"/>
      <c r="P2" s="8"/>
      <c r="Q2" s="9"/>
    </row>
    <row r="3" spans="1:17" x14ac:dyDescent="0.25">
      <c r="A3" s="27" t="s">
        <v>15</v>
      </c>
      <c r="B3" s="29">
        <v>3</v>
      </c>
      <c r="C3" s="29">
        <v>1</v>
      </c>
      <c r="D3" s="61"/>
      <c r="E3" s="61"/>
      <c r="F3" s="61"/>
      <c r="G3" s="61"/>
      <c r="H3" s="61"/>
      <c r="I3" s="61"/>
      <c r="J3" s="61"/>
      <c r="K3" s="61"/>
      <c r="L3" s="62"/>
      <c r="M3" s="8"/>
      <c r="N3" s="91">
        <v>7771000</v>
      </c>
      <c r="O3" s="92"/>
      <c r="P3" s="92"/>
      <c r="Q3" s="9"/>
    </row>
    <row r="4" spans="1:17" x14ac:dyDescent="0.25">
      <c r="A4" s="27" t="s">
        <v>2</v>
      </c>
      <c r="B4" s="29">
        <v>3</v>
      </c>
      <c r="C4" s="29">
        <v>1</v>
      </c>
      <c r="D4" s="58"/>
      <c r="E4" s="58"/>
      <c r="F4" s="58"/>
      <c r="G4" s="58"/>
      <c r="H4" s="58"/>
      <c r="I4" s="58"/>
      <c r="J4" s="58"/>
      <c r="K4" s="58"/>
      <c r="L4" s="26"/>
      <c r="M4" s="14"/>
      <c r="N4" s="14"/>
      <c r="O4" s="14"/>
      <c r="P4" s="14"/>
      <c r="Q4" s="16"/>
    </row>
    <row r="5" spans="1:17" x14ac:dyDescent="0.25">
      <c r="A5" s="27" t="s">
        <v>3</v>
      </c>
      <c r="B5" s="29">
        <v>3</v>
      </c>
      <c r="C5" s="29">
        <v>1</v>
      </c>
      <c r="D5" s="58"/>
      <c r="E5" s="58"/>
      <c r="F5" s="58"/>
      <c r="G5" s="58"/>
      <c r="H5" s="58"/>
      <c r="I5" s="58"/>
      <c r="J5" s="58"/>
      <c r="K5" s="58"/>
      <c r="L5" s="26"/>
      <c r="M5" s="14"/>
      <c r="N5" s="14"/>
      <c r="O5" s="14"/>
      <c r="P5" s="14"/>
      <c r="Q5" s="16"/>
    </row>
    <row r="6" spans="1:17" x14ac:dyDescent="0.25">
      <c r="A6" s="27" t="s">
        <v>4</v>
      </c>
      <c r="B6" s="29">
        <v>3</v>
      </c>
      <c r="C6" s="29">
        <v>1</v>
      </c>
      <c r="D6" s="58"/>
      <c r="E6" s="58"/>
      <c r="F6" s="58"/>
      <c r="G6" s="58"/>
      <c r="H6" s="58"/>
      <c r="I6" s="58"/>
      <c r="J6" s="58"/>
      <c r="K6" s="58"/>
      <c r="L6" s="26"/>
      <c r="M6" s="14"/>
      <c r="N6" s="14"/>
      <c r="O6" s="14"/>
      <c r="P6" s="14"/>
      <c r="Q6" s="16"/>
    </row>
    <row r="7" spans="1:17" x14ac:dyDescent="0.25">
      <c r="A7" s="27" t="s">
        <v>5</v>
      </c>
      <c r="B7" s="29">
        <v>3</v>
      </c>
      <c r="C7" s="29">
        <v>1</v>
      </c>
      <c r="D7" s="58"/>
      <c r="E7" s="58"/>
      <c r="F7" s="58"/>
      <c r="G7" s="58"/>
      <c r="H7" s="58"/>
      <c r="I7" s="58"/>
      <c r="J7" s="58"/>
      <c r="K7" s="58"/>
      <c r="L7" s="26"/>
      <c r="M7" s="14"/>
      <c r="N7" s="14"/>
      <c r="O7" s="14"/>
      <c r="P7" s="14"/>
      <c r="Q7" s="16"/>
    </row>
    <row r="8" spans="1:17" x14ac:dyDescent="0.25">
      <c r="A8" s="27" t="s">
        <v>16</v>
      </c>
      <c r="B8" s="29">
        <v>3</v>
      </c>
      <c r="C8" s="29">
        <v>1</v>
      </c>
      <c r="D8" s="58"/>
      <c r="E8" s="58"/>
      <c r="F8" s="58"/>
      <c r="G8" s="58"/>
      <c r="H8" s="58"/>
      <c r="I8" s="58"/>
      <c r="J8" s="58"/>
      <c r="K8" s="58"/>
      <c r="L8" s="26"/>
      <c r="M8" s="14"/>
      <c r="N8" s="14"/>
      <c r="O8" s="14"/>
      <c r="P8" s="14"/>
      <c r="Q8" s="16"/>
    </row>
    <row r="9" spans="1:17" x14ac:dyDescent="0.25">
      <c r="A9" s="27" t="s">
        <v>6</v>
      </c>
      <c r="B9" s="29">
        <v>3</v>
      </c>
      <c r="C9" s="29">
        <v>1</v>
      </c>
      <c r="D9" s="58"/>
      <c r="E9" s="58"/>
      <c r="F9" s="58"/>
      <c r="G9" s="58"/>
      <c r="H9" s="58"/>
      <c r="I9" s="58"/>
      <c r="J9" s="58"/>
      <c r="K9" s="58"/>
      <c r="L9" s="26"/>
      <c r="M9" s="14"/>
      <c r="N9" s="14"/>
      <c r="O9" s="14"/>
      <c r="P9" s="14"/>
      <c r="Q9" s="16"/>
    </row>
    <row r="10" spans="1:17" x14ac:dyDescent="0.25">
      <c r="A10" s="27" t="s">
        <v>17</v>
      </c>
      <c r="B10" s="29">
        <v>3</v>
      </c>
      <c r="C10" s="29">
        <v>1</v>
      </c>
      <c r="D10" s="58"/>
      <c r="E10" s="58"/>
      <c r="F10" s="58"/>
      <c r="G10" s="58"/>
      <c r="H10" s="58"/>
      <c r="I10" s="58"/>
      <c r="J10" s="58"/>
      <c r="K10" s="58"/>
      <c r="L10" s="26"/>
      <c r="M10" s="14"/>
      <c r="N10" s="14"/>
      <c r="O10" s="14"/>
      <c r="P10" s="14"/>
      <c r="Q10" s="16"/>
    </row>
    <row r="11" spans="1:17" x14ac:dyDescent="0.25">
      <c r="A11" s="27" t="s">
        <v>18</v>
      </c>
      <c r="B11" s="29">
        <v>3</v>
      </c>
      <c r="C11" s="29">
        <v>1</v>
      </c>
      <c r="D11" s="58"/>
      <c r="E11" s="58"/>
      <c r="F11" s="58"/>
      <c r="G11" s="58"/>
      <c r="H11" s="58"/>
      <c r="I11" s="58"/>
      <c r="J11" s="58"/>
      <c r="K11" s="58"/>
      <c r="L11" s="26"/>
      <c r="M11" s="14"/>
      <c r="N11" s="14"/>
      <c r="O11" s="14"/>
      <c r="P11" s="14"/>
      <c r="Q11" s="16"/>
    </row>
    <row r="12" spans="1:17" x14ac:dyDescent="0.25">
      <c r="A12" s="27" t="s">
        <v>19</v>
      </c>
      <c r="B12" s="29">
        <v>3</v>
      </c>
      <c r="C12" s="29">
        <v>1</v>
      </c>
      <c r="D12" s="58"/>
      <c r="E12" s="58"/>
      <c r="F12" s="58"/>
      <c r="G12" s="58"/>
      <c r="H12" s="58"/>
      <c r="I12" s="58"/>
      <c r="J12" s="58"/>
      <c r="K12" s="58"/>
      <c r="L12" s="26"/>
      <c r="M12" s="14"/>
      <c r="N12" s="14"/>
      <c r="O12" s="14"/>
      <c r="P12" s="14"/>
      <c r="Q12" s="16"/>
    </row>
    <row r="13" spans="1:17" x14ac:dyDescent="0.25">
      <c r="A13" s="27" t="s">
        <v>7</v>
      </c>
      <c r="B13" s="29">
        <v>3</v>
      </c>
      <c r="C13" s="29">
        <v>1</v>
      </c>
      <c r="D13" s="58"/>
      <c r="E13" s="58"/>
      <c r="F13" s="58"/>
      <c r="G13" s="58"/>
      <c r="H13" s="58"/>
      <c r="I13" s="58"/>
      <c r="J13" s="58"/>
      <c r="K13" s="58"/>
      <c r="L13" s="26"/>
      <c r="M13" s="14"/>
      <c r="N13" s="14"/>
      <c r="O13" s="14"/>
      <c r="P13" s="14"/>
      <c r="Q13" s="16"/>
    </row>
    <row r="14" spans="1:17" x14ac:dyDescent="0.25">
      <c r="A14" s="27" t="s">
        <v>8</v>
      </c>
      <c r="B14" s="29">
        <v>3</v>
      </c>
      <c r="C14" s="29">
        <v>1</v>
      </c>
      <c r="D14" s="58"/>
      <c r="E14" s="58"/>
      <c r="F14" s="58"/>
      <c r="G14" s="58"/>
      <c r="H14" s="58"/>
      <c r="I14" s="58"/>
      <c r="J14" s="58"/>
      <c r="K14" s="58"/>
      <c r="L14" s="26"/>
      <c r="M14" s="14"/>
      <c r="N14" s="14"/>
      <c r="O14" s="14"/>
      <c r="P14" s="14"/>
      <c r="Q14" s="16"/>
    </row>
    <row r="15" spans="1:17" x14ac:dyDescent="0.25">
      <c r="A15" s="27" t="s">
        <v>20</v>
      </c>
      <c r="B15" s="29">
        <v>3</v>
      </c>
      <c r="C15" s="29">
        <v>1</v>
      </c>
      <c r="D15" s="58"/>
      <c r="E15" s="58"/>
      <c r="F15" s="58"/>
      <c r="G15" s="58"/>
      <c r="H15" s="58"/>
      <c r="I15" s="58"/>
      <c r="J15" s="58"/>
      <c r="K15" s="58"/>
      <c r="L15" s="26"/>
      <c r="M15" s="14"/>
      <c r="N15" s="14"/>
      <c r="O15" s="14"/>
      <c r="P15" s="14"/>
      <c r="Q15" s="16"/>
    </row>
    <row r="16" spans="1:17" x14ac:dyDescent="0.25">
      <c r="A16" s="27" t="s">
        <v>21</v>
      </c>
      <c r="B16" s="29">
        <v>3</v>
      </c>
      <c r="C16" s="29">
        <v>1</v>
      </c>
      <c r="D16" s="58"/>
      <c r="E16" s="58"/>
      <c r="F16" s="58"/>
      <c r="G16" s="58"/>
      <c r="H16" s="58"/>
      <c r="I16" s="58"/>
      <c r="J16" s="58"/>
      <c r="K16" s="58"/>
      <c r="L16" s="26"/>
      <c r="M16" s="14"/>
      <c r="N16" s="14"/>
      <c r="O16" s="14"/>
      <c r="P16" s="14"/>
      <c r="Q16" s="16"/>
    </row>
    <row r="17" spans="1:24" x14ac:dyDescent="0.25">
      <c r="A17" s="27" t="s">
        <v>9</v>
      </c>
      <c r="B17" s="29">
        <v>3</v>
      </c>
      <c r="C17" s="29">
        <v>1</v>
      </c>
      <c r="D17" s="58"/>
      <c r="E17" s="58"/>
      <c r="F17" s="58"/>
      <c r="G17" s="58"/>
      <c r="H17" s="58"/>
      <c r="I17" s="58"/>
      <c r="J17" s="58"/>
      <c r="K17" s="58"/>
      <c r="L17" s="26"/>
      <c r="M17" s="14"/>
      <c r="N17" s="14"/>
      <c r="O17" s="14"/>
      <c r="P17" s="14"/>
      <c r="Q17" s="16"/>
    </row>
    <row r="18" spans="1:24" x14ac:dyDescent="0.25">
      <c r="A18" s="27" t="s">
        <v>22</v>
      </c>
      <c r="B18" s="29">
        <v>3</v>
      </c>
      <c r="C18" s="29">
        <v>1</v>
      </c>
      <c r="D18" s="58"/>
      <c r="E18" s="58"/>
      <c r="F18" s="58"/>
      <c r="G18" s="58"/>
      <c r="H18" s="58"/>
      <c r="I18" s="58"/>
      <c r="J18" s="58"/>
      <c r="K18" s="58"/>
      <c r="L18" s="26"/>
      <c r="M18" s="14"/>
      <c r="N18" s="14"/>
      <c r="O18" s="14"/>
      <c r="P18" s="14"/>
      <c r="Q18" s="16"/>
    </row>
    <row r="19" spans="1:24" x14ac:dyDescent="0.25">
      <c r="A19" s="27" t="s">
        <v>23</v>
      </c>
      <c r="B19" s="29">
        <v>3</v>
      </c>
      <c r="C19" s="29">
        <v>1</v>
      </c>
      <c r="D19" s="58"/>
      <c r="E19" s="58"/>
      <c r="F19" s="58"/>
      <c r="G19" s="58"/>
      <c r="H19" s="58"/>
      <c r="I19" s="58"/>
      <c r="J19" s="58"/>
      <c r="K19" s="58"/>
      <c r="L19" s="26"/>
      <c r="M19" s="14"/>
      <c r="N19" s="14"/>
      <c r="O19" s="14"/>
      <c r="P19" s="14"/>
      <c r="Q19" s="16"/>
    </row>
    <row r="20" spans="1:24" x14ac:dyDescent="0.25">
      <c r="A20" s="27" t="s">
        <v>24</v>
      </c>
      <c r="B20" s="29">
        <v>3</v>
      </c>
      <c r="C20" s="29">
        <v>1</v>
      </c>
      <c r="D20" s="58"/>
      <c r="E20" s="58"/>
      <c r="F20" s="58"/>
      <c r="G20" s="58"/>
      <c r="H20" s="58"/>
      <c r="I20" s="58"/>
      <c r="J20" s="58"/>
      <c r="K20" s="58"/>
      <c r="L20" s="26"/>
      <c r="M20" s="14"/>
      <c r="N20" s="14"/>
      <c r="O20" s="14"/>
      <c r="P20" s="14"/>
      <c r="Q20" s="16"/>
    </row>
    <row r="21" spans="1:24" x14ac:dyDescent="0.25">
      <c r="A21" s="27" t="s">
        <v>26</v>
      </c>
      <c r="B21" s="29">
        <v>3</v>
      </c>
      <c r="C21" s="29">
        <v>1</v>
      </c>
      <c r="D21" s="58"/>
      <c r="E21" s="58"/>
      <c r="F21" s="58"/>
      <c r="G21" s="58"/>
      <c r="H21" s="58"/>
      <c r="I21" s="58"/>
      <c r="J21" s="58"/>
      <c r="K21" s="58"/>
      <c r="L21" s="26"/>
      <c r="M21" s="14"/>
      <c r="N21" s="14"/>
      <c r="O21" s="14"/>
      <c r="P21" s="14"/>
      <c r="Q21" s="16"/>
    </row>
    <row r="22" spans="1:24" x14ac:dyDescent="0.25">
      <c r="A22" s="27" t="s">
        <v>10</v>
      </c>
      <c r="B22" s="29">
        <v>3</v>
      </c>
      <c r="C22" s="29">
        <v>1</v>
      </c>
      <c r="D22" s="58"/>
      <c r="E22" s="58"/>
      <c r="F22" s="58"/>
      <c r="G22" s="58"/>
      <c r="H22" s="58"/>
      <c r="I22" s="58"/>
      <c r="J22" s="58"/>
      <c r="K22" s="58"/>
      <c r="L22" s="26"/>
      <c r="M22" s="14"/>
      <c r="N22" s="14"/>
      <c r="O22" s="14"/>
      <c r="P22" s="14"/>
      <c r="Q22" s="16"/>
    </row>
    <row r="23" spans="1:24" x14ac:dyDescent="0.25">
      <c r="A23" s="27" t="s">
        <v>11</v>
      </c>
      <c r="B23" s="29">
        <v>3</v>
      </c>
      <c r="C23" s="29">
        <v>1</v>
      </c>
      <c r="D23" s="58"/>
      <c r="E23" s="58"/>
      <c r="F23" s="58"/>
      <c r="G23" s="58"/>
      <c r="H23" s="58"/>
      <c r="I23" s="58"/>
      <c r="J23" s="58"/>
      <c r="K23" s="58"/>
      <c r="L23" s="26"/>
      <c r="M23" s="14"/>
      <c r="N23" s="14"/>
      <c r="O23" s="14"/>
      <c r="P23" s="14"/>
      <c r="Q23" s="16"/>
    </row>
    <row r="24" spans="1:24" x14ac:dyDescent="0.25">
      <c r="A24" s="27" t="s">
        <v>12</v>
      </c>
      <c r="B24" s="29">
        <v>3</v>
      </c>
      <c r="C24" s="29">
        <v>1</v>
      </c>
      <c r="D24" s="58"/>
      <c r="E24" s="58"/>
      <c r="F24" s="58"/>
      <c r="G24" s="58"/>
      <c r="H24" s="58"/>
      <c r="I24" s="58"/>
      <c r="J24" s="58"/>
      <c r="K24" s="58"/>
      <c r="L24" s="26"/>
      <c r="M24" s="14"/>
      <c r="N24" s="14"/>
      <c r="O24" s="14"/>
      <c r="P24" s="14"/>
      <c r="Q24" s="16"/>
    </row>
    <row r="25" spans="1:24" x14ac:dyDescent="0.25">
      <c r="A25" s="27" t="s">
        <v>27</v>
      </c>
      <c r="B25" s="29">
        <v>3</v>
      </c>
      <c r="C25" s="29">
        <v>1</v>
      </c>
      <c r="D25" s="58"/>
      <c r="E25" s="58"/>
      <c r="F25" s="58"/>
      <c r="G25" s="58"/>
      <c r="H25" s="58"/>
      <c r="I25" s="58"/>
      <c r="J25" s="58"/>
      <c r="K25" s="58"/>
      <c r="L25" s="26"/>
      <c r="M25" s="14"/>
      <c r="N25" s="14"/>
      <c r="O25" s="14"/>
      <c r="P25" s="14"/>
      <c r="Q25" s="16"/>
    </row>
    <row r="26" spans="1:24" x14ac:dyDescent="0.25">
      <c r="A26" s="27" t="s">
        <v>13</v>
      </c>
      <c r="B26" s="29">
        <v>3</v>
      </c>
      <c r="C26" s="29">
        <v>1</v>
      </c>
      <c r="D26" s="58"/>
      <c r="E26" s="58"/>
      <c r="F26" s="58"/>
      <c r="G26" s="58"/>
      <c r="H26" s="58"/>
      <c r="I26" s="58"/>
      <c r="J26" s="58"/>
      <c r="K26" s="58"/>
      <c r="L26" s="26"/>
      <c r="M26" s="14"/>
      <c r="N26" s="85">
        <v>7771000</v>
      </c>
      <c r="O26" s="86"/>
      <c r="P26" s="86"/>
      <c r="Q26" s="16"/>
    </row>
    <row r="27" spans="1:24" x14ac:dyDescent="0.25">
      <c r="A27" s="27" t="s">
        <v>14</v>
      </c>
      <c r="B27" s="29">
        <v>3</v>
      </c>
      <c r="C27" s="29">
        <v>1</v>
      </c>
      <c r="D27" s="58"/>
      <c r="E27" s="58"/>
      <c r="F27" s="58"/>
      <c r="G27" s="58"/>
      <c r="H27" s="58"/>
      <c r="I27" s="58"/>
      <c r="J27" s="58"/>
      <c r="K27" s="58"/>
      <c r="L27" s="26"/>
      <c r="M27" s="14"/>
      <c r="N27" s="14" t="s">
        <v>29</v>
      </c>
      <c r="O27" s="31" t="s">
        <v>0</v>
      </c>
      <c r="P27" s="31" t="s">
        <v>1</v>
      </c>
      <c r="Q27" s="63"/>
      <c r="R27" s="31"/>
      <c r="S27" s="31"/>
      <c r="T27" s="31"/>
      <c r="U27" s="31"/>
      <c r="V27" s="31"/>
      <c r="W27" s="31"/>
      <c r="X27" s="31"/>
    </row>
    <row r="28" spans="1:24" x14ac:dyDescent="0.25">
      <c r="A28" s="27" t="s">
        <v>25</v>
      </c>
      <c r="B28" s="29">
        <v>3</v>
      </c>
      <c r="C28" s="29">
        <v>1</v>
      </c>
      <c r="D28" s="58"/>
      <c r="E28" s="58"/>
      <c r="F28" s="58"/>
      <c r="G28" s="58"/>
      <c r="H28" s="58"/>
      <c r="I28" s="58"/>
      <c r="J28" s="58"/>
      <c r="K28" s="58"/>
      <c r="L28" s="26"/>
      <c r="M28" s="14"/>
      <c r="N28" s="14"/>
      <c r="O28" s="31">
        <f>SUM(B3:B30)</f>
        <v>84</v>
      </c>
      <c r="P28" s="31">
        <f>SUM(C3:C30)</f>
        <v>28</v>
      </c>
      <c r="Q28" s="63"/>
      <c r="R28" s="31"/>
      <c r="S28" s="31"/>
      <c r="T28" s="31"/>
      <c r="U28" s="31"/>
      <c r="V28" s="31"/>
      <c r="W28" s="31"/>
      <c r="X28" s="31"/>
    </row>
    <row r="29" spans="1:24" x14ac:dyDescent="0.25">
      <c r="A29" s="27" t="s">
        <v>146</v>
      </c>
      <c r="B29" s="29">
        <v>3</v>
      </c>
      <c r="C29" s="29">
        <v>1</v>
      </c>
      <c r="D29" s="58"/>
      <c r="E29" s="58"/>
      <c r="F29" s="58"/>
      <c r="G29" s="58"/>
      <c r="H29" s="58"/>
      <c r="I29" s="58"/>
      <c r="J29" s="58"/>
      <c r="K29" s="58"/>
      <c r="L29" s="26"/>
      <c r="M29" s="14"/>
      <c r="N29" s="14" t="s">
        <v>30</v>
      </c>
      <c r="O29" s="31">
        <f>Артис!N29</f>
        <v>15</v>
      </c>
      <c r="P29" s="31">
        <f>Артис!O29</f>
        <v>5</v>
      </c>
      <c r="Q29" s="63"/>
      <c r="R29" s="31"/>
      <c r="S29" s="31"/>
      <c r="T29" s="31"/>
      <c r="U29" s="31"/>
      <c r="V29" s="31"/>
      <c r="W29" s="31"/>
      <c r="X29" s="31"/>
    </row>
    <row r="30" spans="1:24" x14ac:dyDescent="0.25">
      <c r="A30" s="27" t="s">
        <v>28</v>
      </c>
      <c r="B30" s="29">
        <v>3</v>
      </c>
      <c r="C30" s="29">
        <v>1</v>
      </c>
      <c r="D30" s="58"/>
      <c r="E30" s="58"/>
      <c r="F30" s="58"/>
      <c r="G30" s="58"/>
      <c r="H30" s="58"/>
      <c r="I30" s="58"/>
      <c r="J30" s="58"/>
      <c r="K30" s="58"/>
      <c r="L30" s="26"/>
      <c r="M30" s="14"/>
      <c r="N30" s="14" t="s">
        <v>30</v>
      </c>
      <c r="O30" s="31">
        <f>Артис!N29</f>
        <v>15</v>
      </c>
      <c r="P30" s="31">
        <f>Артис!O29</f>
        <v>5</v>
      </c>
      <c r="Q30" s="63"/>
      <c r="R30" s="31"/>
      <c r="S30" s="31"/>
      <c r="T30" s="31"/>
      <c r="U30" s="31"/>
      <c r="V30" s="31"/>
      <c r="W30" s="31"/>
      <c r="X30" s="31"/>
    </row>
    <row r="31" spans="1:24" x14ac:dyDescent="0.25">
      <c r="A31" s="27"/>
      <c r="B31" s="29"/>
      <c r="C31" s="29"/>
      <c r="D31" s="30"/>
      <c r="E31" s="30"/>
      <c r="F31" s="30"/>
      <c r="G31" s="30"/>
      <c r="H31" s="30"/>
      <c r="I31" s="30"/>
      <c r="J31" s="30"/>
      <c r="K31" s="30"/>
      <c r="L31" s="1"/>
      <c r="M31" s="1"/>
      <c r="N31" s="1"/>
      <c r="O31" s="1"/>
      <c r="P31" s="1"/>
      <c r="Q31" s="11"/>
    </row>
    <row r="32" spans="1:24" x14ac:dyDescent="0.25">
      <c r="A32" s="10"/>
      <c r="B32" s="60"/>
      <c r="C32" s="60"/>
      <c r="D32" s="58"/>
      <c r="E32" s="58"/>
      <c r="F32" s="58"/>
      <c r="G32" s="58"/>
      <c r="H32" s="58"/>
      <c r="I32" s="58"/>
      <c r="J32" s="58"/>
      <c r="K32" s="58"/>
      <c r="L32" s="14"/>
      <c r="M32" s="14"/>
      <c r="N32" s="14"/>
      <c r="O32" s="14"/>
      <c r="P32" s="14"/>
      <c r="Q32" s="16"/>
    </row>
    <row r="33" spans="1:17" x14ac:dyDescent="0.25">
      <c r="A33" s="27" t="s">
        <v>31</v>
      </c>
      <c r="B33" s="29">
        <v>3</v>
      </c>
      <c r="C33" s="29">
        <v>1</v>
      </c>
      <c r="D33" s="58"/>
      <c r="E33" s="58"/>
      <c r="F33" s="58"/>
      <c r="G33" s="58"/>
      <c r="H33" s="58"/>
      <c r="I33" s="58"/>
      <c r="J33" s="58"/>
      <c r="K33" s="58"/>
      <c r="L33" s="14"/>
      <c r="M33" s="14"/>
      <c r="N33" s="14"/>
      <c r="O33" s="14"/>
      <c r="P33" s="14"/>
      <c r="Q33" s="16"/>
    </row>
    <row r="34" spans="1:17" x14ac:dyDescent="0.25">
      <c r="A34" s="27" t="s">
        <v>32</v>
      </c>
      <c r="B34" s="29">
        <v>3</v>
      </c>
      <c r="C34" s="29">
        <v>1</v>
      </c>
      <c r="D34" s="58"/>
      <c r="E34" s="58"/>
      <c r="F34" s="58"/>
      <c r="G34" s="58"/>
      <c r="H34" s="58"/>
      <c r="I34" s="58"/>
      <c r="J34" s="58"/>
      <c r="K34" s="58"/>
      <c r="L34" s="14"/>
      <c r="M34" s="14"/>
      <c r="N34" s="14"/>
      <c r="O34" s="14"/>
      <c r="P34" s="14"/>
      <c r="Q34" s="16"/>
    </row>
    <row r="35" spans="1:17" x14ac:dyDescent="0.25">
      <c r="A35" s="27" t="s">
        <v>33</v>
      </c>
      <c r="B35" s="29">
        <v>3</v>
      </c>
      <c r="C35" s="29">
        <v>1</v>
      </c>
      <c r="D35" s="58"/>
      <c r="E35" s="58"/>
      <c r="F35" s="58"/>
      <c r="G35" s="58"/>
      <c r="H35" s="58"/>
      <c r="I35" s="58"/>
      <c r="J35" s="58"/>
      <c r="K35" s="58"/>
      <c r="L35" s="14"/>
      <c r="M35" s="14"/>
      <c r="N35" s="14"/>
      <c r="O35" s="14"/>
      <c r="P35" s="14"/>
      <c r="Q35" s="16"/>
    </row>
    <row r="36" spans="1:17" x14ac:dyDescent="0.25">
      <c r="A36" s="27" t="s">
        <v>39</v>
      </c>
      <c r="B36" s="29">
        <v>3</v>
      </c>
      <c r="C36" s="29">
        <v>1</v>
      </c>
      <c r="D36" s="58"/>
      <c r="E36" s="58"/>
      <c r="F36" s="58"/>
      <c r="G36" s="58"/>
      <c r="H36" s="58"/>
      <c r="I36" s="58"/>
      <c r="J36" s="58"/>
      <c r="K36" s="58"/>
      <c r="L36" s="14"/>
      <c r="M36" s="14"/>
      <c r="N36" s="14"/>
      <c r="O36" s="14"/>
      <c r="P36" s="14"/>
      <c r="Q36" s="16"/>
    </row>
    <row r="37" spans="1:17" x14ac:dyDescent="0.25">
      <c r="A37" s="27" t="s">
        <v>34</v>
      </c>
      <c r="B37" s="29">
        <v>3</v>
      </c>
      <c r="C37" s="29">
        <v>1</v>
      </c>
      <c r="D37" s="58"/>
      <c r="E37" s="58"/>
      <c r="F37" s="58"/>
      <c r="G37" s="58"/>
      <c r="H37" s="58"/>
      <c r="I37" s="58"/>
      <c r="J37" s="58"/>
      <c r="K37" s="58"/>
      <c r="L37" s="14"/>
      <c r="M37" s="14"/>
      <c r="N37" s="14"/>
      <c r="O37" s="14"/>
      <c r="P37" s="14"/>
      <c r="Q37" s="16"/>
    </row>
    <row r="38" spans="1:17" x14ac:dyDescent="0.25">
      <c r="A38" s="27" t="s">
        <v>35</v>
      </c>
      <c r="B38" s="29">
        <v>3</v>
      </c>
      <c r="C38" s="29">
        <v>1</v>
      </c>
      <c r="D38" s="58"/>
      <c r="E38" s="58"/>
      <c r="F38" s="58"/>
      <c r="G38" s="58"/>
      <c r="H38" s="58"/>
      <c r="I38" s="58"/>
      <c r="J38" s="58"/>
      <c r="K38" s="58"/>
      <c r="L38" s="14"/>
      <c r="M38" s="14"/>
      <c r="N38" s="14"/>
      <c r="O38" s="14"/>
      <c r="P38" s="14"/>
      <c r="Q38" s="16"/>
    </row>
    <row r="39" spans="1:17" x14ac:dyDescent="0.25">
      <c r="A39" s="27" t="s">
        <v>36</v>
      </c>
      <c r="B39" s="29">
        <v>3</v>
      </c>
      <c r="C39" s="29">
        <v>1</v>
      </c>
      <c r="D39" s="58"/>
      <c r="E39" s="58"/>
      <c r="F39" s="58"/>
      <c r="G39" s="58"/>
      <c r="H39" s="58"/>
      <c r="I39" s="58"/>
      <c r="J39" s="58"/>
      <c r="K39" s="58"/>
      <c r="L39" s="14"/>
      <c r="M39" s="14"/>
      <c r="N39" s="14"/>
      <c r="O39" s="14"/>
      <c r="P39" s="14"/>
      <c r="Q39" s="16"/>
    </row>
    <row r="40" spans="1:17" x14ac:dyDescent="0.25">
      <c r="A40" s="27" t="s">
        <v>37</v>
      </c>
      <c r="B40" s="29">
        <v>3</v>
      </c>
      <c r="C40" s="29">
        <v>1</v>
      </c>
      <c r="D40" s="58"/>
      <c r="E40" s="58"/>
      <c r="F40" s="58"/>
      <c r="G40" s="58"/>
      <c r="H40" s="58"/>
      <c r="I40" s="58"/>
      <c r="J40" s="58"/>
      <c r="K40" s="58"/>
      <c r="L40" s="14"/>
      <c r="M40" s="14"/>
      <c r="N40" s="14"/>
      <c r="O40" s="14"/>
      <c r="P40" s="14"/>
      <c r="Q40" s="16"/>
    </row>
    <row r="41" spans="1:17" x14ac:dyDescent="0.25">
      <c r="A41" s="27" t="s">
        <v>40</v>
      </c>
      <c r="B41" s="29">
        <v>3</v>
      </c>
      <c r="C41" s="29">
        <v>1</v>
      </c>
      <c r="D41" s="58"/>
      <c r="E41" s="58"/>
      <c r="F41" s="58"/>
      <c r="G41" s="58"/>
      <c r="H41" s="58"/>
      <c r="I41" s="58"/>
      <c r="J41" s="58"/>
      <c r="K41" s="58"/>
      <c r="L41" s="14"/>
      <c r="M41" s="14"/>
      <c r="N41" s="14"/>
      <c r="O41" s="14"/>
      <c r="P41" s="14"/>
      <c r="Q41" s="16"/>
    </row>
    <row r="42" spans="1:17" x14ac:dyDescent="0.25">
      <c r="A42" s="27" t="s">
        <v>41</v>
      </c>
      <c r="B42" s="29">
        <v>3</v>
      </c>
      <c r="C42" s="29">
        <v>1</v>
      </c>
      <c r="D42" s="58"/>
      <c r="E42" s="58"/>
      <c r="F42" s="58"/>
      <c r="G42" s="58"/>
      <c r="H42" s="58"/>
      <c r="I42" s="58"/>
      <c r="J42" s="58"/>
      <c r="K42" s="58"/>
      <c r="L42" s="14"/>
      <c r="M42" s="14"/>
      <c r="N42" s="14"/>
      <c r="O42" s="14"/>
      <c r="P42" s="14"/>
      <c r="Q42" s="16"/>
    </row>
    <row r="43" spans="1:17" x14ac:dyDescent="0.25">
      <c r="A43" s="27" t="s">
        <v>38</v>
      </c>
      <c r="B43" s="29">
        <v>3</v>
      </c>
      <c r="C43" s="29">
        <v>1</v>
      </c>
      <c r="D43" s="58"/>
      <c r="E43" s="58"/>
      <c r="F43" s="58"/>
      <c r="G43" s="58"/>
      <c r="H43" s="58"/>
      <c r="I43" s="58"/>
      <c r="J43" s="58"/>
      <c r="K43" s="58"/>
      <c r="L43" s="14"/>
      <c r="M43" s="14"/>
      <c r="N43" s="14"/>
      <c r="O43" s="14"/>
      <c r="P43" s="14"/>
      <c r="Q43" s="16"/>
    </row>
    <row r="44" spans="1:17" x14ac:dyDescent="0.25">
      <c r="A44" s="27" t="s">
        <v>43</v>
      </c>
      <c r="B44" s="29">
        <v>3</v>
      </c>
      <c r="C44" s="29">
        <v>1</v>
      </c>
      <c r="D44" s="58"/>
      <c r="E44" s="58"/>
      <c r="F44" s="58"/>
      <c r="G44" s="58"/>
      <c r="H44" s="58"/>
      <c r="I44" s="58"/>
      <c r="J44" s="58"/>
      <c r="K44" s="58"/>
      <c r="L44" s="14"/>
      <c r="M44" s="14"/>
      <c r="N44" s="14"/>
      <c r="O44" s="14"/>
      <c r="P44" s="14"/>
      <c r="Q44" s="16"/>
    </row>
    <row r="45" spans="1:17" x14ac:dyDescent="0.25">
      <c r="A45" s="27" t="s">
        <v>42</v>
      </c>
      <c r="B45" s="29">
        <v>3</v>
      </c>
      <c r="C45" s="29">
        <v>1</v>
      </c>
      <c r="D45" s="58"/>
      <c r="E45" s="58"/>
      <c r="F45" s="58"/>
      <c r="G45" s="58"/>
      <c r="H45" s="58"/>
      <c r="I45" s="58"/>
      <c r="J45" s="58"/>
      <c r="K45" s="58"/>
      <c r="L45" s="14"/>
      <c r="M45" s="14"/>
      <c r="N45" s="14"/>
      <c r="O45" s="14"/>
      <c r="P45" s="14"/>
      <c r="Q45" s="16"/>
    </row>
    <row r="46" spans="1:17" x14ac:dyDescent="0.25">
      <c r="A46" s="27" t="s">
        <v>44</v>
      </c>
      <c r="B46" s="29">
        <v>3</v>
      </c>
      <c r="C46" s="29">
        <v>1</v>
      </c>
      <c r="D46" s="58"/>
      <c r="E46" s="58"/>
      <c r="F46" s="58"/>
      <c r="G46" s="58"/>
      <c r="H46" s="58"/>
      <c r="I46" s="58"/>
      <c r="J46" s="58"/>
      <c r="K46" s="58"/>
      <c r="L46" s="14"/>
      <c r="M46" s="14"/>
      <c r="N46" s="14"/>
      <c r="O46" s="14"/>
      <c r="P46" s="14"/>
      <c r="Q46" s="16"/>
    </row>
    <row r="47" spans="1:17" x14ac:dyDescent="0.25">
      <c r="A47" s="27" t="s">
        <v>45</v>
      </c>
      <c r="B47" s="29">
        <v>3</v>
      </c>
      <c r="C47" s="29">
        <v>1</v>
      </c>
      <c r="D47" s="58"/>
      <c r="E47" s="58"/>
      <c r="F47" s="58"/>
      <c r="G47" s="58"/>
      <c r="H47" s="58"/>
      <c r="I47" s="58"/>
      <c r="J47" s="58"/>
      <c r="K47" s="58"/>
      <c r="L47" s="14"/>
      <c r="M47" s="14"/>
      <c r="N47" s="14"/>
      <c r="O47" s="14"/>
      <c r="P47" s="14"/>
      <c r="Q47" s="16"/>
    </row>
    <row r="48" spans="1:17" x14ac:dyDescent="0.25">
      <c r="A48" s="27" t="s">
        <v>46</v>
      </c>
      <c r="B48" s="29">
        <v>3</v>
      </c>
      <c r="C48" s="29">
        <v>1</v>
      </c>
      <c r="D48" s="58"/>
      <c r="E48" s="58"/>
      <c r="F48" s="58"/>
      <c r="G48" s="58"/>
      <c r="H48" s="58"/>
      <c r="I48" s="58"/>
      <c r="J48" s="58"/>
      <c r="K48" s="58"/>
      <c r="L48" s="14"/>
      <c r="M48" s="14"/>
      <c r="N48" s="14"/>
      <c r="O48" s="14"/>
      <c r="P48" s="14"/>
      <c r="Q48" s="16"/>
    </row>
    <row r="49" spans="1:24" x14ac:dyDescent="0.25">
      <c r="A49" s="27" t="s">
        <v>47</v>
      </c>
      <c r="B49" s="29">
        <v>8</v>
      </c>
      <c r="C49" s="29">
        <v>7</v>
      </c>
      <c r="D49" s="58"/>
      <c r="E49" s="58"/>
      <c r="F49" s="58"/>
      <c r="G49" s="58"/>
      <c r="H49" s="58"/>
      <c r="I49" s="58"/>
      <c r="J49" s="58"/>
      <c r="K49" s="58"/>
      <c r="L49" s="14"/>
      <c r="M49" s="14"/>
      <c r="N49" s="14"/>
      <c r="O49" s="14"/>
      <c r="P49" s="14"/>
      <c r="Q49" s="16"/>
    </row>
    <row r="50" spans="1:24" x14ac:dyDescent="0.25">
      <c r="A50" s="27" t="s">
        <v>51</v>
      </c>
      <c r="B50" s="29">
        <v>37</v>
      </c>
      <c r="C50" s="29">
        <v>8</v>
      </c>
      <c r="D50" s="58"/>
      <c r="E50" s="58"/>
      <c r="F50" s="58"/>
      <c r="G50" s="58"/>
      <c r="H50" s="58"/>
      <c r="I50" s="58"/>
      <c r="J50" s="58"/>
      <c r="K50" s="58"/>
      <c r="L50" s="14"/>
      <c r="M50" s="14"/>
      <c r="N50" s="14"/>
      <c r="O50" s="14"/>
      <c r="P50" s="14"/>
      <c r="Q50" s="16"/>
    </row>
    <row r="51" spans="1:24" x14ac:dyDescent="0.25">
      <c r="A51" s="27" t="s">
        <v>48</v>
      </c>
      <c r="B51" s="29">
        <v>3</v>
      </c>
      <c r="C51" s="29">
        <v>1</v>
      </c>
      <c r="D51" s="58"/>
      <c r="E51" s="58"/>
      <c r="F51" s="58"/>
      <c r="G51" s="58"/>
      <c r="H51" s="58"/>
      <c r="I51" s="58"/>
      <c r="J51" s="58"/>
      <c r="K51" s="58"/>
      <c r="L51" s="14"/>
      <c r="M51" s="14"/>
      <c r="N51" s="14"/>
      <c r="O51" s="14"/>
      <c r="P51" s="14"/>
      <c r="Q51" s="16"/>
    </row>
    <row r="52" spans="1:24" x14ac:dyDescent="0.25">
      <c r="A52" s="27" t="s">
        <v>49</v>
      </c>
      <c r="B52" s="29">
        <v>3</v>
      </c>
      <c r="C52" s="29">
        <v>1</v>
      </c>
      <c r="D52" s="58"/>
      <c r="E52" s="58"/>
      <c r="F52" s="58"/>
      <c r="G52" s="58"/>
      <c r="H52" s="58"/>
      <c r="I52" s="58"/>
      <c r="J52" s="58"/>
      <c r="K52" s="58"/>
      <c r="L52" s="14"/>
      <c r="M52" s="14"/>
      <c r="N52" s="14"/>
      <c r="O52" s="14"/>
      <c r="P52" s="14"/>
      <c r="Q52" s="16"/>
    </row>
    <row r="53" spans="1:24" x14ac:dyDescent="0.25">
      <c r="A53" s="27" t="s">
        <v>50</v>
      </c>
      <c r="B53" s="29">
        <v>3</v>
      </c>
      <c r="C53" s="29">
        <v>1</v>
      </c>
      <c r="D53" s="58"/>
      <c r="E53" s="58"/>
      <c r="F53" s="58"/>
      <c r="G53" s="58"/>
      <c r="H53" s="58"/>
      <c r="I53" s="58"/>
      <c r="J53" s="58"/>
      <c r="K53" s="58"/>
      <c r="L53" s="14"/>
      <c r="M53" s="14"/>
      <c r="N53" s="14"/>
      <c r="O53" s="14"/>
      <c r="P53" s="14"/>
      <c r="Q53" s="16"/>
    </row>
    <row r="54" spans="1:24" x14ac:dyDescent="0.25">
      <c r="A54" s="27" t="s">
        <v>52</v>
      </c>
      <c r="B54" s="29">
        <v>3</v>
      </c>
      <c r="C54" s="29">
        <v>1</v>
      </c>
      <c r="D54" s="58"/>
      <c r="E54" s="58"/>
      <c r="F54" s="58"/>
      <c r="G54" s="58"/>
      <c r="H54" s="58"/>
      <c r="I54" s="58"/>
      <c r="J54" s="58"/>
      <c r="K54" s="58"/>
      <c r="L54" s="14"/>
      <c r="M54" s="14"/>
      <c r="N54" s="14"/>
      <c r="O54" s="14"/>
      <c r="P54" s="14"/>
      <c r="Q54" s="16"/>
    </row>
    <row r="55" spans="1:24" x14ac:dyDescent="0.25">
      <c r="A55" s="27" t="s">
        <v>58</v>
      </c>
      <c r="B55" s="29">
        <v>3</v>
      </c>
      <c r="C55" s="29">
        <v>1</v>
      </c>
      <c r="D55" s="58"/>
      <c r="E55" s="58"/>
      <c r="F55" s="58"/>
      <c r="G55" s="58"/>
      <c r="H55" s="58"/>
      <c r="I55" s="58"/>
      <c r="J55" s="58"/>
      <c r="K55" s="58"/>
      <c r="L55" s="14"/>
      <c r="M55" s="14"/>
      <c r="N55" s="14"/>
      <c r="O55" s="14"/>
      <c r="P55" s="14"/>
      <c r="Q55" s="16"/>
    </row>
    <row r="56" spans="1:24" x14ac:dyDescent="0.25">
      <c r="A56" s="27" t="s">
        <v>54</v>
      </c>
      <c r="B56" s="29">
        <v>3</v>
      </c>
      <c r="C56" s="29">
        <v>1</v>
      </c>
      <c r="D56" s="58"/>
      <c r="E56" s="58"/>
      <c r="F56" s="58"/>
      <c r="G56" s="58"/>
      <c r="H56" s="58"/>
      <c r="I56" s="58"/>
      <c r="J56" s="58"/>
      <c r="K56" s="58"/>
      <c r="L56" s="14"/>
      <c r="M56" s="14"/>
      <c r="N56" s="85">
        <v>7771001</v>
      </c>
      <c r="O56" s="86"/>
      <c r="P56" s="86"/>
      <c r="Q56" s="16"/>
    </row>
    <row r="57" spans="1:24" x14ac:dyDescent="0.25">
      <c r="A57" s="27" t="s">
        <v>53</v>
      </c>
      <c r="B57" s="29">
        <v>3</v>
      </c>
      <c r="C57" s="29">
        <v>1</v>
      </c>
      <c r="D57" s="58"/>
      <c r="E57" s="58"/>
      <c r="F57" s="58"/>
      <c r="G57" s="58"/>
      <c r="H57" s="58"/>
      <c r="I57" s="58"/>
      <c r="J57" s="58"/>
      <c r="K57" s="58"/>
      <c r="L57" s="14"/>
      <c r="M57" s="14"/>
      <c r="N57" s="14" t="s">
        <v>29</v>
      </c>
      <c r="O57" s="15" t="s">
        <v>0</v>
      </c>
      <c r="P57" s="15" t="s">
        <v>1</v>
      </c>
      <c r="Q57" s="15"/>
      <c r="R57" s="15"/>
      <c r="S57" s="15"/>
      <c r="T57" s="15"/>
      <c r="U57" s="15"/>
      <c r="V57" s="15"/>
      <c r="W57" s="15"/>
      <c r="X57" s="15"/>
    </row>
    <row r="58" spans="1:24" x14ac:dyDescent="0.25">
      <c r="A58" s="27" t="s">
        <v>55</v>
      </c>
      <c r="B58" s="29">
        <v>3</v>
      </c>
      <c r="C58" s="29">
        <v>1</v>
      </c>
      <c r="D58" s="58"/>
      <c r="E58" s="58"/>
      <c r="F58" s="58"/>
      <c r="G58" s="58"/>
      <c r="H58" s="58"/>
      <c r="I58" s="58"/>
      <c r="J58" s="58"/>
      <c r="K58" s="58"/>
      <c r="L58" s="14"/>
      <c r="M58" s="14"/>
      <c r="N58" s="14"/>
      <c r="O58" s="31">
        <f>SUM(B33:B61)</f>
        <v>123</v>
      </c>
      <c r="P58" s="31">
        <f>SUM(C33:C61)</f>
        <v>41</v>
      </c>
      <c r="Q58" s="31"/>
      <c r="R58" s="31"/>
      <c r="S58" s="31"/>
      <c r="T58" s="31"/>
      <c r="U58" s="31"/>
      <c r="V58" s="31"/>
      <c r="W58" s="31"/>
      <c r="X58" s="31"/>
    </row>
    <row r="59" spans="1:24" x14ac:dyDescent="0.25">
      <c r="A59" s="27" t="s">
        <v>56</v>
      </c>
      <c r="B59" s="29">
        <v>3</v>
      </c>
      <c r="C59" s="29">
        <v>1</v>
      </c>
      <c r="D59" s="58"/>
      <c r="E59" s="58"/>
      <c r="F59" s="58"/>
      <c r="G59" s="58"/>
      <c r="H59" s="58"/>
      <c r="I59" s="58"/>
      <c r="J59" s="58"/>
      <c r="K59" s="58"/>
      <c r="L59" s="14"/>
      <c r="M59" s="14"/>
      <c r="N59" s="14" t="s">
        <v>30</v>
      </c>
      <c r="O59" s="31">
        <f>Артис!N58</f>
        <v>21</v>
      </c>
      <c r="P59" s="31">
        <f>Артис!O58</f>
        <v>7</v>
      </c>
      <c r="Q59" s="31"/>
      <c r="R59" s="31"/>
      <c r="S59" s="31"/>
      <c r="T59" s="31"/>
      <c r="U59" s="31"/>
      <c r="V59" s="31"/>
      <c r="W59" s="31"/>
      <c r="X59" s="31"/>
    </row>
    <row r="60" spans="1:24" x14ac:dyDescent="0.25">
      <c r="A60" s="27" t="s">
        <v>57</v>
      </c>
      <c r="B60" s="29">
        <v>3</v>
      </c>
      <c r="C60" s="29">
        <v>1</v>
      </c>
      <c r="D60" s="58"/>
      <c r="E60" s="58"/>
      <c r="F60" s="58"/>
      <c r="G60" s="58"/>
      <c r="H60" s="58"/>
      <c r="I60" s="58"/>
      <c r="J60" s="58"/>
      <c r="K60" s="58"/>
      <c r="L60" s="14"/>
      <c r="M60" s="14"/>
      <c r="N60" s="14"/>
      <c r="O60" s="14"/>
      <c r="P60" s="14"/>
      <c r="Q60" s="16"/>
    </row>
    <row r="61" spans="1:24" x14ac:dyDescent="0.25">
      <c r="A61" s="27"/>
      <c r="B61" s="29"/>
      <c r="C61" s="29"/>
      <c r="D61" s="58"/>
      <c r="E61" s="58"/>
      <c r="F61" s="58"/>
      <c r="G61" s="58"/>
      <c r="H61" s="58"/>
      <c r="I61" s="58"/>
      <c r="J61" s="58"/>
      <c r="K61" s="58"/>
      <c r="L61" s="14"/>
      <c r="M61" s="14"/>
      <c r="N61" s="14"/>
      <c r="O61" s="14"/>
      <c r="P61" s="14"/>
      <c r="Q61" s="16"/>
    </row>
    <row r="62" spans="1:24" x14ac:dyDescent="0.25">
      <c r="A62" s="27"/>
      <c r="B62" s="29"/>
      <c r="C62" s="29"/>
      <c r="D62" s="58"/>
      <c r="E62" s="58"/>
      <c r="F62" s="58"/>
      <c r="G62" s="58"/>
      <c r="H62" s="58"/>
      <c r="I62" s="58"/>
      <c r="J62" s="58"/>
      <c r="K62" s="58"/>
      <c r="L62" s="1"/>
      <c r="M62" s="1"/>
      <c r="N62" s="1"/>
      <c r="O62" s="1"/>
      <c r="P62" s="1"/>
      <c r="Q62" s="11"/>
      <c r="R62" s="1"/>
      <c r="S62" s="1"/>
      <c r="T62" s="1"/>
      <c r="U62" s="1"/>
      <c r="V62" s="1"/>
    </row>
    <row r="63" spans="1:24" x14ac:dyDescent="0.25">
      <c r="A63" s="27"/>
      <c r="B63" s="29"/>
      <c r="C63" s="29"/>
      <c r="D63" s="58"/>
      <c r="E63" s="58"/>
      <c r="F63" s="58"/>
      <c r="G63" s="58"/>
      <c r="H63" s="58"/>
      <c r="I63" s="58"/>
      <c r="J63" s="58"/>
      <c r="K63" s="58"/>
      <c r="L63" s="8"/>
      <c r="M63" s="8"/>
      <c r="N63" s="8"/>
      <c r="O63" s="8"/>
      <c r="P63" s="8"/>
      <c r="Q63" s="9"/>
    </row>
    <row r="64" spans="1:24" x14ac:dyDescent="0.25">
      <c r="A64" s="27" t="s">
        <v>59</v>
      </c>
      <c r="B64" s="29">
        <v>3</v>
      </c>
      <c r="C64" s="29">
        <v>1</v>
      </c>
      <c r="D64" s="58"/>
      <c r="E64" s="58"/>
      <c r="F64" s="58"/>
      <c r="G64" s="58"/>
      <c r="H64" s="58"/>
      <c r="I64" s="58"/>
      <c r="J64" s="58"/>
      <c r="K64" s="58"/>
      <c r="L64" s="14"/>
      <c r="M64" s="14"/>
      <c r="N64" s="14"/>
      <c r="O64" s="14"/>
      <c r="P64" s="14"/>
      <c r="Q64" s="16"/>
    </row>
    <row r="65" spans="1:17" x14ac:dyDescent="0.25">
      <c r="A65" s="27" t="s">
        <v>60</v>
      </c>
      <c r="B65" s="29">
        <v>3</v>
      </c>
      <c r="C65" s="29">
        <v>1</v>
      </c>
      <c r="D65" s="58"/>
      <c r="E65" s="58"/>
      <c r="F65" s="58"/>
      <c r="G65" s="58"/>
      <c r="H65" s="58"/>
      <c r="I65" s="58"/>
      <c r="J65" s="58"/>
      <c r="K65" s="58"/>
      <c r="L65" s="14"/>
      <c r="M65" s="14"/>
      <c r="N65" s="14"/>
      <c r="O65" s="14"/>
      <c r="P65" s="14"/>
      <c r="Q65" s="16"/>
    </row>
    <row r="66" spans="1:17" x14ac:dyDescent="0.25">
      <c r="A66" s="27" t="s">
        <v>61</v>
      </c>
      <c r="B66" s="29">
        <v>3</v>
      </c>
      <c r="C66" s="29">
        <v>1</v>
      </c>
      <c r="D66" s="58"/>
      <c r="E66" s="58"/>
      <c r="F66" s="58"/>
      <c r="G66" s="58"/>
      <c r="H66" s="58"/>
      <c r="I66" s="58"/>
      <c r="J66" s="58"/>
      <c r="K66" s="58"/>
      <c r="L66" s="14"/>
      <c r="M66" s="14"/>
      <c r="N66" s="14"/>
      <c r="O66" s="14"/>
      <c r="P66" s="14"/>
      <c r="Q66" s="16"/>
    </row>
    <row r="67" spans="1:17" x14ac:dyDescent="0.25">
      <c r="A67" s="27" t="s">
        <v>62</v>
      </c>
      <c r="B67" s="29">
        <v>3</v>
      </c>
      <c r="C67" s="29">
        <v>1</v>
      </c>
      <c r="D67" s="58"/>
      <c r="E67" s="58"/>
      <c r="F67" s="58"/>
      <c r="G67" s="58"/>
      <c r="H67" s="58"/>
      <c r="I67" s="58"/>
      <c r="J67" s="58"/>
      <c r="K67" s="58"/>
      <c r="L67" s="14"/>
      <c r="M67" s="14"/>
      <c r="N67" s="14"/>
      <c r="O67" s="14"/>
      <c r="P67" s="14"/>
      <c r="Q67" s="16"/>
    </row>
    <row r="68" spans="1:17" x14ac:dyDescent="0.25">
      <c r="A68" s="27" t="s">
        <v>64</v>
      </c>
      <c r="B68" s="29">
        <v>3</v>
      </c>
      <c r="C68" s="29">
        <v>1</v>
      </c>
      <c r="D68" s="58"/>
      <c r="E68" s="58"/>
      <c r="F68" s="58"/>
      <c r="G68" s="58"/>
      <c r="H68" s="58"/>
      <c r="I68" s="58"/>
      <c r="J68" s="58"/>
      <c r="K68" s="58"/>
      <c r="L68" s="14"/>
      <c r="M68" s="14"/>
      <c r="N68" s="14"/>
      <c r="O68" s="14"/>
      <c r="P68" s="14"/>
      <c r="Q68" s="16"/>
    </row>
    <row r="69" spans="1:17" x14ac:dyDescent="0.25">
      <c r="A69" s="27" t="s">
        <v>63</v>
      </c>
      <c r="B69" s="29">
        <v>3</v>
      </c>
      <c r="C69" s="29">
        <v>1</v>
      </c>
      <c r="D69" s="58"/>
      <c r="E69" s="58"/>
      <c r="F69" s="58"/>
      <c r="G69" s="58"/>
      <c r="H69" s="58"/>
      <c r="I69" s="58"/>
      <c r="J69" s="58"/>
      <c r="K69" s="58"/>
      <c r="L69" s="14"/>
      <c r="M69" s="14"/>
      <c r="N69" s="14"/>
      <c r="O69" s="14"/>
      <c r="P69" s="14"/>
      <c r="Q69" s="16"/>
    </row>
    <row r="70" spans="1:17" x14ac:dyDescent="0.25">
      <c r="A70" s="27" t="s">
        <v>65</v>
      </c>
      <c r="B70" s="29">
        <v>3</v>
      </c>
      <c r="C70" s="29">
        <v>1</v>
      </c>
      <c r="D70" s="58"/>
      <c r="E70" s="58"/>
      <c r="F70" s="58"/>
      <c r="G70" s="58"/>
      <c r="H70" s="58"/>
      <c r="I70" s="58"/>
      <c r="J70" s="58"/>
      <c r="K70" s="58"/>
      <c r="L70" s="14"/>
      <c r="M70" s="14"/>
      <c r="N70" s="14"/>
      <c r="O70" s="14"/>
      <c r="P70" s="14"/>
      <c r="Q70" s="16"/>
    </row>
    <row r="71" spans="1:17" x14ac:dyDescent="0.25">
      <c r="A71" s="27" t="s">
        <v>66</v>
      </c>
      <c r="B71" s="29">
        <v>3</v>
      </c>
      <c r="C71" s="29">
        <v>1</v>
      </c>
      <c r="D71" s="58"/>
      <c r="E71" s="58"/>
      <c r="F71" s="58"/>
      <c r="G71" s="58"/>
      <c r="H71" s="58"/>
      <c r="I71" s="58"/>
      <c r="J71" s="58"/>
      <c r="K71" s="58"/>
      <c r="L71" s="14"/>
      <c r="M71" s="14"/>
      <c r="N71" s="14"/>
      <c r="O71" s="14"/>
      <c r="P71" s="14"/>
      <c r="Q71" s="16"/>
    </row>
    <row r="72" spans="1:17" x14ac:dyDescent="0.25">
      <c r="A72" s="27" t="s">
        <v>67</v>
      </c>
      <c r="B72" s="29">
        <v>3</v>
      </c>
      <c r="C72" s="29">
        <v>1</v>
      </c>
      <c r="D72" s="58"/>
      <c r="E72" s="58"/>
      <c r="F72" s="58"/>
      <c r="G72" s="58"/>
      <c r="H72" s="58"/>
      <c r="I72" s="58"/>
      <c r="J72" s="58"/>
      <c r="K72" s="58"/>
      <c r="L72" s="14"/>
      <c r="M72" s="14"/>
      <c r="N72" s="14"/>
      <c r="O72" s="14"/>
      <c r="P72" s="14"/>
      <c r="Q72" s="16"/>
    </row>
    <row r="73" spans="1:17" x14ac:dyDescent="0.25">
      <c r="A73" s="27" t="s">
        <v>68</v>
      </c>
      <c r="B73" s="29">
        <v>3</v>
      </c>
      <c r="C73" s="29">
        <v>1</v>
      </c>
      <c r="D73" s="58"/>
      <c r="E73" s="58"/>
      <c r="F73" s="58"/>
      <c r="G73" s="58"/>
      <c r="H73" s="58"/>
      <c r="I73" s="58"/>
      <c r="J73" s="58"/>
      <c r="K73" s="58"/>
      <c r="L73" s="14"/>
      <c r="M73" s="14"/>
      <c r="N73" s="14"/>
      <c r="O73" s="14"/>
      <c r="P73" s="14"/>
      <c r="Q73" s="16"/>
    </row>
    <row r="74" spans="1:17" x14ac:dyDescent="0.25">
      <c r="A74" s="27" t="s">
        <v>69</v>
      </c>
      <c r="B74" s="29">
        <v>3</v>
      </c>
      <c r="C74" s="29">
        <v>1</v>
      </c>
      <c r="D74" s="58"/>
      <c r="E74" s="58"/>
      <c r="F74" s="58"/>
      <c r="G74" s="58"/>
      <c r="H74" s="58"/>
      <c r="I74" s="58"/>
      <c r="J74" s="58"/>
      <c r="K74" s="58"/>
      <c r="L74" s="14"/>
      <c r="M74" s="14"/>
      <c r="N74" s="14"/>
      <c r="O74" s="14"/>
      <c r="P74" s="14"/>
      <c r="Q74" s="16"/>
    </row>
    <row r="75" spans="1:17" x14ac:dyDescent="0.25">
      <c r="A75" s="27" t="s">
        <v>70</v>
      </c>
      <c r="B75" s="29">
        <v>3</v>
      </c>
      <c r="C75" s="29">
        <v>1</v>
      </c>
      <c r="D75" s="58"/>
      <c r="E75" s="58"/>
      <c r="F75" s="58"/>
      <c r="G75" s="58"/>
      <c r="H75" s="58"/>
      <c r="I75" s="58"/>
      <c r="J75" s="58"/>
      <c r="K75" s="58"/>
      <c r="L75" s="14"/>
      <c r="M75" s="14"/>
      <c r="N75" s="14"/>
      <c r="O75" s="14"/>
      <c r="P75" s="14"/>
      <c r="Q75" s="16"/>
    </row>
    <row r="76" spans="1:17" x14ac:dyDescent="0.25">
      <c r="A76" s="27" t="s">
        <v>71</v>
      </c>
      <c r="B76" s="29">
        <v>3</v>
      </c>
      <c r="C76" s="29">
        <v>1</v>
      </c>
      <c r="D76" s="58"/>
      <c r="E76" s="58"/>
      <c r="F76" s="58"/>
      <c r="G76" s="58"/>
      <c r="H76" s="58"/>
      <c r="I76" s="58"/>
      <c r="J76" s="58"/>
      <c r="K76" s="58"/>
      <c r="L76" s="14"/>
      <c r="M76" s="14"/>
      <c r="N76" s="14"/>
      <c r="O76" s="14"/>
      <c r="P76" s="14"/>
      <c r="Q76" s="16"/>
    </row>
    <row r="77" spans="1:17" x14ac:dyDescent="0.25">
      <c r="A77" s="27" t="s">
        <v>72</v>
      </c>
      <c r="B77" s="29">
        <v>3</v>
      </c>
      <c r="C77" s="29">
        <v>1</v>
      </c>
      <c r="D77" s="58"/>
      <c r="E77" s="58"/>
      <c r="F77" s="58"/>
      <c r="G77" s="58"/>
      <c r="H77" s="58"/>
      <c r="I77" s="58"/>
      <c r="J77" s="58"/>
      <c r="K77" s="58"/>
      <c r="L77" s="14"/>
      <c r="M77" s="14"/>
      <c r="N77" s="14"/>
      <c r="O77" s="14"/>
      <c r="P77" s="14"/>
      <c r="Q77" s="16"/>
    </row>
    <row r="78" spans="1:17" x14ac:dyDescent="0.25">
      <c r="A78" s="27" t="s">
        <v>73</v>
      </c>
      <c r="B78" s="29">
        <v>3</v>
      </c>
      <c r="C78" s="29">
        <v>1</v>
      </c>
      <c r="D78" s="58"/>
      <c r="E78" s="58"/>
      <c r="F78" s="58"/>
      <c r="G78" s="58"/>
      <c r="H78" s="58"/>
      <c r="I78" s="58"/>
      <c r="J78" s="58"/>
      <c r="K78" s="58"/>
      <c r="L78" s="14"/>
      <c r="M78" s="14"/>
      <c r="N78" s="14"/>
      <c r="O78" s="14"/>
      <c r="P78" s="14"/>
      <c r="Q78" s="16"/>
    </row>
    <row r="79" spans="1:17" x14ac:dyDescent="0.25">
      <c r="A79" s="27" t="s">
        <v>74</v>
      </c>
      <c r="B79" s="29">
        <v>3</v>
      </c>
      <c r="C79" s="29">
        <v>1</v>
      </c>
      <c r="D79" s="58"/>
      <c r="E79" s="58"/>
      <c r="F79" s="58"/>
      <c r="G79" s="58"/>
      <c r="H79" s="58"/>
      <c r="I79" s="58"/>
      <c r="J79" s="58"/>
      <c r="K79" s="58"/>
      <c r="L79" s="14"/>
      <c r="M79" s="14"/>
      <c r="N79" s="14"/>
      <c r="O79" s="14"/>
      <c r="P79" s="14"/>
      <c r="Q79" s="16"/>
    </row>
    <row r="80" spans="1:17" x14ac:dyDescent="0.25">
      <c r="A80" s="27" t="s">
        <v>75</v>
      </c>
      <c r="B80" s="29">
        <v>3</v>
      </c>
      <c r="C80" s="29">
        <v>1</v>
      </c>
      <c r="D80" s="58"/>
      <c r="E80" s="58"/>
      <c r="F80" s="58"/>
      <c r="G80" s="58"/>
      <c r="H80" s="58"/>
      <c r="I80" s="58"/>
      <c r="J80" s="58"/>
      <c r="K80" s="58"/>
      <c r="L80" s="14"/>
      <c r="M80" s="14"/>
      <c r="N80" s="14"/>
      <c r="O80" s="14"/>
      <c r="P80" s="14"/>
      <c r="Q80" s="16"/>
    </row>
    <row r="81" spans="1:24" x14ac:dyDescent="0.25">
      <c r="A81" s="27" t="s">
        <v>82</v>
      </c>
      <c r="B81" s="29">
        <v>3</v>
      </c>
      <c r="C81" s="29">
        <v>1</v>
      </c>
      <c r="D81" s="58"/>
      <c r="E81" s="58"/>
      <c r="F81" s="58"/>
      <c r="G81" s="58"/>
      <c r="H81" s="58"/>
      <c r="I81" s="58"/>
      <c r="J81" s="58"/>
      <c r="K81" s="58"/>
      <c r="L81" s="14"/>
      <c r="M81" s="14"/>
      <c r="N81" s="14"/>
      <c r="O81" s="14"/>
      <c r="P81" s="14"/>
      <c r="Q81" s="16"/>
    </row>
    <row r="82" spans="1:24" x14ac:dyDescent="0.25">
      <c r="A82" s="27" t="s">
        <v>76</v>
      </c>
      <c r="B82" s="29">
        <v>3</v>
      </c>
      <c r="C82" s="29">
        <v>1</v>
      </c>
      <c r="D82" s="58"/>
      <c r="E82" s="58"/>
      <c r="F82" s="58"/>
      <c r="G82" s="58"/>
      <c r="H82" s="58"/>
      <c r="I82" s="58"/>
      <c r="J82" s="58"/>
      <c r="K82" s="58"/>
      <c r="L82" s="14"/>
      <c r="M82" s="14"/>
      <c r="N82" s="85">
        <v>7771002</v>
      </c>
      <c r="O82" s="86"/>
      <c r="P82" s="86"/>
      <c r="Q82" s="16"/>
    </row>
    <row r="83" spans="1:24" x14ac:dyDescent="0.25">
      <c r="A83" s="27" t="s">
        <v>77</v>
      </c>
      <c r="B83" s="29">
        <v>3</v>
      </c>
      <c r="C83" s="29">
        <v>1</v>
      </c>
      <c r="D83" s="58"/>
      <c r="E83" s="58"/>
      <c r="F83" s="58"/>
      <c r="G83" s="58"/>
      <c r="H83" s="58"/>
      <c r="I83" s="58"/>
      <c r="J83" s="58"/>
      <c r="K83" s="58"/>
      <c r="L83" s="14"/>
      <c r="M83" s="14"/>
      <c r="N83" s="14" t="s">
        <v>29</v>
      </c>
      <c r="O83" s="15" t="s">
        <v>0</v>
      </c>
      <c r="P83" s="15" t="s">
        <v>1</v>
      </c>
      <c r="Q83" s="15"/>
      <c r="R83" s="15"/>
      <c r="S83" s="15"/>
      <c r="T83" s="15"/>
      <c r="U83" s="15"/>
      <c r="V83" s="15"/>
      <c r="W83" s="15"/>
      <c r="X83" s="15"/>
    </row>
    <row r="84" spans="1:24" x14ac:dyDescent="0.25">
      <c r="A84" s="27" t="s">
        <v>78</v>
      </c>
      <c r="B84" s="29">
        <v>3</v>
      </c>
      <c r="C84" s="29">
        <v>1</v>
      </c>
      <c r="D84" s="58"/>
      <c r="E84" s="58"/>
      <c r="F84" s="58"/>
      <c r="G84" s="58"/>
      <c r="H84" s="58"/>
      <c r="I84" s="58"/>
      <c r="J84" s="58"/>
      <c r="K84" s="58"/>
      <c r="L84" s="14"/>
      <c r="M84" s="14"/>
      <c r="N84" s="14"/>
      <c r="O84" s="31">
        <f>SUM(B64:B88)</f>
        <v>72</v>
      </c>
      <c r="P84" s="31">
        <f>SUM(C64:C88)</f>
        <v>24</v>
      </c>
      <c r="Q84" s="15"/>
      <c r="R84" s="15"/>
      <c r="S84" s="15"/>
      <c r="T84" s="15"/>
      <c r="U84" s="15"/>
      <c r="V84" s="15"/>
      <c r="W84" s="15"/>
      <c r="X84" s="15"/>
    </row>
    <row r="85" spans="1:24" x14ac:dyDescent="0.25">
      <c r="A85" s="27" t="s">
        <v>79</v>
      </c>
      <c r="B85" s="29">
        <v>3</v>
      </c>
      <c r="C85" s="29">
        <v>1</v>
      </c>
      <c r="D85" s="58"/>
      <c r="E85" s="58"/>
      <c r="F85" s="58"/>
      <c r="G85" s="58"/>
      <c r="H85" s="58"/>
      <c r="I85" s="58"/>
      <c r="J85" s="58"/>
      <c r="K85" s="58"/>
      <c r="L85" s="14"/>
      <c r="M85" s="14"/>
      <c r="N85" s="14" t="s">
        <v>30</v>
      </c>
      <c r="O85" s="15">
        <f>Артис!N84</f>
        <v>9</v>
      </c>
      <c r="P85" s="15">
        <f>Артис!O84</f>
        <v>3</v>
      </c>
      <c r="Q85" s="15"/>
      <c r="R85" s="15"/>
      <c r="S85" s="15"/>
      <c r="T85" s="15"/>
      <c r="U85" s="15"/>
      <c r="V85" s="15"/>
      <c r="W85" s="15"/>
      <c r="X85" s="15"/>
    </row>
    <row r="86" spans="1:24" x14ac:dyDescent="0.25">
      <c r="A86" s="27" t="s">
        <v>80</v>
      </c>
      <c r="B86" s="29">
        <v>3</v>
      </c>
      <c r="C86" s="29">
        <v>1</v>
      </c>
      <c r="D86" s="58"/>
      <c r="E86" s="58"/>
      <c r="F86" s="58"/>
      <c r="G86" s="58"/>
      <c r="H86" s="58"/>
      <c r="I86" s="58"/>
      <c r="J86" s="58"/>
      <c r="K86" s="58"/>
      <c r="L86" s="14"/>
      <c r="M86" s="14"/>
      <c r="N86" s="14"/>
      <c r="O86" s="14"/>
      <c r="P86" s="14"/>
      <c r="Q86" s="16"/>
    </row>
    <row r="87" spans="1:24" x14ac:dyDescent="0.25">
      <c r="A87" s="27" t="s">
        <v>81</v>
      </c>
      <c r="B87" s="29">
        <v>3</v>
      </c>
      <c r="C87" s="29">
        <v>1</v>
      </c>
      <c r="D87" s="58"/>
      <c r="E87" s="58"/>
      <c r="F87" s="58"/>
      <c r="G87" s="58"/>
      <c r="H87" s="58"/>
      <c r="I87" s="58"/>
      <c r="J87" s="58"/>
      <c r="K87" s="58"/>
      <c r="L87" s="14"/>
      <c r="M87" s="14"/>
      <c r="N87" s="14"/>
      <c r="O87" s="14"/>
      <c r="P87" s="14"/>
      <c r="Q87" s="16"/>
    </row>
    <row r="88" spans="1:24" x14ac:dyDescent="0.25">
      <c r="A88" s="27"/>
      <c r="B88" s="29"/>
      <c r="C88" s="29"/>
      <c r="D88" s="58"/>
      <c r="E88" s="58"/>
      <c r="F88" s="58"/>
      <c r="G88" s="58"/>
      <c r="H88" s="58"/>
      <c r="I88" s="58"/>
      <c r="J88" s="58"/>
      <c r="K88" s="58"/>
      <c r="L88" s="14"/>
      <c r="M88" s="14"/>
      <c r="N88" s="14"/>
      <c r="O88" s="14"/>
      <c r="P88" s="14"/>
      <c r="Q88" s="16"/>
    </row>
    <row r="89" spans="1:24" x14ac:dyDescent="0.25">
      <c r="A89" s="27"/>
      <c r="B89" s="29"/>
      <c r="C89" s="29"/>
      <c r="D89" s="58"/>
      <c r="E89" s="58"/>
      <c r="F89" s="58"/>
      <c r="G89" s="58"/>
      <c r="H89" s="58"/>
      <c r="I89" s="58"/>
      <c r="J89" s="58"/>
      <c r="K89" s="58"/>
      <c r="L89" s="1"/>
      <c r="M89" s="1"/>
      <c r="N89" s="1"/>
      <c r="O89" s="1"/>
      <c r="P89" s="1"/>
      <c r="Q89" s="11"/>
    </row>
    <row r="90" spans="1:24" x14ac:dyDescent="0.25">
      <c r="A90" s="27"/>
      <c r="B90" s="29"/>
      <c r="C90" s="29"/>
      <c r="D90" s="58"/>
      <c r="E90" s="58"/>
      <c r="F90" s="58"/>
      <c r="G90" s="58"/>
      <c r="H90" s="58"/>
      <c r="I90" s="58"/>
      <c r="J90" s="58"/>
      <c r="K90" s="58"/>
      <c r="L90" s="8"/>
      <c r="M90" s="22"/>
      <c r="N90" s="8"/>
      <c r="O90" s="8"/>
      <c r="P90" s="8"/>
      <c r="Q90" s="9"/>
    </row>
    <row r="91" spans="1:24" x14ac:dyDescent="0.25">
      <c r="A91" s="27" t="s">
        <v>84</v>
      </c>
      <c r="B91" s="29">
        <v>3</v>
      </c>
      <c r="C91" s="29">
        <v>1</v>
      </c>
      <c r="D91" s="58"/>
      <c r="E91" s="58"/>
      <c r="F91" s="58"/>
      <c r="G91" s="58"/>
      <c r="H91" s="58"/>
      <c r="I91" s="58"/>
      <c r="J91" s="58"/>
      <c r="K91" s="58"/>
      <c r="L91" s="14"/>
      <c r="M91" s="23"/>
      <c r="N91" s="14"/>
      <c r="O91" s="14"/>
      <c r="P91" s="14"/>
      <c r="Q91" s="16"/>
    </row>
    <row r="92" spans="1:24" x14ac:dyDescent="0.25">
      <c r="A92" s="27" t="s">
        <v>83</v>
      </c>
      <c r="B92" s="29">
        <v>3</v>
      </c>
      <c r="C92" s="29">
        <v>1</v>
      </c>
      <c r="D92" s="58"/>
      <c r="E92" s="58"/>
      <c r="F92" s="58"/>
      <c r="G92" s="58"/>
      <c r="H92" s="58"/>
      <c r="I92" s="58"/>
      <c r="J92" s="58"/>
      <c r="K92" s="58"/>
      <c r="L92" s="14"/>
      <c r="M92" s="23"/>
      <c r="N92" s="14"/>
      <c r="O92" s="14"/>
      <c r="P92" s="14"/>
      <c r="Q92" s="16"/>
    </row>
    <row r="93" spans="1:24" x14ac:dyDescent="0.25">
      <c r="A93" s="27" t="s">
        <v>85</v>
      </c>
      <c r="B93" s="29">
        <v>3</v>
      </c>
      <c r="C93" s="29">
        <v>1</v>
      </c>
      <c r="D93" s="58"/>
      <c r="E93" s="58"/>
      <c r="F93" s="58"/>
      <c r="G93" s="58"/>
      <c r="H93" s="58"/>
      <c r="I93" s="58"/>
      <c r="J93" s="58"/>
      <c r="K93" s="58"/>
      <c r="L93" s="14"/>
      <c r="M93" s="23"/>
      <c r="N93" s="14"/>
      <c r="O93" s="14"/>
      <c r="P93" s="14"/>
      <c r="Q93" s="16"/>
    </row>
    <row r="94" spans="1:24" x14ac:dyDescent="0.25">
      <c r="A94" s="27" t="s">
        <v>86</v>
      </c>
      <c r="B94" s="29">
        <v>3</v>
      </c>
      <c r="C94" s="29">
        <v>1</v>
      </c>
      <c r="D94" s="58"/>
      <c r="E94" s="58"/>
      <c r="F94" s="58"/>
      <c r="G94" s="58"/>
      <c r="H94" s="58"/>
      <c r="I94" s="58"/>
      <c r="J94" s="58"/>
      <c r="K94" s="58"/>
      <c r="L94" s="14"/>
      <c r="M94" s="23"/>
      <c r="N94" s="14"/>
      <c r="O94" s="14"/>
      <c r="P94" s="14"/>
      <c r="Q94" s="16"/>
    </row>
    <row r="95" spans="1:24" x14ac:dyDescent="0.25">
      <c r="A95" s="27" t="s">
        <v>87</v>
      </c>
      <c r="B95" s="29">
        <v>3</v>
      </c>
      <c r="C95" s="29">
        <v>1</v>
      </c>
      <c r="D95" s="58"/>
      <c r="E95" s="58"/>
      <c r="F95" s="58"/>
      <c r="G95" s="58"/>
      <c r="H95" s="58"/>
      <c r="I95" s="58"/>
      <c r="J95" s="58"/>
      <c r="K95" s="58"/>
      <c r="L95" s="14"/>
      <c r="M95" s="23"/>
      <c r="N95" s="14"/>
      <c r="O95" s="14"/>
      <c r="P95" s="14"/>
      <c r="Q95" s="16"/>
    </row>
    <row r="96" spans="1:24" x14ac:dyDescent="0.25">
      <c r="A96" s="27" t="s">
        <v>88</v>
      </c>
      <c r="B96" s="29">
        <v>3</v>
      </c>
      <c r="C96" s="29">
        <v>1</v>
      </c>
      <c r="D96" s="58"/>
      <c r="E96" s="58"/>
      <c r="F96" s="58"/>
      <c r="G96" s="58"/>
      <c r="H96" s="58"/>
      <c r="I96" s="58"/>
      <c r="J96" s="58"/>
      <c r="K96" s="58"/>
      <c r="L96" s="14"/>
      <c r="M96" s="23"/>
      <c r="N96" s="14"/>
      <c r="O96" s="14"/>
      <c r="P96" s="14"/>
      <c r="Q96" s="16"/>
    </row>
    <row r="97" spans="1:17" x14ac:dyDescent="0.25">
      <c r="A97" s="27" t="s">
        <v>89</v>
      </c>
      <c r="B97" s="29">
        <v>3</v>
      </c>
      <c r="C97" s="29">
        <v>1</v>
      </c>
      <c r="D97" s="58"/>
      <c r="E97" s="58"/>
      <c r="F97" s="58"/>
      <c r="G97" s="58"/>
      <c r="H97" s="58"/>
      <c r="I97" s="58"/>
      <c r="J97" s="58"/>
      <c r="K97" s="58"/>
      <c r="L97" s="14"/>
      <c r="M97" s="23"/>
      <c r="N97" s="14"/>
      <c r="O97" s="14"/>
      <c r="P97" s="14"/>
      <c r="Q97" s="16"/>
    </row>
    <row r="98" spans="1:17" x14ac:dyDescent="0.25">
      <c r="A98" s="27" t="s">
        <v>90</v>
      </c>
      <c r="B98" s="29">
        <v>3</v>
      </c>
      <c r="C98" s="29">
        <v>1</v>
      </c>
      <c r="D98" s="58"/>
      <c r="E98" s="58"/>
      <c r="F98" s="58"/>
      <c r="G98" s="58"/>
      <c r="H98" s="58"/>
      <c r="I98" s="58"/>
      <c r="J98" s="58"/>
      <c r="K98" s="58"/>
      <c r="L98" s="14"/>
      <c r="M98" s="23"/>
      <c r="N98" s="14"/>
      <c r="O98" s="14"/>
      <c r="P98" s="14"/>
      <c r="Q98" s="16"/>
    </row>
    <row r="99" spans="1:17" x14ac:dyDescent="0.25">
      <c r="A99" s="27" t="s">
        <v>91</v>
      </c>
      <c r="B99" s="29">
        <v>3</v>
      </c>
      <c r="C99" s="29">
        <v>1</v>
      </c>
      <c r="D99" s="58"/>
      <c r="E99" s="58"/>
      <c r="F99" s="58"/>
      <c r="G99" s="58"/>
      <c r="H99" s="58"/>
      <c r="I99" s="58"/>
      <c r="J99" s="58"/>
      <c r="K99" s="58"/>
      <c r="L99" s="14"/>
      <c r="M99" s="23"/>
      <c r="N99" s="14"/>
      <c r="O99" s="14"/>
      <c r="P99" s="14"/>
      <c r="Q99" s="16"/>
    </row>
    <row r="100" spans="1:17" x14ac:dyDescent="0.25">
      <c r="A100" s="27" t="s">
        <v>92</v>
      </c>
      <c r="B100" s="29">
        <v>3</v>
      </c>
      <c r="C100" s="29">
        <v>1</v>
      </c>
      <c r="D100" s="58"/>
      <c r="E100" s="58"/>
      <c r="F100" s="58"/>
      <c r="G100" s="58"/>
      <c r="H100" s="58"/>
      <c r="I100" s="58"/>
      <c r="J100" s="58"/>
      <c r="K100" s="58"/>
      <c r="L100" s="14"/>
      <c r="M100" s="23"/>
      <c r="N100" s="14"/>
      <c r="O100" s="14"/>
      <c r="P100" s="14"/>
      <c r="Q100" s="16"/>
    </row>
    <row r="101" spans="1:17" x14ac:dyDescent="0.25">
      <c r="A101" s="27" t="s">
        <v>93</v>
      </c>
      <c r="B101" s="29">
        <v>3</v>
      </c>
      <c r="C101" s="29">
        <v>1</v>
      </c>
      <c r="D101" s="58"/>
      <c r="E101" s="58"/>
      <c r="F101" s="58"/>
      <c r="G101" s="58"/>
      <c r="H101" s="58"/>
      <c r="I101" s="58"/>
      <c r="J101" s="58"/>
      <c r="K101" s="58"/>
      <c r="L101" s="14"/>
      <c r="M101" s="23"/>
      <c r="N101" s="14"/>
      <c r="O101" s="14"/>
      <c r="P101" s="14"/>
      <c r="Q101" s="16"/>
    </row>
    <row r="102" spans="1:17" x14ac:dyDescent="0.25">
      <c r="A102" s="27" t="s">
        <v>94</v>
      </c>
      <c r="B102" s="29">
        <v>3</v>
      </c>
      <c r="C102" s="29">
        <v>1</v>
      </c>
      <c r="D102" s="58"/>
      <c r="E102" s="58"/>
      <c r="F102" s="58"/>
      <c r="G102" s="58"/>
      <c r="H102" s="58"/>
      <c r="I102" s="58"/>
      <c r="J102" s="58"/>
      <c r="K102" s="58"/>
      <c r="L102" s="14"/>
      <c r="M102" s="23"/>
      <c r="N102" s="14"/>
      <c r="O102" s="14"/>
      <c r="P102" s="14"/>
      <c r="Q102" s="16"/>
    </row>
    <row r="103" spans="1:17" x14ac:dyDescent="0.25">
      <c r="A103" s="27" t="s">
        <v>95</v>
      </c>
      <c r="B103" s="29">
        <v>3</v>
      </c>
      <c r="C103" s="29">
        <v>1</v>
      </c>
      <c r="D103" s="58"/>
      <c r="E103" s="58"/>
      <c r="F103" s="58"/>
      <c r="G103" s="58"/>
      <c r="H103" s="58"/>
      <c r="I103" s="58"/>
      <c r="J103" s="58"/>
      <c r="K103" s="58"/>
      <c r="L103" s="14"/>
      <c r="M103" s="23"/>
      <c r="N103" s="14"/>
      <c r="O103" s="14"/>
      <c r="P103" s="14"/>
      <c r="Q103" s="16"/>
    </row>
    <row r="104" spans="1:17" x14ac:dyDescent="0.25">
      <c r="A104" s="27" t="s">
        <v>96</v>
      </c>
      <c r="B104" s="29">
        <v>3</v>
      </c>
      <c r="C104" s="29">
        <v>1</v>
      </c>
      <c r="D104" s="58"/>
      <c r="E104" s="58"/>
      <c r="F104" s="58"/>
      <c r="G104" s="58"/>
      <c r="H104" s="58"/>
      <c r="I104" s="58"/>
      <c r="J104" s="58"/>
      <c r="K104" s="58"/>
      <c r="L104" s="14"/>
      <c r="M104" s="23"/>
      <c r="N104" s="14"/>
      <c r="O104" s="14"/>
      <c r="P104" s="14"/>
      <c r="Q104" s="16"/>
    </row>
    <row r="105" spans="1:17" x14ac:dyDescent="0.25">
      <c r="A105" s="27" t="s">
        <v>97</v>
      </c>
      <c r="B105" s="29">
        <v>3</v>
      </c>
      <c r="C105" s="29">
        <v>1</v>
      </c>
      <c r="D105" s="58"/>
      <c r="E105" s="58"/>
      <c r="F105" s="58"/>
      <c r="G105" s="58"/>
      <c r="H105" s="58"/>
      <c r="I105" s="58"/>
      <c r="J105" s="58"/>
      <c r="K105" s="58"/>
      <c r="L105" s="14"/>
      <c r="M105" s="23"/>
      <c r="N105" s="14"/>
      <c r="O105" s="14"/>
      <c r="P105" s="14"/>
      <c r="Q105" s="16"/>
    </row>
    <row r="106" spans="1:17" x14ac:dyDescent="0.25">
      <c r="A106" s="27" t="s">
        <v>98</v>
      </c>
      <c r="B106" s="29">
        <v>3</v>
      </c>
      <c r="C106" s="29">
        <v>1</v>
      </c>
      <c r="D106" s="58"/>
      <c r="E106" s="58"/>
      <c r="F106" s="58"/>
      <c r="G106" s="58"/>
      <c r="H106" s="58"/>
      <c r="I106" s="58"/>
      <c r="J106" s="58"/>
      <c r="K106" s="58"/>
      <c r="L106" s="14"/>
      <c r="M106" s="23"/>
      <c r="N106" s="14"/>
      <c r="O106" s="14"/>
      <c r="P106" s="14"/>
      <c r="Q106" s="16"/>
    </row>
    <row r="107" spans="1:17" x14ac:dyDescent="0.25">
      <c r="A107" s="27" t="s">
        <v>99</v>
      </c>
      <c r="B107" s="29">
        <v>3</v>
      </c>
      <c r="C107" s="29">
        <v>1</v>
      </c>
      <c r="D107" s="58"/>
      <c r="E107" s="58"/>
      <c r="F107" s="58"/>
      <c r="G107" s="58"/>
      <c r="H107" s="58"/>
      <c r="I107" s="58"/>
      <c r="J107" s="58"/>
      <c r="K107" s="58"/>
      <c r="L107" s="14"/>
      <c r="M107" s="23"/>
      <c r="N107" s="14"/>
      <c r="O107" s="14"/>
      <c r="P107" s="14"/>
      <c r="Q107" s="16"/>
    </row>
    <row r="108" spans="1:17" x14ac:dyDescent="0.25">
      <c r="A108" s="27" t="s">
        <v>100</v>
      </c>
      <c r="B108" s="29">
        <v>3</v>
      </c>
      <c r="C108" s="29">
        <v>1</v>
      </c>
      <c r="D108" s="58"/>
      <c r="E108" s="58"/>
      <c r="F108" s="58"/>
      <c r="G108" s="58"/>
      <c r="H108" s="58"/>
      <c r="I108" s="58"/>
      <c r="J108" s="58"/>
      <c r="K108" s="58"/>
      <c r="L108" s="14"/>
      <c r="M108" s="23"/>
      <c r="N108" s="14"/>
      <c r="O108" s="14"/>
      <c r="P108" s="14"/>
      <c r="Q108" s="16"/>
    </row>
    <row r="109" spans="1:17" x14ac:dyDescent="0.25">
      <c r="A109" s="27" t="s">
        <v>101</v>
      </c>
      <c r="B109" s="29">
        <v>3</v>
      </c>
      <c r="C109" s="29">
        <v>1</v>
      </c>
      <c r="D109" s="58"/>
      <c r="E109" s="58"/>
      <c r="F109" s="58"/>
      <c r="G109" s="58"/>
      <c r="H109" s="58"/>
      <c r="I109" s="58"/>
      <c r="J109" s="58"/>
      <c r="K109" s="58"/>
      <c r="L109" s="14"/>
      <c r="M109" s="23"/>
      <c r="N109" s="14"/>
      <c r="O109" s="14"/>
      <c r="P109" s="14"/>
      <c r="Q109" s="16"/>
    </row>
    <row r="110" spans="1:17" x14ac:dyDescent="0.25">
      <c r="A110" s="27" t="s">
        <v>102</v>
      </c>
      <c r="B110" s="29">
        <v>3</v>
      </c>
      <c r="C110" s="29">
        <v>1</v>
      </c>
      <c r="D110" s="58"/>
      <c r="E110" s="58"/>
      <c r="F110" s="58"/>
      <c r="G110" s="58"/>
      <c r="H110" s="58"/>
      <c r="I110" s="58"/>
      <c r="J110" s="58"/>
      <c r="K110" s="58"/>
      <c r="L110" s="14"/>
      <c r="M110" s="23"/>
      <c r="N110" s="14"/>
      <c r="O110" s="14"/>
      <c r="P110" s="14"/>
      <c r="Q110" s="16"/>
    </row>
    <row r="111" spans="1:17" x14ac:dyDescent="0.25">
      <c r="A111" s="27" t="s">
        <v>103</v>
      </c>
      <c r="B111" s="29">
        <v>3</v>
      </c>
      <c r="C111" s="29">
        <v>1</v>
      </c>
      <c r="D111" s="58"/>
      <c r="E111" s="58"/>
      <c r="F111" s="58"/>
      <c r="G111" s="58"/>
      <c r="H111" s="58"/>
      <c r="I111" s="58"/>
      <c r="J111" s="58"/>
      <c r="K111" s="58"/>
      <c r="L111" s="14"/>
      <c r="M111" s="23"/>
      <c r="N111" s="14"/>
      <c r="O111" s="14"/>
      <c r="P111" s="14"/>
      <c r="Q111" s="16"/>
    </row>
    <row r="112" spans="1:17" x14ac:dyDescent="0.25">
      <c r="A112" s="27" t="s">
        <v>104</v>
      </c>
      <c r="B112" s="29">
        <v>3</v>
      </c>
      <c r="C112" s="29">
        <v>1</v>
      </c>
      <c r="D112" s="58"/>
      <c r="E112" s="58"/>
      <c r="F112" s="58"/>
      <c r="G112" s="58"/>
      <c r="H112" s="58"/>
      <c r="I112" s="58"/>
      <c r="J112" s="58"/>
      <c r="K112" s="58"/>
      <c r="L112" s="14"/>
      <c r="M112" s="23"/>
      <c r="N112" s="14"/>
      <c r="O112" s="14"/>
      <c r="P112" s="14"/>
      <c r="Q112" s="16"/>
    </row>
    <row r="113" spans="1:27" x14ac:dyDescent="0.25">
      <c r="A113" s="27" t="s">
        <v>105</v>
      </c>
      <c r="B113" s="29">
        <v>3</v>
      </c>
      <c r="C113" s="29">
        <v>1</v>
      </c>
      <c r="D113" s="58"/>
      <c r="E113" s="58"/>
      <c r="F113" s="58"/>
      <c r="G113" s="58"/>
      <c r="H113" s="58"/>
      <c r="I113" s="58"/>
      <c r="J113" s="58"/>
      <c r="K113" s="58"/>
      <c r="L113" s="14"/>
      <c r="M113" s="23"/>
      <c r="N113" s="14"/>
      <c r="O113" s="14"/>
      <c r="P113" s="14"/>
      <c r="Q113" s="16"/>
    </row>
    <row r="114" spans="1:27" x14ac:dyDescent="0.25">
      <c r="A114" s="27" t="s">
        <v>106</v>
      </c>
      <c r="B114" s="29">
        <v>3</v>
      </c>
      <c r="C114" s="29">
        <v>1</v>
      </c>
      <c r="D114" s="58"/>
      <c r="E114" s="58"/>
      <c r="F114" s="58"/>
      <c r="G114" s="58"/>
      <c r="H114" s="58"/>
      <c r="I114" s="58"/>
      <c r="J114" s="58"/>
      <c r="K114" s="58"/>
      <c r="L114" s="14"/>
      <c r="M114" s="23"/>
      <c r="N114" s="14"/>
      <c r="O114" s="14"/>
      <c r="P114" s="14"/>
      <c r="Q114" s="16"/>
    </row>
    <row r="115" spans="1:27" x14ac:dyDescent="0.25">
      <c r="A115" s="27" t="s">
        <v>107</v>
      </c>
      <c r="B115" s="29">
        <v>3</v>
      </c>
      <c r="C115" s="29">
        <v>1</v>
      </c>
      <c r="D115" s="58"/>
      <c r="E115" s="58"/>
      <c r="F115" s="58"/>
      <c r="G115" s="58"/>
      <c r="H115" s="58"/>
      <c r="I115" s="58"/>
      <c r="J115" s="58"/>
      <c r="K115" s="58"/>
      <c r="L115" s="14"/>
      <c r="M115" s="23"/>
      <c r="N115" s="14"/>
      <c r="O115" s="14"/>
      <c r="P115" s="14"/>
      <c r="Q115" s="16"/>
    </row>
    <row r="116" spans="1:27" x14ac:dyDescent="0.25">
      <c r="A116" s="27" t="s">
        <v>108</v>
      </c>
      <c r="B116" s="29">
        <v>3</v>
      </c>
      <c r="C116" s="29">
        <v>1</v>
      </c>
      <c r="D116" s="58"/>
      <c r="E116" s="58"/>
      <c r="F116" s="58"/>
      <c r="G116" s="58"/>
      <c r="H116" s="58"/>
      <c r="I116" s="58"/>
      <c r="J116" s="58"/>
      <c r="K116" s="58"/>
      <c r="L116" s="14"/>
      <c r="M116" s="23"/>
      <c r="N116" s="14"/>
      <c r="O116" s="14"/>
      <c r="P116" s="14"/>
      <c r="Q116" s="16"/>
    </row>
    <row r="117" spans="1:27" x14ac:dyDescent="0.25">
      <c r="A117" s="27" t="s">
        <v>109</v>
      </c>
      <c r="B117" s="29">
        <v>3</v>
      </c>
      <c r="C117" s="29">
        <v>1</v>
      </c>
      <c r="D117" s="58"/>
      <c r="E117" s="58"/>
      <c r="F117" s="58"/>
      <c r="G117" s="58"/>
      <c r="H117" s="58"/>
      <c r="I117" s="58"/>
      <c r="J117" s="58"/>
      <c r="K117" s="58"/>
      <c r="L117" s="14"/>
      <c r="M117" s="23"/>
      <c r="N117" s="85">
        <v>7771015</v>
      </c>
      <c r="O117" s="86"/>
      <c r="P117" s="86"/>
      <c r="Q117" s="16"/>
    </row>
    <row r="118" spans="1:27" x14ac:dyDescent="0.25">
      <c r="A118" s="27" t="s">
        <v>110</v>
      </c>
      <c r="B118" s="29">
        <v>3</v>
      </c>
      <c r="C118" s="29">
        <v>1</v>
      </c>
      <c r="D118" s="58"/>
      <c r="E118" s="58"/>
      <c r="F118" s="58"/>
      <c r="G118" s="58"/>
      <c r="H118" s="58"/>
      <c r="I118" s="58"/>
      <c r="J118" s="58"/>
      <c r="K118" s="58"/>
      <c r="L118" s="14"/>
      <c r="M118" s="23"/>
      <c r="N118" s="14" t="s">
        <v>29</v>
      </c>
      <c r="O118" s="31" t="s">
        <v>0</v>
      </c>
      <c r="P118" s="31" t="s">
        <v>1</v>
      </c>
      <c r="Q118" s="31"/>
      <c r="R118" s="31"/>
      <c r="S118" s="31"/>
      <c r="T118" s="31"/>
      <c r="U118" s="31"/>
      <c r="V118" s="31"/>
      <c r="W118" s="31"/>
      <c r="X118" s="31"/>
    </row>
    <row r="119" spans="1:27" x14ac:dyDescent="0.25">
      <c r="A119" s="27" t="s">
        <v>111</v>
      </c>
      <c r="B119" s="29">
        <v>3</v>
      </c>
      <c r="C119" s="29">
        <v>1</v>
      </c>
      <c r="D119" s="58"/>
      <c r="E119" s="58"/>
      <c r="F119" s="58"/>
      <c r="G119" s="58"/>
      <c r="H119" s="58"/>
      <c r="I119" s="58"/>
      <c r="J119" s="58"/>
      <c r="K119" s="58"/>
      <c r="L119" s="14"/>
      <c r="M119" s="23"/>
      <c r="N119" s="14"/>
      <c r="O119" s="31">
        <f>SUM(B91:B121)</f>
        <v>90</v>
      </c>
      <c r="P119" s="31">
        <f>SUM(C91:C121)</f>
        <v>30</v>
      </c>
      <c r="Q119" s="31"/>
      <c r="R119" s="31"/>
      <c r="S119" s="31"/>
      <c r="T119" s="31"/>
      <c r="U119" s="31"/>
      <c r="V119" s="31"/>
      <c r="W119" s="31"/>
      <c r="X119" s="31"/>
    </row>
    <row r="120" spans="1:27" x14ac:dyDescent="0.25">
      <c r="A120" s="27" t="s">
        <v>112</v>
      </c>
      <c r="B120" s="29">
        <v>3</v>
      </c>
      <c r="C120" s="29">
        <v>1</v>
      </c>
      <c r="D120" s="58"/>
      <c r="E120" s="58"/>
      <c r="F120" s="58"/>
      <c r="G120" s="58"/>
      <c r="H120" s="58"/>
      <c r="I120" s="58"/>
      <c r="J120" s="58"/>
      <c r="K120" s="58"/>
      <c r="L120" s="14"/>
      <c r="M120" s="23"/>
      <c r="N120" s="14" t="s">
        <v>30</v>
      </c>
      <c r="O120" s="31">
        <f>Артис!N119</f>
        <v>63</v>
      </c>
      <c r="P120" s="31">
        <f>Артис!O119</f>
        <v>21</v>
      </c>
      <c r="Q120" s="31"/>
      <c r="R120" s="31"/>
      <c r="S120" s="31"/>
      <c r="T120" s="31"/>
      <c r="U120" s="31"/>
      <c r="V120" s="31"/>
      <c r="W120" s="31"/>
      <c r="X120" s="31"/>
    </row>
    <row r="121" spans="1:27" x14ac:dyDescent="0.25">
      <c r="A121" s="27"/>
      <c r="B121" s="29"/>
      <c r="C121" s="29"/>
      <c r="D121" s="58"/>
      <c r="E121" s="58"/>
      <c r="F121" s="58"/>
      <c r="G121" s="58"/>
      <c r="H121" s="58"/>
      <c r="I121" s="58"/>
      <c r="J121" s="58"/>
      <c r="K121" s="58"/>
      <c r="L121" s="14"/>
      <c r="M121" s="23"/>
      <c r="N121" s="14"/>
      <c r="O121" s="14"/>
      <c r="P121" s="14"/>
      <c r="Q121" s="16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x14ac:dyDescent="0.25">
      <c r="A122" s="27"/>
      <c r="B122" s="29"/>
      <c r="C122" s="29"/>
      <c r="D122" s="58"/>
      <c r="E122" s="58"/>
      <c r="F122" s="58"/>
      <c r="G122" s="58"/>
      <c r="H122" s="58"/>
      <c r="I122" s="58"/>
      <c r="J122" s="58"/>
      <c r="K122" s="58"/>
      <c r="L122" s="1"/>
      <c r="M122" s="24"/>
      <c r="N122" s="1"/>
      <c r="O122" s="1"/>
      <c r="P122" s="1"/>
      <c r="Q122" s="11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x14ac:dyDescent="0.25">
      <c r="A123" s="27"/>
      <c r="B123" s="29"/>
      <c r="C123" s="29"/>
      <c r="D123" s="58"/>
      <c r="E123" s="58"/>
      <c r="F123" s="58"/>
      <c r="G123" s="58"/>
      <c r="H123" s="58"/>
      <c r="I123" s="58"/>
      <c r="J123" s="58"/>
      <c r="K123" s="58"/>
      <c r="L123" s="8"/>
      <c r="M123" s="8"/>
      <c r="N123" s="8"/>
      <c r="O123" s="8" t="s">
        <v>0</v>
      </c>
      <c r="P123" s="8" t="s">
        <v>1</v>
      </c>
      <c r="Q123" s="8"/>
      <c r="R123" s="8"/>
      <c r="S123" s="8"/>
      <c r="T123" s="8"/>
      <c r="U123" s="8"/>
      <c r="V123" s="8"/>
      <c r="W123" s="8"/>
      <c r="X123" s="8"/>
    </row>
    <row r="124" spans="1:27" x14ac:dyDescent="0.25">
      <c r="A124" s="27" t="s">
        <v>113</v>
      </c>
      <c r="B124" s="29">
        <v>1</v>
      </c>
      <c r="C124" s="29">
        <v>2</v>
      </c>
      <c r="D124" s="58"/>
      <c r="E124" s="58"/>
      <c r="F124" s="58"/>
      <c r="G124" s="58"/>
      <c r="H124" s="58"/>
      <c r="I124" s="58"/>
      <c r="J124" s="58"/>
      <c r="K124" s="58"/>
      <c r="L124" s="14"/>
      <c r="M124" s="14"/>
      <c r="N124" s="17">
        <v>7771006</v>
      </c>
      <c r="O124" s="19">
        <f t="shared" ref="O124:O136" si="0">B124</f>
        <v>1</v>
      </c>
      <c r="P124" s="19">
        <f t="shared" ref="P124:P136" si="1">C124</f>
        <v>2</v>
      </c>
      <c r="Q124" s="19"/>
      <c r="R124" s="19"/>
      <c r="S124" s="19"/>
      <c r="T124" s="19"/>
      <c r="U124" s="19"/>
      <c r="V124" s="19"/>
      <c r="W124" s="19"/>
      <c r="X124" s="19"/>
    </row>
    <row r="125" spans="1:27" x14ac:dyDescent="0.25">
      <c r="A125" s="27" t="s">
        <v>114</v>
      </c>
      <c r="B125" s="29">
        <v>1</v>
      </c>
      <c r="C125" s="29">
        <v>2</v>
      </c>
      <c r="D125" s="58"/>
      <c r="E125" s="58"/>
      <c r="F125" s="58"/>
      <c r="G125" s="58"/>
      <c r="H125" s="58"/>
      <c r="I125" s="58"/>
      <c r="J125" s="58"/>
      <c r="K125" s="58"/>
      <c r="L125" s="14"/>
      <c r="M125" s="14"/>
      <c r="N125" s="17">
        <v>7771009</v>
      </c>
      <c r="O125" s="19">
        <f t="shared" si="0"/>
        <v>1</v>
      </c>
      <c r="P125" s="19">
        <f t="shared" si="1"/>
        <v>2</v>
      </c>
      <c r="Q125" s="19"/>
      <c r="R125" s="19"/>
      <c r="S125" s="19"/>
      <c r="T125" s="19"/>
      <c r="U125" s="19"/>
      <c r="V125" s="19"/>
      <c r="W125" s="19"/>
      <c r="X125" s="19"/>
    </row>
    <row r="126" spans="1:27" x14ac:dyDescent="0.25">
      <c r="A126" s="27" t="s">
        <v>115</v>
      </c>
      <c r="B126" s="29">
        <v>1</v>
      </c>
      <c r="C126" s="29">
        <v>2</v>
      </c>
      <c r="D126" s="58"/>
      <c r="E126" s="58"/>
      <c r="F126" s="58"/>
      <c r="G126" s="58"/>
      <c r="H126" s="58"/>
      <c r="I126" s="58"/>
      <c r="J126" s="58"/>
      <c r="K126" s="58"/>
      <c r="L126" s="14"/>
      <c r="M126" s="14"/>
      <c r="N126" s="17">
        <v>7771007</v>
      </c>
      <c r="O126" s="19">
        <f t="shared" si="0"/>
        <v>1</v>
      </c>
      <c r="P126" s="19">
        <f t="shared" si="1"/>
        <v>2</v>
      </c>
      <c r="Q126" s="19"/>
      <c r="R126" s="19"/>
      <c r="S126" s="19"/>
      <c r="T126" s="19"/>
      <c r="U126" s="19"/>
      <c r="V126" s="19"/>
      <c r="W126" s="19"/>
      <c r="X126" s="19"/>
    </row>
    <row r="127" spans="1:27" x14ac:dyDescent="0.25">
      <c r="A127" s="27" t="s">
        <v>116</v>
      </c>
      <c r="B127" s="29">
        <v>1</v>
      </c>
      <c r="C127" s="29">
        <v>2</v>
      </c>
      <c r="D127" s="58"/>
      <c r="E127" s="58"/>
      <c r="F127" s="58"/>
      <c r="G127" s="58"/>
      <c r="H127" s="58"/>
      <c r="I127" s="58"/>
      <c r="J127" s="58"/>
      <c r="K127" s="58"/>
      <c r="L127" s="14"/>
      <c r="M127" s="14"/>
      <c r="N127" s="17">
        <v>7771008</v>
      </c>
      <c r="O127" s="19">
        <f t="shared" si="0"/>
        <v>1</v>
      </c>
      <c r="P127" s="19">
        <f t="shared" si="1"/>
        <v>2</v>
      </c>
      <c r="Q127" s="19"/>
      <c r="R127" s="19"/>
      <c r="S127" s="19"/>
      <c r="T127" s="19"/>
      <c r="U127" s="19"/>
      <c r="V127" s="19"/>
      <c r="W127" s="19"/>
      <c r="X127" s="19"/>
    </row>
    <row r="128" spans="1:27" x14ac:dyDescent="0.25">
      <c r="A128" s="27" t="s">
        <v>117</v>
      </c>
      <c r="B128" s="29">
        <v>1</v>
      </c>
      <c r="C128" s="29">
        <v>2</v>
      </c>
      <c r="D128" s="58"/>
      <c r="E128" s="58"/>
      <c r="F128" s="58"/>
      <c r="G128" s="58"/>
      <c r="H128" s="58"/>
      <c r="I128" s="58"/>
      <c r="J128" s="58"/>
      <c r="K128" s="58"/>
      <c r="L128" s="14"/>
      <c r="M128" s="14"/>
      <c r="N128" s="17">
        <v>7771003</v>
      </c>
      <c r="O128" s="19">
        <f t="shared" si="0"/>
        <v>1</v>
      </c>
      <c r="P128" s="19">
        <f t="shared" si="1"/>
        <v>2</v>
      </c>
      <c r="Q128" s="19"/>
      <c r="R128" s="19"/>
      <c r="S128" s="19"/>
      <c r="T128" s="19"/>
      <c r="U128" s="19"/>
      <c r="V128" s="19"/>
      <c r="W128" s="19"/>
      <c r="X128" s="19"/>
    </row>
    <row r="129" spans="1:24" x14ac:dyDescent="0.25">
      <c r="A129" s="27" t="s">
        <v>118</v>
      </c>
      <c r="B129" s="29">
        <v>1</v>
      </c>
      <c r="C129" s="29">
        <v>2</v>
      </c>
      <c r="D129" s="58"/>
      <c r="E129" s="58"/>
      <c r="F129" s="58"/>
      <c r="G129" s="58"/>
      <c r="H129" s="58"/>
      <c r="I129" s="58"/>
      <c r="J129" s="58"/>
      <c r="K129" s="58"/>
      <c r="L129" s="14"/>
      <c r="M129" s="14"/>
      <c r="N129" s="17">
        <v>7771005</v>
      </c>
      <c r="O129" s="19">
        <f t="shared" si="0"/>
        <v>1</v>
      </c>
      <c r="P129" s="19">
        <f t="shared" si="1"/>
        <v>2</v>
      </c>
      <c r="Q129" s="19"/>
      <c r="R129" s="19"/>
      <c r="S129" s="19"/>
      <c r="T129" s="19"/>
      <c r="U129" s="19"/>
      <c r="V129" s="19"/>
      <c r="W129" s="19"/>
      <c r="X129" s="19"/>
    </row>
    <row r="130" spans="1:24" x14ac:dyDescent="0.25">
      <c r="A130" s="27" t="s">
        <v>119</v>
      </c>
      <c r="B130" s="29">
        <v>1</v>
      </c>
      <c r="C130" s="29">
        <v>2</v>
      </c>
      <c r="D130" s="58"/>
      <c r="E130" s="58"/>
      <c r="F130" s="58"/>
      <c r="G130" s="58"/>
      <c r="H130" s="58"/>
      <c r="I130" s="58"/>
      <c r="J130" s="58"/>
      <c r="K130" s="58"/>
      <c r="L130" s="14"/>
      <c r="M130" s="14"/>
      <c r="N130" s="17">
        <v>7771011</v>
      </c>
      <c r="O130" s="19">
        <f t="shared" si="0"/>
        <v>1</v>
      </c>
      <c r="P130" s="19">
        <f t="shared" si="1"/>
        <v>2</v>
      </c>
      <c r="Q130" s="19"/>
      <c r="R130" s="19"/>
      <c r="S130" s="19"/>
      <c r="T130" s="19"/>
      <c r="U130" s="19"/>
      <c r="V130" s="19"/>
      <c r="W130" s="19"/>
      <c r="X130" s="19"/>
    </row>
    <row r="131" spans="1:24" x14ac:dyDescent="0.25">
      <c r="A131" s="27" t="s">
        <v>120</v>
      </c>
      <c r="B131" s="29">
        <v>1</v>
      </c>
      <c r="C131" s="29">
        <v>2</v>
      </c>
      <c r="D131" s="58"/>
      <c r="E131" s="58"/>
      <c r="F131" s="58"/>
      <c r="G131" s="58"/>
      <c r="H131" s="58"/>
      <c r="I131" s="58"/>
      <c r="J131" s="58"/>
      <c r="K131" s="58"/>
      <c r="L131" s="14"/>
      <c r="M131" s="14"/>
      <c r="N131" s="17">
        <v>7771012</v>
      </c>
      <c r="O131" s="19">
        <f t="shared" si="0"/>
        <v>1</v>
      </c>
      <c r="P131" s="19">
        <f t="shared" si="1"/>
        <v>2</v>
      </c>
      <c r="Q131" s="19"/>
      <c r="R131" s="19"/>
      <c r="S131" s="19"/>
      <c r="T131" s="19"/>
      <c r="U131" s="19"/>
      <c r="V131" s="19"/>
      <c r="W131" s="19"/>
      <c r="X131" s="19"/>
    </row>
    <row r="132" spans="1:24" x14ac:dyDescent="0.25">
      <c r="A132" s="27" t="s">
        <v>125</v>
      </c>
      <c r="B132" s="29">
        <v>1</v>
      </c>
      <c r="C132" s="29">
        <v>2</v>
      </c>
      <c r="D132" s="58"/>
      <c r="E132" s="58"/>
      <c r="F132" s="58"/>
      <c r="G132" s="58"/>
      <c r="H132" s="58"/>
      <c r="I132" s="58"/>
      <c r="J132" s="58"/>
      <c r="K132" s="58"/>
      <c r="L132" s="14"/>
      <c r="M132" s="14"/>
      <c r="N132" s="17">
        <v>7771013</v>
      </c>
      <c r="O132" s="19">
        <f t="shared" si="0"/>
        <v>1</v>
      </c>
      <c r="P132" s="19">
        <f t="shared" si="1"/>
        <v>2</v>
      </c>
      <c r="Q132" s="19"/>
      <c r="R132" s="19"/>
      <c r="S132" s="19"/>
      <c r="T132" s="19"/>
      <c r="U132" s="19"/>
      <c r="V132" s="19"/>
      <c r="W132" s="19"/>
      <c r="X132" s="19"/>
    </row>
    <row r="133" spans="1:24" x14ac:dyDescent="0.25">
      <c r="A133" s="27" t="s">
        <v>121</v>
      </c>
      <c r="B133" s="29">
        <v>1</v>
      </c>
      <c r="C133" s="29">
        <v>2</v>
      </c>
      <c r="D133" s="58"/>
      <c r="E133" s="58"/>
      <c r="F133" s="58"/>
      <c r="G133" s="58"/>
      <c r="H133" s="58"/>
      <c r="I133" s="58"/>
      <c r="J133" s="58"/>
      <c r="K133" s="58"/>
      <c r="L133" s="14"/>
      <c r="M133" s="14"/>
      <c r="N133" s="17">
        <v>7771014</v>
      </c>
      <c r="O133" s="19">
        <f t="shared" si="0"/>
        <v>1</v>
      </c>
      <c r="P133" s="19">
        <f t="shared" si="1"/>
        <v>2</v>
      </c>
      <c r="Q133" s="19"/>
      <c r="R133" s="19"/>
      <c r="S133" s="19"/>
      <c r="T133" s="19"/>
      <c r="U133" s="19"/>
      <c r="V133" s="19"/>
      <c r="W133" s="19"/>
      <c r="X133" s="19"/>
    </row>
    <row r="134" spans="1:24" x14ac:dyDescent="0.25">
      <c r="A134" s="27" t="s">
        <v>122</v>
      </c>
      <c r="B134" s="29">
        <v>1</v>
      </c>
      <c r="C134" s="29">
        <v>2</v>
      </c>
      <c r="D134" s="58"/>
      <c r="E134" s="58"/>
      <c r="F134" s="58"/>
      <c r="G134" s="58"/>
      <c r="H134" s="58"/>
      <c r="I134" s="58"/>
      <c r="J134" s="58"/>
      <c r="K134" s="58"/>
      <c r="L134" s="14"/>
      <c r="M134" s="14"/>
      <c r="N134" s="17">
        <v>7771016</v>
      </c>
      <c r="O134" s="19">
        <f t="shared" si="0"/>
        <v>1</v>
      </c>
      <c r="P134" s="19">
        <f t="shared" si="1"/>
        <v>2</v>
      </c>
      <c r="Q134" s="19"/>
      <c r="R134" s="19"/>
      <c r="S134" s="19"/>
      <c r="T134" s="19"/>
      <c r="U134" s="19"/>
      <c r="V134" s="19"/>
      <c r="W134" s="19"/>
      <c r="X134" s="19"/>
    </row>
    <row r="135" spans="1:24" x14ac:dyDescent="0.25">
      <c r="A135" s="27" t="s">
        <v>123</v>
      </c>
      <c r="B135" s="29">
        <v>1</v>
      </c>
      <c r="C135" s="29">
        <v>2</v>
      </c>
      <c r="D135" s="58"/>
      <c r="E135" s="58"/>
      <c r="F135" s="58"/>
      <c r="G135" s="58"/>
      <c r="H135" s="58"/>
      <c r="I135" s="58"/>
      <c r="J135" s="58"/>
      <c r="K135" s="58"/>
      <c r="L135" s="14"/>
      <c r="M135" s="14"/>
      <c r="N135" s="17">
        <v>7771017</v>
      </c>
      <c r="O135" s="19">
        <f t="shared" si="0"/>
        <v>1</v>
      </c>
      <c r="P135" s="19">
        <f t="shared" si="1"/>
        <v>2</v>
      </c>
      <c r="Q135" s="19"/>
      <c r="R135" s="19"/>
      <c r="S135" s="19"/>
      <c r="T135" s="19"/>
      <c r="U135" s="19"/>
      <c r="V135" s="19"/>
      <c r="W135" s="19"/>
      <c r="X135" s="19"/>
    </row>
    <row r="136" spans="1:24" x14ac:dyDescent="0.25">
      <c r="A136" s="27" t="s">
        <v>124</v>
      </c>
      <c r="B136" s="29">
        <v>1</v>
      </c>
      <c r="C136" s="29">
        <v>2</v>
      </c>
      <c r="D136" s="58"/>
      <c r="E136" s="58"/>
      <c r="F136" s="58"/>
      <c r="G136" s="58"/>
      <c r="H136" s="58"/>
      <c r="I136" s="58"/>
      <c r="J136" s="58"/>
      <c r="K136" s="58"/>
      <c r="L136" s="14"/>
      <c r="M136" s="14"/>
      <c r="N136" s="17">
        <v>7771019</v>
      </c>
      <c r="O136" s="19">
        <f t="shared" si="0"/>
        <v>1</v>
      </c>
      <c r="P136" s="19">
        <f t="shared" si="1"/>
        <v>2</v>
      </c>
      <c r="Q136" s="19"/>
      <c r="R136" s="19"/>
      <c r="S136" s="19"/>
      <c r="T136" s="19"/>
      <c r="U136" s="19"/>
      <c r="V136" s="19"/>
      <c r="W136" s="19"/>
      <c r="X136" s="19"/>
    </row>
    <row r="137" spans="1:24" x14ac:dyDescent="0.25">
      <c r="A137" s="18"/>
      <c r="B137" s="29"/>
      <c r="C137" s="29"/>
      <c r="D137" s="58"/>
      <c r="E137" s="58"/>
      <c r="F137" s="58"/>
      <c r="G137" s="58"/>
      <c r="H137" s="58"/>
      <c r="I137" s="58"/>
      <c r="J137" s="58"/>
      <c r="K137" s="58"/>
      <c r="L137" s="14"/>
      <c r="M137" s="14"/>
      <c r="N137" s="17"/>
      <c r="O137" s="19"/>
      <c r="P137" s="19"/>
      <c r="Q137" s="16"/>
    </row>
    <row r="138" spans="1:24" x14ac:dyDescent="0.25">
      <c r="A138" s="18"/>
      <c r="B138" s="29"/>
      <c r="C138" s="29">
        <f>SUM(C124:C136)</f>
        <v>26</v>
      </c>
      <c r="D138" s="58"/>
      <c r="E138" s="58"/>
      <c r="F138" s="58"/>
      <c r="G138" s="58"/>
      <c r="H138" s="58"/>
      <c r="I138" s="58"/>
      <c r="J138" s="58"/>
      <c r="K138" s="58"/>
      <c r="L138" s="14"/>
      <c r="M138" s="14"/>
      <c r="N138" s="14"/>
      <c r="O138" s="14"/>
      <c r="P138" s="14"/>
      <c r="Q138" s="16"/>
    </row>
    <row r="139" spans="1:24" x14ac:dyDescent="0.25">
      <c r="A139" s="10"/>
      <c r="B139" s="29"/>
      <c r="C139" s="29"/>
      <c r="D139" s="58"/>
      <c r="E139" s="58"/>
      <c r="F139" s="58"/>
      <c r="G139" s="58"/>
      <c r="H139" s="58"/>
      <c r="I139" s="58"/>
      <c r="J139" s="58"/>
      <c r="K139" s="58"/>
      <c r="L139" s="1"/>
      <c r="M139" s="1"/>
      <c r="N139" s="1"/>
      <c r="O139" s="1"/>
      <c r="P139" s="1"/>
      <c r="Q139" s="11"/>
    </row>
    <row r="140" spans="1:24" x14ac:dyDescent="0.25">
      <c r="A140" s="7"/>
      <c r="B140" s="29" t="s">
        <v>0</v>
      </c>
      <c r="C140" s="29" t="s">
        <v>1</v>
      </c>
      <c r="D140" s="58"/>
      <c r="E140" s="58"/>
      <c r="F140" s="58"/>
      <c r="G140" s="58"/>
      <c r="H140" s="58"/>
      <c r="I140" s="58"/>
      <c r="J140" s="58"/>
      <c r="K140" s="58"/>
      <c r="L140" s="8"/>
      <c r="M140" s="8"/>
      <c r="N140" s="8"/>
      <c r="O140" s="8" t="s">
        <v>139</v>
      </c>
      <c r="P140" s="8" t="s">
        <v>140</v>
      </c>
      <c r="Q140" s="8"/>
      <c r="R140" s="8"/>
      <c r="S140" s="8"/>
      <c r="T140" s="8"/>
      <c r="U140" s="8"/>
      <c r="V140" s="8"/>
      <c r="W140" s="8"/>
      <c r="X140" s="8"/>
    </row>
    <row r="141" spans="1:24" x14ac:dyDescent="0.25">
      <c r="A141" s="18" t="s">
        <v>126</v>
      </c>
      <c r="B141" s="29">
        <v>3</v>
      </c>
      <c r="C141" s="29">
        <v>1</v>
      </c>
      <c r="D141" s="58"/>
      <c r="E141" s="58"/>
      <c r="F141" s="58"/>
      <c r="G141" s="58"/>
      <c r="H141" s="58"/>
      <c r="I141" s="58"/>
      <c r="J141" s="58"/>
      <c r="K141" s="58"/>
      <c r="L141" s="14"/>
      <c r="M141" s="14"/>
      <c r="N141" s="14" t="s">
        <v>138</v>
      </c>
      <c r="O141" s="19">
        <f>B141</f>
        <v>3</v>
      </c>
      <c r="P141" s="19">
        <f>C141</f>
        <v>1</v>
      </c>
      <c r="Q141" s="19"/>
      <c r="R141" s="19"/>
      <c r="S141" s="19"/>
      <c r="T141" s="19"/>
      <c r="U141" s="19"/>
      <c r="V141" s="19"/>
      <c r="W141" s="19"/>
      <c r="X141" s="19"/>
    </row>
    <row r="142" spans="1:24" x14ac:dyDescent="0.25">
      <c r="A142" s="18" t="s">
        <v>127</v>
      </c>
      <c r="B142" s="29">
        <v>3</v>
      </c>
      <c r="C142" s="29">
        <v>1</v>
      </c>
      <c r="D142" s="58"/>
      <c r="E142" s="58"/>
      <c r="F142" s="58"/>
      <c r="G142" s="58"/>
      <c r="H142" s="58"/>
      <c r="I142" s="58"/>
      <c r="J142" s="58"/>
      <c r="K142" s="58"/>
      <c r="L142" s="14"/>
      <c r="M142" s="14"/>
      <c r="N142" s="14">
        <v>674602</v>
      </c>
      <c r="O142" s="19">
        <f t="shared" ref="O142:O152" si="2">B142</f>
        <v>3</v>
      </c>
      <c r="P142" s="19">
        <f t="shared" ref="P142:P152" si="3">C142</f>
        <v>1</v>
      </c>
      <c r="Q142" s="19"/>
      <c r="R142" s="19"/>
      <c r="S142" s="19"/>
      <c r="T142" s="19"/>
      <c r="U142" s="19"/>
      <c r="V142" s="19"/>
      <c r="W142" s="19"/>
      <c r="X142" s="19"/>
    </row>
    <row r="143" spans="1:24" x14ac:dyDescent="0.25">
      <c r="A143" s="18" t="s">
        <v>128</v>
      </c>
      <c r="B143" s="29">
        <v>3</v>
      </c>
      <c r="C143" s="29">
        <v>1</v>
      </c>
      <c r="D143" s="58"/>
      <c r="E143" s="58"/>
      <c r="F143" s="58"/>
      <c r="G143" s="58"/>
      <c r="H143" s="58"/>
      <c r="I143" s="58"/>
      <c r="J143" s="58"/>
      <c r="K143" s="58"/>
      <c r="L143" s="14"/>
      <c r="M143" s="14"/>
      <c r="N143" s="14">
        <v>674603</v>
      </c>
      <c r="O143" s="19">
        <f t="shared" si="2"/>
        <v>3</v>
      </c>
      <c r="P143" s="19">
        <f t="shared" si="3"/>
        <v>1</v>
      </c>
      <c r="Q143" s="19"/>
      <c r="R143" s="19"/>
      <c r="S143" s="19"/>
      <c r="T143" s="19"/>
      <c r="U143" s="19"/>
      <c r="V143" s="19"/>
      <c r="W143" s="19"/>
      <c r="X143" s="19"/>
    </row>
    <row r="144" spans="1:24" x14ac:dyDescent="0.25">
      <c r="A144" s="18" t="s">
        <v>129</v>
      </c>
      <c r="B144" s="29">
        <v>3</v>
      </c>
      <c r="C144" s="29">
        <v>1</v>
      </c>
      <c r="D144" s="58"/>
      <c r="E144" s="58"/>
      <c r="F144" s="58"/>
      <c r="G144" s="58"/>
      <c r="H144" s="58"/>
      <c r="I144" s="58"/>
      <c r="J144" s="58"/>
      <c r="K144" s="58"/>
      <c r="L144" s="14"/>
      <c r="M144" s="14"/>
      <c r="N144" s="14">
        <v>674605</v>
      </c>
      <c r="O144" s="19">
        <f t="shared" si="2"/>
        <v>3</v>
      </c>
      <c r="P144" s="19">
        <f t="shared" si="3"/>
        <v>1</v>
      </c>
      <c r="Q144" s="19"/>
      <c r="R144" s="19"/>
      <c r="S144" s="19"/>
      <c r="T144" s="19"/>
      <c r="U144" s="19"/>
      <c r="V144" s="19"/>
      <c r="W144" s="19"/>
      <c r="X144" s="19"/>
    </row>
    <row r="145" spans="1:24" x14ac:dyDescent="0.25">
      <c r="A145" s="18" t="s">
        <v>130</v>
      </c>
      <c r="B145" s="29">
        <v>3</v>
      </c>
      <c r="C145" s="29">
        <v>1</v>
      </c>
      <c r="D145" s="58"/>
      <c r="E145" s="58"/>
      <c r="F145" s="58"/>
      <c r="G145" s="58"/>
      <c r="H145" s="58"/>
      <c r="I145" s="58"/>
      <c r="J145" s="58"/>
      <c r="K145" s="58"/>
      <c r="L145" s="14"/>
      <c r="M145" s="14"/>
      <c r="N145" s="14">
        <v>674606</v>
      </c>
      <c r="O145" s="19">
        <f t="shared" si="2"/>
        <v>3</v>
      </c>
      <c r="P145" s="19">
        <f t="shared" si="3"/>
        <v>1</v>
      </c>
      <c r="Q145" s="19"/>
      <c r="R145" s="19"/>
      <c r="S145" s="19"/>
      <c r="T145" s="19"/>
      <c r="U145" s="19"/>
      <c r="V145" s="19"/>
      <c r="W145" s="19"/>
      <c r="X145" s="19"/>
    </row>
    <row r="146" spans="1:24" x14ac:dyDescent="0.25">
      <c r="A146" s="18" t="s">
        <v>131</v>
      </c>
      <c r="B146" s="29">
        <v>3</v>
      </c>
      <c r="C146" s="29">
        <v>1</v>
      </c>
      <c r="D146" s="58"/>
      <c r="E146" s="58"/>
      <c r="F146" s="58"/>
      <c r="G146" s="58"/>
      <c r="H146" s="58"/>
      <c r="I146" s="58"/>
      <c r="J146" s="58"/>
      <c r="K146" s="58"/>
      <c r="L146" s="14"/>
      <c r="M146" s="14"/>
      <c r="N146" s="14">
        <v>674604</v>
      </c>
      <c r="O146" s="19">
        <f t="shared" si="2"/>
        <v>3</v>
      </c>
      <c r="P146" s="19">
        <f t="shared" si="3"/>
        <v>1</v>
      </c>
      <c r="Q146" s="19"/>
      <c r="R146" s="19"/>
      <c r="S146" s="19"/>
      <c r="T146" s="19"/>
      <c r="U146" s="19"/>
      <c r="V146" s="19"/>
      <c r="W146" s="19"/>
      <c r="X146" s="19"/>
    </row>
    <row r="147" spans="1:24" x14ac:dyDescent="0.25">
      <c r="A147" s="18" t="s">
        <v>132</v>
      </c>
      <c r="B147" s="29">
        <v>3</v>
      </c>
      <c r="C147" s="29">
        <v>1</v>
      </c>
      <c r="D147" s="58"/>
      <c r="E147" s="58"/>
      <c r="F147" s="58"/>
      <c r="G147" s="58"/>
      <c r="H147" s="58"/>
      <c r="I147" s="58"/>
      <c r="J147" s="58"/>
      <c r="K147" s="58"/>
      <c r="L147" s="14"/>
      <c r="M147" s="14"/>
      <c r="N147" s="14">
        <v>674212</v>
      </c>
      <c r="O147" s="19">
        <f t="shared" si="2"/>
        <v>3</v>
      </c>
      <c r="P147" s="19">
        <f t="shared" si="3"/>
        <v>1</v>
      </c>
      <c r="Q147" s="19"/>
      <c r="R147" s="19"/>
      <c r="S147" s="19"/>
      <c r="T147" s="19"/>
      <c r="U147" s="19"/>
      <c r="V147" s="19"/>
      <c r="W147" s="19"/>
      <c r="X147" s="19"/>
    </row>
    <row r="148" spans="1:24" x14ac:dyDescent="0.25">
      <c r="A148" s="18" t="s">
        <v>133</v>
      </c>
      <c r="B148" s="29">
        <v>3</v>
      </c>
      <c r="C148" s="29">
        <v>1</v>
      </c>
      <c r="D148" s="58"/>
      <c r="E148" s="58"/>
      <c r="F148" s="58"/>
      <c r="G148" s="58"/>
      <c r="H148" s="58"/>
      <c r="I148" s="58"/>
      <c r="J148" s="58"/>
      <c r="K148" s="58"/>
      <c r="L148" s="14"/>
      <c r="M148" s="14"/>
      <c r="N148" s="14">
        <v>674211</v>
      </c>
      <c r="O148" s="19">
        <f t="shared" si="2"/>
        <v>3</v>
      </c>
      <c r="P148" s="19">
        <f t="shared" si="3"/>
        <v>1</v>
      </c>
      <c r="Q148" s="19"/>
      <c r="R148" s="19"/>
      <c r="S148" s="19"/>
      <c r="T148" s="19"/>
      <c r="U148" s="19"/>
      <c r="V148" s="19"/>
      <c r="W148" s="19"/>
      <c r="X148" s="19"/>
    </row>
    <row r="149" spans="1:24" x14ac:dyDescent="0.25">
      <c r="A149" s="18" t="s">
        <v>134</v>
      </c>
      <c r="B149" s="29">
        <v>3</v>
      </c>
      <c r="C149" s="29">
        <v>1</v>
      </c>
      <c r="D149" s="58"/>
      <c r="E149" s="58"/>
      <c r="F149" s="58"/>
      <c r="G149" s="58"/>
      <c r="H149" s="58"/>
      <c r="I149" s="58"/>
      <c r="J149" s="58"/>
      <c r="K149" s="58"/>
      <c r="L149" s="14"/>
      <c r="M149" s="14"/>
      <c r="N149" s="14">
        <v>674210</v>
      </c>
      <c r="O149" s="19">
        <f t="shared" si="2"/>
        <v>3</v>
      </c>
      <c r="P149" s="19">
        <f t="shared" si="3"/>
        <v>1</v>
      </c>
      <c r="Q149" s="19"/>
      <c r="R149" s="19"/>
      <c r="S149" s="19"/>
      <c r="T149" s="19"/>
      <c r="U149" s="19"/>
      <c r="V149" s="19"/>
      <c r="W149" s="19"/>
      <c r="X149" s="19"/>
    </row>
    <row r="150" spans="1:24" x14ac:dyDescent="0.25">
      <c r="A150" s="18" t="s">
        <v>135</v>
      </c>
      <c r="B150" s="29">
        <v>3</v>
      </c>
      <c r="C150" s="29">
        <v>1</v>
      </c>
      <c r="D150" s="58"/>
      <c r="E150" s="58"/>
      <c r="F150" s="58"/>
      <c r="G150" s="58"/>
      <c r="H150" s="58"/>
      <c r="I150" s="58"/>
      <c r="J150" s="58"/>
      <c r="K150" s="58"/>
      <c r="L150" s="14"/>
      <c r="M150" s="14"/>
      <c r="N150" s="14">
        <v>674266</v>
      </c>
      <c r="O150" s="19">
        <f t="shared" si="2"/>
        <v>3</v>
      </c>
      <c r="P150" s="19">
        <f t="shared" si="3"/>
        <v>1</v>
      </c>
      <c r="Q150" s="19"/>
      <c r="R150" s="19"/>
      <c r="S150" s="19"/>
      <c r="T150" s="19"/>
      <c r="U150" s="19"/>
      <c r="V150" s="19"/>
      <c r="W150" s="19"/>
      <c r="X150" s="19"/>
    </row>
    <row r="151" spans="1:24" x14ac:dyDescent="0.25">
      <c r="A151" s="18" t="s">
        <v>136</v>
      </c>
      <c r="B151" s="29">
        <v>3</v>
      </c>
      <c r="C151" s="29">
        <v>1</v>
      </c>
      <c r="D151" s="58"/>
      <c r="E151" s="58"/>
      <c r="F151" s="58"/>
      <c r="G151" s="58"/>
      <c r="H151" s="58"/>
      <c r="I151" s="58"/>
      <c r="J151" s="58"/>
      <c r="K151" s="58"/>
      <c r="L151" s="14"/>
      <c r="M151" s="14"/>
      <c r="N151" s="14">
        <v>674209</v>
      </c>
      <c r="O151" s="19">
        <f t="shared" si="2"/>
        <v>3</v>
      </c>
      <c r="P151" s="19">
        <f t="shared" si="3"/>
        <v>1</v>
      </c>
      <c r="Q151" s="19"/>
      <c r="R151" s="19"/>
      <c r="S151" s="19"/>
      <c r="T151" s="19"/>
      <c r="U151" s="19"/>
      <c r="V151" s="19"/>
      <c r="W151" s="19"/>
      <c r="X151" s="19"/>
    </row>
    <row r="152" spans="1:24" x14ac:dyDescent="0.25">
      <c r="A152" s="10" t="s">
        <v>137</v>
      </c>
      <c r="B152" s="29">
        <v>3</v>
      </c>
      <c r="C152" s="29">
        <v>1</v>
      </c>
      <c r="D152" s="58"/>
      <c r="E152" s="58"/>
      <c r="F152" s="58"/>
      <c r="G152" s="58"/>
      <c r="H152" s="58"/>
      <c r="I152" s="58"/>
      <c r="J152" s="58"/>
      <c r="K152" s="58"/>
      <c r="L152" s="1"/>
      <c r="M152" s="1"/>
      <c r="N152" s="1">
        <v>674269</v>
      </c>
      <c r="O152" s="13">
        <f t="shared" si="2"/>
        <v>3</v>
      </c>
      <c r="P152" s="13">
        <f t="shared" si="3"/>
        <v>1</v>
      </c>
      <c r="Q152" s="13"/>
      <c r="R152" s="13"/>
      <c r="S152" s="13"/>
      <c r="T152" s="13"/>
      <c r="U152" s="13"/>
      <c r="V152" s="13"/>
      <c r="W152" s="13"/>
      <c r="X152" s="13"/>
    </row>
    <row r="153" spans="1:24" x14ac:dyDescent="0.25">
      <c r="A153" s="2"/>
    </row>
    <row r="154" spans="1:24" x14ac:dyDescent="0.25">
      <c r="A154" s="2"/>
    </row>
    <row r="155" spans="1:24" x14ac:dyDescent="0.25">
      <c r="A155" s="2"/>
    </row>
    <row r="156" spans="1:24" x14ac:dyDescent="0.25">
      <c r="A156" s="2"/>
    </row>
    <row r="157" spans="1:24" x14ac:dyDescent="0.25">
      <c r="A157" s="2"/>
    </row>
    <row r="158" spans="1:24" x14ac:dyDescent="0.25">
      <c r="A158" s="2"/>
    </row>
    <row r="159" spans="1:24" x14ac:dyDescent="0.25">
      <c r="A159" s="55">
        <f>COUNTA(A2:A152)</f>
        <v>135</v>
      </c>
    </row>
    <row r="160" spans="1:24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</sheetData>
  <mergeCells count="10">
    <mergeCell ref="F1:G1"/>
    <mergeCell ref="D1:E1"/>
    <mergeCell ref="B1:C1"/>
    <mergeCell ref="N26:P26"/>
    <mergeCell ref="N3:P3"/>
    <mergeCell ref="N56:P56"/>
    <mergeCell ref="N82:P82"/>
    <mergeCell ref="N117:P117"/>
    <mergeCell ref="J1:K1"/>
    <mergeCell ref="H1:I1"/>
  </mergeCells>
  <pageMargins left="0.7" right="0.7" top="0.75" bottom="0.75" header="0.3" footer="0.3"/>
  <pageSetup paperSize="9" orientation="portrait" r:id="rId1"/>
  <ignoredErrors>
    <ignoredError sqref="A30 A4:A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1"/>
  <sheetViews>
    <sheetView zoomScale="85" zoomScaleNormal="85" workbookViewId="0">
      <selection activeCell="G106" sqref="G106"/>
    </sheetView>
  </sheetViews>
  <sheetFormatPr defaultRowHeight="15" x14ac:dyDescent="0.25"/>
  <cols>
    <col min="4" max="11" width="9.140625" style="14"/>
    <col min="16" max="23" width="9.140625" style="14"/>
  </cols>
  <sheetData>
    <row r="1" spans="1:15" x14ac:dyDescent="0.25">
      <c r="B1" s="90" t="s">
        <v>141</v>
      </c>
      <c r="C1" s="90"/>
      <c r="D1" s="86"/>
      <c r="E1" s="86"/>
      <c r="F1" s="86"/>
      <c r="G1" s="86"/>
      <c r="H1" s="86"/>
      <c r="I1" s="86"/>
      <c r="J1" s="86"/>
      <c r="K1" s="86"/>
    </row>
    <row r="2" spans="1:15" x14ac:dyDescent="0.25">
      <c r="A2" s="4"/>
      <c r="B2" s="5" t="s">
        <v>0</v>
      </c>
      <c r="C2" s="52" t="s">
        <v>1</v>
      </c>
      <c r="L2" s="8"/>
      <c r="M2" s="8"/>
      <c r="N2" s="8"/>
      <c r="O2" s="8"/>
    </row>
    <row r="3" spans="1:15" x14ac:dyDescent="0.25">
      <c r="A3" s="4" t="s">
        <v>15</v>
      </c>
      <c r="B3" s="20">
        <f t="array" ref="B3">IFERROR(IF(VLOOKUP($A3,заявки!$A:$AY,B$391,FALSE)=0,0,VLOOKUP($A3,заявки!$A:$AY,B$391,FALSE)),0)</f>
        <v>3</v>
      </c>
      <c r="C3" s="21">
        <f t="array" ref="C3">IFERROR(IF(VLOOKUP($A3,заявки!$A:$AY,C$391,FALSE)=0,0,VLOOKUP($A3,заявки!$A:$AY,C$391,FALSE)),0)</f>
        <v>1</v>
      </c>
      <c r="D3" s="19"/>
      <c r="E3" s="19"/>
      <c r="F3" s="19"/>
      <c r="G3" s="19"/>
      <c r="H3" s="19"/>
      <c r="I3" s="19"/>
      <c r="J3" s="19"/>
      <c r="K3" s="19"/>
      <c r="L3" s="14"/>
      <c r="M3" s="85">
        <v>7771000</v>
      </c>
      <c r="N3" s="86"/>
      <c r="O3" s="93"/>
    </row>
    <row r="4" spans="1:15" x14ac:dyDescent="0.25">
      <c r="A4" s="4"/>
      <c r="B4" s="20">
        <f t="array" ref="B4">IFERROR(IF(VLOOKUP($A4,заявки!$A:$AY,B$391,FALSE)=0,0,VLOOKUP($A4,заявки!$A:$AY,B$391,FALSE)),0)</f>
        <v>0</v>
      </c>
      <c r="C4" s="21">
        <f t="array" ref="C4">IFERROR(IF(VLOOKUP($A4,заявки!$A:$AY,C$391,FALSE)=0,0,VLOOKUP($A4,заявки!$A:$AY,C$391,FALSE)),0)</f>
        <v>0</v>
      </c>
      <c r="D4" s="19"/>
      <c r="E4" s="19"/>
      <c r="F4" s="19"/>
      <c r="G4" s="19"/>
      <c r="H4" s="19"/>
      <c r="I4" s="19"/>
      <c r="J4" s="19"/>
      <c r="K4" s="19"/>
      <c r="L4" s="14"/>
      <c r="M4" s="14"/>
      <c r="N4" s="14"/>
      <c r="O4" s="14"/>
    </row>
    <row r="5" spans="1:15" x14ac:dyDescent="0.25">
      <c r="A5" s="4"/>
      <c r="B5" s="20">
        <f t="array" ref="B5">IFERROR(IF(VLOOKUP($A5,заявки!$A:$AY,B$391,FALSE)=0,0,VLOOKUP($A5,заявки!$A:$AY,B$391,FALSE)),0)</f>
        <v>0</v>
      </c>
      <c r="C5" s="21">
        <f t="array" ref="C5">IFERROR(IF(VLOOKUP($A5,заявки!$A:$AY,C$391,FALSE)=0,0,VLOOKUP($A5,заявки!$A:$AY,C$391,FALSE)),0)</f>
        <v>0</v>
      </c>
      <c r="D5" s="19"/>
      <c r="E5" s="19"/>
      <c r="F5" s="19"/>
      <c r="G5" s="19"/>
      <c r="H5" s="19"/>
      <c r="I5" s="19"/>
      <c r="J5" s="19"/>
      <c r="K5" s="19"/>
      <c r="L5" s="14"/>
      <c r="M5" s="14"/>
      <c r="N5" s="14"/>
      <c r="O5" s="14"/>
    </row>
    <row r="6" spans="1:15" x14ac:dyDescent="0.25">
      <c r="A6" s="4"/>
      <c r="B6" s="20">
        <f t="array" ref="B6">IFERROR(IF(VLOOKUP($A6,заявки!$A:$AY,B$391,FALSE)=0,0,VLOOKUP($A6,заявки!$A:$AY,B$391,FALSE)),0)</f>
        <v>0</v>
      </c>
      <c r="C6" s="21">
        <f t="array" ref="C6">IFERROR(IF(VLOOKUP($A6,заявки!$A:$AY,C$391,FALSE)=0,0,VLOOKUP($A6,заявки!$A:$AY,C$391,FALSE)),0)</f>
        <v>0</v>
      </c>
      <c r="D6" s="19"/>
      <c r="E6" s="19"/>
      <c r="F6" s="19"/>
      <c r="G6" s="19"/>
      <c r="H6" s="19"/>
      <c r="I6" s="19"/>
      <c r="J6" s="19"/>
      <c r="K6" s="19"/>
      <c r="L6" s="14"/>
      <c r="M6" s="14"/>
      <c r="N6" s="14"/>
      <c r="O6" s="14"/>
    </row>
    <row r="7" spans="1:15" x14ac:dyDescent="0.25">
      <c r="A7" s="4"/>
      <c r="B7" s="20">
        <f t="array" ref="B7">IFERROR(IF(VLOOKUP($A7,заявки!$A:$AY,B$391,FALSE)=0,0,VLOOKUP($A7,заявки!$A:$AY,B$391,FALSE)),0)</f>
        <v>0</v>
      </c>
      <c r="C7" s="21">
        <f t="array" ref="C7">IFERROR(IF(VLOOKUP($A7,заявки!$A:$AY,C$391,FALSE)=0,0,VLOOKUP($A7,заявки!$A:$AY,C$391,FALSE)),0)</f>
        <v>0</v>
      </c>
      <c r="D7" s="19"/>
      <c r="E7" s="19"/>
      <c r="F7" s="19"/>
      <c r="G7" s="19"/>
      <c r="H7" s="19"/>
      <c r="I7" s="19"/>
      <c r="J7" s="19"/>
      <c r="K7" s="19"/>
      <c r="L7" s="14"/>
      <c r="M7" s="14"/>
      <c r="N7" s="14"/>
      <c r="O7" s="14"/>
    </row>
    <row r="8" spans="1:15" x14ac:dyDescent="0.25">
      <c r="A8" s="4"/>
      <c r="B8" s="20">
        <f t="array" ref="B8">IFERROR(IF(VLOOKUP($A8,заявки!$A:$AY,B$391,FALSE)=0,0,VLOOKUP($A8,заявки!$A:$AY,B$391,FALSE)),0)</f>
        <v>0</v>
      </c>
      <c r="C8" s="21">
        <f t="array" ref="C8">IFERROR(IF(VLOOKUP($A8,заявки!$A:$AY,C$391,FALSE)=0,0,VLOOKUP($A8,заявки!$A:$AY,C$391,FALSE)),0)</f>
        <v>0</v>
      </c>
      <c r="D8" s="19"/>
      <c r="E8" s="19"/>
      <c r="F8" s="19"/>
      <c r="G8" s="19"/>
      <c r="H8" s="19"/>
      <c r="I8" s="19"/>
      <c r="J8" s="19"/>
      <c r="K8" s="19"/>
      <c r="L8" s="14"/>
      <c r="M8" s="14"/>
      <c r="N8" s="14"/>
      <c r="O8" s="14"/>
    </row>
    <row r="9" spans="1:15" x14ac:dyDescent="0.25">
      <c r="A9" s="4"/>
      <c r="B9" s="20">
        <f t="array" ref="B9">IFERROR(IF(VLOOKUP($A9,заявки!$A:$AY,B$391,FALSE)=0,0,VLOOKUP($A9,заявки!$A:$AY,B$391,FALSE)),0)</f>
        <v>0</v>
      </c>
      <c r="C9" s="21">
        <f t="array" ref="C9">IFERROR(IF(VLOOKUP($A9,заявки!$A:$AY,C$391,FALSE)=0,0,VLOOKUP($A9,заявки!$A:$AY,C$391,FALSE)),0)</f>
        <v>0</v>
      </c>
      <c r="D9" s="19"/>
      <c r="E9" s="19"/>
      <c r="F9" s="19"/>
      <c r="G9" s="19"/>
      <c r="H9" s="19"/>
      <c r="I9" s="19"/>
      <c r="J9" s="19"/>
      <c r="K9" s="19"/>
      <c r="L9" s="14"/>
      <c r="M9" s="14"/>
      <c r="N9" s="14"/>
      <c r="O9" s="14"/>
    </row>
    <row r="10" spans="1:15" x14ac:dyDescent="0.25">
      <c r="A10" s="4"/>
      <c r="B10" s="20">
        <f t="array" ref="B10">IFERROR(IF(VLOOKUP($A10,заявки!$A:$AY,B$391,FALSE)=0,0,VLOOKUP($A10,заявки!$A:$AY,B$391,FALSE)),0)</f>
        <v>0</v>
      </c>
      <c r="C10" s="21">
        <f t="array" ref="C10">IFERROR(IF(VLOOKUP($A10,заявки!$A:$AY,C$391,FALSE)=0,0,VLOOKUP($A10,заявки!$A:$AY,C$391,FALSE)),0)</f>
        <v>0</v>
      </c>
      <c r="D10" s="19"/>
      <c r="E10" s="19"/>
      <c r="F10" s="19"/>
      <c r="G10" s="19"/>
      <c r="H10" s="19"/>
      <c r="I10" s="19"/>
      <c r="J10" s="19"/>
      <c r="K10" s="19"/>
      <c r="L10" s="14"/>
      <c r="M10" s="14"/>
      <c r="N10" s="14"/>
      <c r="O10" s="14"/>
    </row>
    <row r="11" spans="1:15" x14ac:dyDescent="0.25">
      <c r="A11" s="4"/>
      <c r="B11" s="20">
        <f t="array" ref="B11">IFERROR(IF(VLOOKUP($A11,заявки!$A:$AY,B$391,FALSE)=0,0,VLOOKUP($A11,заявки!$A:$AY,B$391,FALSE)),0)</f>
        <v>0</v>
      </c>
      <c r="C11" s="21">
        <f t="array" ref="C11">IFERROR(IF(VLOOKUP($A11,заявки!$A:$AY,C$391,FALSE)=0,0,VLOOKUP($A11,заявки!$A:$AY,C$391,FALSE)),0)</f>
        <v>0</v>
      </c>
      <c r="D11" s="19"/>
      <c r="E11" s="19"/>
      <c r="F11" s="19"/>
      <c r="G11" s="19"/>
      <c r="H11" s="19"/>
      <c r="I11" s="19"/>
      <c r="J11" s="19"/>
      <c r="K11" s="19"/>
      <c r="L11" s="14"/>
      <c r="M11" s="14"/>
      <c r="N11" s="14"/>
      <c r="O11" s="14"/>
    </row>
    <row r="12" spans="1:15" x14ac:dyDescent="0.25">
      <c r="A12" s="4"/>
      <c r="B12" s="20">
        <f t="array" ref="B12">IFERROR(IF(VLOOKUP($A12,заявки!$A:$AY,B$391,FALSE)=0,0,VLOOKUP($A12,заявки!$A:$AY,B$391,FALSE)),0)</f>
        <v>0</v>
      </c>
      <c r="C12" s="21">
        <f t="array" ref="C12">IFERROR(IF(VLOOKUP($A12,заявки!$A:$AY,C$391,FALSE)=0,0,VLOOKUP($A12,заявки!$A:$AY,C$391,FALSE)),0)</f>
        <v>0</v>
      </c>
      <c r="D12" s="19"/>
      <c r="E12" s="19"/>
      <c r="F12" s="19"/>
      <c r="G12" s="19"/>
      <c r="H12" s="19"/>
      <c r="I12" s="19"/>
      <c r="J12" s="19"/>
      <c r="K12" s="19"/>
      <c r="L12" s="14"/>
      <c r="M12" s="14"/>
      <c r="N12" s="14"/>
      <c r="O12" s="14"/>
    </row>
    <row r="13" spans="1:15" x14ac:dyDescent="0.25">
      <c r="A13" s="4"/>
      <c r="B13" s="20">
        <f t="array" ref="B13">IFERROR(IF(VLOOKUP($A13,заявки!$A:$AY,B$391,FALSE)=0,0,VLOOKUP($A13,заявки!$A:$AY,B$391,FALSE)),0)</f>
        <v>0</v>
      </c>
      <c r="C13" s="21">
        <f t="array" ref="C13">IFERROR(IF(VLOOKUP($A13,заявки!$A:$AY,C$391,FALSE)=0,0,VLOOKUP($A13,заявки!$A:$AY,C$391,FALSE)),0)</f>
        <v>0</v>
      </c>
      <c r="D13" s="19"/>
      <c r="E13" s="19"/>
      <c r="F13" s="19"/>
      <c r="G13" s="19"/>
      <c r="H13" s="19"/>
      <c r="I13" s="19"/>
      <c r="J13" s="19"/>
      <c r="K13" s="19"/>
      <c r="L13" s="14"/>
      <c r="M13" s="14"/>
      <c r="N13" s="14"/>
      <c r="O13" s="14"/>
    </row>
    <row r="14" spans="1:15" x14ac:dyDescent="0.25">
      <c r="A14" s="4"/>
      <c r="B14" s="20">
        <f t="array" ref="B14">IFERROR(IF(VLOOKUP($A14,заявки!$A:$AY,B$391,FALSE)=0,0,VLOOKUP($A14,заявки!$A:$AY,B$391,FALSE)),0)</f>
        <v>0</v>
      </c>
      <c r="C14" s="21">
        <f t="array" ref="C14">IFERROR(IF(VLOOKUP($A14,заявки!$A:$AY,C$391,FALSE)=0,0,VLOOKUP($A14,заявки!$A:$AY,C$391,FALSE)),0)</f>
        <v>0</v>
      </c>
      <c r="D14" s="19"/>
      <c r="E14" s="19"/>
      <c r="F14" s="19"/>
      <c r="G14" s="19"/>
      <c r="H14" s="19"/>
      <c r="I14" s="19"/>
      <c r="J14" s="19"/>
      <c r="K14" s="19"/>
      <c r="L14" s="14"/>
      <c r="M14" s="14"/>
      <c r="N14" s="14"/>
      <c r="O14" s="14"/>
    </row>
    <row r="15" spans="1:15" x14ac:dyDescent="0.25">
      <c r="A15" s="4" t="s">
        <v>20</v>
      </c>
      <c r="B15" s="20">
        <f t="array" ref="B15">IFERROR(IF(VLOOKUP($A15,заявки!$A:$AY,B$391,FALSE)=0,0,VLOOKUP($A15,заявки!$A:$AY,B$391,FALSE)),0)</f>
        <v>3</v>
      </c>
      <c r="C15" s="21">
        <f t="array" ref="C15">IFERROR(IF(VLOOKUP($A15,заявки!$A:$AY,C$391,FALSE)=0,0,VLOOKUP($A15,заявки!$A:$AY,C$391,FALSE)),0)</f>
        <v>1</v>
      </c>
      <c r="D15" s="19"/>
      <c r="E15" s="19"/>
      <c r="F15" s="19"/>
      <c r="G15" s="19"/>
      <c r="H15" s="19"/>
      <c r="I15" s="19"/>
      <c r="J15" s="19"/>
      <c r="K15" s="19"/>
      <c r="L15" s="14"/>
      <c r="M15" s="14"/>
      <c r="N15" s="14"/>
      <c r="O15" s="14"/>
    </row>
    <row r="16" spans="1:15" x14ac:dyDescent="0.25">
      <c r="A16" s="4"/>
      <c r="B16" s="20">
        <f t="array" ref="B16">IFERROR(IF(VLOOKUP($A16,заявки!$A:$AY,B$391,FALSE)=0,0,VLOOKUP($A16,заявки!$A:$AY,B$391,FALSE)),0)</f>
        <v>0</v>
      </c>
      <c r="C16" s="21">
        <f t="array" ref="C16">IFERROR(IF(VLOOKUP($A16,заявки!$A:$AY,C$391,FALSE)=0,0,VLOOKUP($A16,заявки!$A:$AY,C$391,FALSE)),0)</f>
        <v>0</v>
      </c>
      <c r="D16" s="19"/>
      <c r="E16" s="19"/>
      <c r="F16" s="19"/>
      <c r="G16" s="19"/>
      <c r="H16" s="19"/>
      <c r="I16" s="19"/>
      <c r="J16" s="19"/>
      <c r="K16" s="19"/>
      <c r="L16" s="14"/>
      <c r="M16" s="14"/>
      <c r="N16" s="14"/>
      <c r="O16" s="14"/>
    </row>
    <row r="17" spans="1:24" x14ac:dyDescent="0.25">
      <c r="A17" s="4" t="s">
        <v>9</v>
      </c>
      <c r="B17" s="20">
        <f t="array" ref="B17">IFERROR(IF(VLOOKUP($A17,заявки!$A:$AY,B$391,FALSE)=0,0,VLOOKUP($A17,заявки!$A:$AY,B$391,FALSE)),0)</f>
        <v>3</v>
      </c>
      <c r="C17" s="21">
        <f t="array" ref="C17">IFERROR(IF(VLOOKUP($A17,заявки!$A:$AY,C$391,FALSE)=0,0,VLOOKUP($A17,заявки!$A:$AY,C$391,FALSE)),0)</f>
        <v>1</v>
      </c>
      <c r="D17" s="19"/>
      <c r="E17" s="19"/>
      <c r="F17" s="19"/>
      <c r="G17" s="19"/>
      <c r="H17" s="19"/>
      <c r="I17" s="19"/>
      <c r="J17" s="19"/>
      <c r="K17" s="19"/>
      <c r="L17" s="14"/>
      <c r="M17" s="14"/>
      <c r="N17" s="14"/>
      <c r="O17" s="14"/>
    </row>
    <row r="18" spans="1:24" x14ac:dyDescent="0.25">
      <c r="A18" s="4"/>
      <c r="B18" s="20">
        <f t="array" ref="B18">IFERROR(IF(VLOOKUP($A18,заявки!$A:$AY,B$391,FALSE)=0,0,VLOOKUP($A18,заявки!$A:$AY,B$391,FALSE)),0)</f>
        <v>0</v>
      </c>
      <c r="C18" s="21">
        <f t="array" ref="C18">IFERROR(IF(VLOOKUP($A18,заявки!$A:$AY,C$391,FALSE)=0,0,VLOOKUP($A18,заявки!$A:$AY,C$391,FALSE)),0)</f>
        <v>0</v>
      </c>
      <c r="D18" s="19"/>
      <c r="E18" s="19"/>
      <c r="F18" s="19"/>
      <c r="G18" s="19"/>
      <c r="H18" s="19"/>
      <c r="I18" s="19"/>
      <c r="J18" s="19"/>
      <c r="K18" s="19"/>
      <c r="L18" s="14"/>
      <c r="M18" s="14"/>
      <c r="N18" s="14"/>
      <c r="O18" s="14"/>
    </row>
    <row r="19" spans="1:24" x14ac:dyDescent="0.25">
      <c r="A19" s="4"/>
      <c r="B19" s="20">
        <f t="array" ref="B19">IFERROR(IF(VLOOKUP($A19,заявки!$A:$AY,B$391,FALSE)=0,0,VLOOKUP($A19,заявки!$A:$AY,B$391,FALSE)),0)</f>
        <v>0</v>
      </c>
      <c r="C19" s="21">
        <f t="array" ref="C19">IFERROR(IF(VLOOKUP($A19,заявки!$A:$AY,C$391,FALSE)=0,0,VLOOKUP($A19,заявки!$A:$AY,C$391,FALSE)),0)</f>
        <v>0</v>
      </c>
      <c r="D19" s="19"/>
      <c r="E19" s="19"/>
      <c r="F19" s="19"/>
      <c r="G19" s="19"/>
      <c r="H19" s="19"/>
      <c r="I19" s="19"/>
      <c r="J19" s="19"/>
      <c r="K19" s="19"/>
      <c r="L19" s="14"/>
      <c r="M19" s="14"/>
      <c r="N19" s="14"/>
      <c r="O19" s="14"/>
    </row>
    <row r="20" spans="1:24" x14ac:dyDescent="0.25">
      <c r="A20" s="4"/>
      <c r="B20" s="20">
        <f t="array" ref="B20">IFERROR(IF(VLOOKUP($A20,заявки!$A:$AY,B$391,FALSE)=0,0,VLOOKUP($A20,заявки!$A:$AY,B$391,FALSE)),0)</f>
        <v>0</v>
      </c>
      <c r="C20" s="21">
        <f t="array" ref="C20">IFERROR(IF(VLOOKUP($A20,заявки!$A:$AY,C$391,FALSE)=0,0,VLOOKUP($A20,заявки!$A:$AY,C$391,FALSE)),0)</f>
        <v>0</v>
      </c>
      <c r="D20" s="19"/>
      <c r="E20" s="19"/>
      <c r="F20" s="19"/>
      <c r="G20" s="19"/>
      <c r="H20" s="19"/>
      <c r="I20" s="19"/>
      <c r="J20" s="19"/>
      <c r="K20" s="19"/>
      <c r="L20" s="14"/>
      <c r="M20" s="14"/>
      <c r="N20" s="14"/>
      <c r="O20" s="14"/>
    </row>
    <row r="21" spans="1:24" x14ac:dyDescent="0.25">
      <c r="A21" s="4" t="s">
        <v>26</v>
      </c>
      <c r="B21" s="20">
        <f t="array" ref="B21">IFERROR(IF(VLOOKUP($A21,заявки!$A:$AY,B$391,FALSE)=0,0,VLOOKUP($A21,заявки!$A:$AY,B$391,FALSE)),0)</f>
        <v>3</v>
      </c>
      <c r="C21" s="21">
        <f t="array" ref="C21">IFERROR(IF(VLOOKUP($A21,заявки!$A:$AY,C$391,FALSE)=0,0,VLOOKUP($A21,заявки!$A:$AY,C$391,FALSE)),0)</f>
        <v>1</v>
      </c>
      <c r="D21" s="19"/>
      <c r="E21" s="19"/>
      <c r="F21" s="19"/>
      <c r="G21" s="19"/>
      <c r="H21" s="19"/>
      <c r="I21" s="19"/>
      <c r="J21" s="19"/>
      <c r="K21" s="19"/>
      <c r="L21" s="14"/>
      <c r="M21" s="14"/>
      <c r="N21" s="14"/>
      <c r="O21" s="14"/>
    </row>
    <row r="22" spans="1:24" x14ac:dyDescent="0.25">
      <c r="A22" s="4"/>
      <c r="B22" s="20">
        <f t="array" ref="B22">IFERROR(IF(VLOOKUP($A22,заявки!$A:$AY,B$391,FALSE)=0,0,VLOOKUP($A22,заявки!$A:$AY,B$391,FALSE)),0)</f>
        <v>0</v>
      </c>
      <c r="C22" s="21">
        <f t="array" ref="C22">IFERROR(IF(VLOOKUP($A22,заявки!$A:$AY,C$391,FALSE)=0,0,VLOOKUP($A22,заявки!$A:$AY,C$391,FALSE)),0)</f>
        <v>0</v>
      </c>
      <c r="D22" s="19"/>
      <c r="E22" s="19"/>
      <c r="F22" s="19"/>
      <c r="G22" s="19"/>
      <c r="H22" s="19"/>
      <c r="I22" s="19"/>
      <c r="J22" s="19"/>
      <c r="K22" s="19"/>
      <c r="L22" s="14"/>
      <c r="M22" s="14"/>
      <c r="N22" s="14"/>
      <c r="O22" s="14"/>
    </row>
    <row r="23" spans="1:24" x14ac:dyDescent="0.25">
      <c r="A23" s="4"/>
      <c r="B23" s="20">
        <f t="array" ref="B23">IFERROR(IF(VLOOKUP($A23,заявки!$A:$AY,B$391,FALSE)=0,0,VLOOKUP($A23,заявки!$A:$AY,B$391,FALSE)),0)</f>
        <v>0</v>
      </c>
      <c r="C23" s="21">
        <f t="array" ref="C23">IFERROR(IF(VLOOKUP($A23,заявки!$A:$AY,C$391,FALSE)=0,0,VLOOKUP($A23,заявки!$A:$AY,C$391,FALSE)),0)</f>
        <v>0</v>
      </c>
      <c r="D23" s="19"/>
      <c r="E23" s="19"/>
      <c r="F23" s="19"/>
      <c r="G23" s="19"/>
      <c r="H23" s="19"/>
      <c r="I23" s="19"/>
      <c r="J23" s="19"/>
      <c r="K23" s="19"/>
      <c r="L23" s="14"/>
      <c r="M23" s="14"/>
      <c r="N23" s="14"/>
      <c r="O23" s="14"/>
    </row>
    <row r="24" spans="1:24" x14ac:dyDescent="0.25">
      <c r="A24" s="4" t="s">
        <v>12</v>
      </c>
      <c r="B24" s="20">
        <f t="array" ref="B24">IFERROR(IF(VLOOKUP($A24,заявки!$A:$AY,B$391,FALSE)=0,0,VLOOKUP($A24,заявки!$A:$AY,B$391,FALSE)),0)</f>
        <v>3</v>
      </c>
      <c r="C24" s="21">
        <f t="array" ref="C24">IFERROR(IF(VLOOKUP($A24,заявки!$A:$AY,C$391,FALSE)=0,0,VLOOKUP($A24,заявки!$A:$AY,C$391,FALSE)),0)</f>
        <v>1</v>
      </c>
      <c r="D24" s="19"/>
      <c r="E24" s="19"/>
      <c r="F24" s="19"/>
      <c r="G24" s="19"/>
      <c r="H24" s="19"/>
      <c r="I24" s="19"/>
      <c r="J24" s="19"/>
      <c r="K24" s="19"/>
      <c r="L24" s="14"/>
      <c r="M24" s="14"/>
      <c r="N24" s="14"/>
      <c r="O24" s="14"/>
    </row>
    <row r="25" spans="1:24" x14ac:dyDescent="0.25">
      <c r="A25" s="4"/>
      <c r="B25" s="20">
        <f t="array" ref="B25">IFERROR(IF(VLOOKUP($A25,заявки!$A:$AY,B$391,FALSE)=0,0,VLOOKUP($A25,заявки!$A:$AY,B$391,FALSE)),0)</f>
        <v>0</v>
      </c>
      <c r="C25" s="21">
        <f t="array" ref="C25">IFERROR(IF(VLOOKUP($A25,заявки!$A:$AY,C$391,FALSE)=0,0,VLOOKUP($A25,заявки!$A:$AY,C$391,FALSE)),0)</f>
        <v>0</v>
      </c>
      <c r="D25" s="19"/>
      <c r="E25" s="19"/>
      <c r="F25" s="19"/>
      <c r="G25" s="19"/>
      <c r="H25" s="19"/>
      <c r="I25" s="19"/>
      <c r="J25" s="19"/>
      <c r="K25" s="19"/>
      <c r="L25" s="14"/>
      <c r="M25" s="14"/>
      <c r="N25" s="14"/>
      <c r="O25" s="14"/>
    </row>
    <row r="26" spans="1:24" x14ac:dyDescent="0.25">
      <c r="A26" s="4"/>
      <c r="B26" s="20">
        <f t="array" ref="B26">IFERROR(IF(VLOOKUP($A26,заявки!$A:$AY,B$391,FALSE)=0,0,VLOOKUP($A26,заявки!$A:$AY,B$391,FALSE)),0)</f>
        <v>0</v>
      </c>
      <c r="C26" s="21">
        <f t="array" ref="C26">IFERROR(IF(VLOOKUP($A26,заявки!$A:$AY,C$391,FALSE)=0,0,VLOOKUP($A26,заявки!$A:$AY,C$391,FALSE)),0)</f>
        <v>0</v>
      </c>
      <c r="D26" s="19"/>
      <c r="E26" s="19"/>
      <c r="F26" s="19"/>
      <c r="G26" s="19"/>
      <c r="H26" s="19"/>
      <c r="I26" s="19"/>
      <c r="J26" s="19"/>
      <c r="K26" s="19"/>
      <c r="L26" s="14"/>
      <c r="M26" s="85">
        <v>7771000</v>
      </c>
      <c r="N26" s="86"/>
      <c r="O26" s="93"/>
    </row>
    <row r="27" spans="1:24" x14ac:dyDescent="0.25">
      <c r="A27" s="4"/>
      <c r="B27" s="20">
        <f t="array" ref="B27">IFERROR(IF(VLOOKUP($A27,заявки!$A:$AY,B$391,FALSE)=0,0,VLOOKUP($A27,заявки!$A:$AY,B$391,FALSE)),0)</f>
        <v>0</v>
      </c>
      <c r="C27" s="21">
        <f t="array" ref="C27">IFERROR(IF(VLOOKUP($A27,заявки!$A:$AY,C$391,FALSE)=0,0,VLOOKUP($A27,заявки!$A:$AY,C$391,FALSE)),0)</f>
        <v>0</v>
      </c>
      <c r="D27" s="19"/>
      <c r="E27" s="19"/>
      <c r="F27" s="19"/>
      <c r="G27" s="19"/>
      <c r="H27" s="19"/>
      <c r="I27" s="19"/>
      <c r="J27" s="19"/>
      <c r="K27" s="19"/>
      <c r="L27" s="14"/>
      <c r="M27" s="14" t="s">
        <v>29</v>
      </c>
      <c r="N27" s="14" t="s">
        <v>0</v>
      </c>
      <c r="O27" s="14" t="s">
        <v>1</v>
      </c>
      <c r="X27" s="14"/>
    </row>
    <row r="28" spans="1:24" x14ac:dyDescent="0.25">
      <c r="A28" s="4"/>
      <c r="B28" s="20">
        <f t="array" ref="B28">IFERROR(IF(VLOOKUP($A28,заявки!$A:$AY,B$391,FALSE)=0,0,VLOOKUP($A28,заявки!$A:$AY,B$391,FALSE)),0)</f>
        <v>0</v>
      </c>
      <c r="C28" s="21">
        <f t="array" ref="C28">IFERROR(IF(VLOOKUP($A28,заявки!$A:$AY,C$391,FALSE)=0,0,VLOOKUP($A28,заявки!$A:$AY,C$391,FALSE)),0)</f>
        <v>0</v>
      </c>
      <c r="D28" s="19"/>
      <c r="E28" s="19"/>
      <c r="F28" s="19"/>
      <c r="G28" s="19"/>
      <c r="H28" s="19"/>
      <c r="I28" s="19"/>
      <c r="J28" s="19"/>
      <c r="K28" s="19"/>
      <c r="L28" s="14"/>
      <c r="M28" s="14"/>
      <c r="N28" s="14"/>
      <c r="O28" s="14"/>
      <c r="X28" s="14"/>
    </row>
    <row r="29" spans="1:24" x14ac:dyDescent="0.25">
      <c r="A29" s="4"/>
      <c r="B29" s="20">
        <f t="array" ref="B29">IFERROR(IF(VLOOKUP($A29,заявки!$A:$AY,B$391,FALSE)=0,0,VLOOKUP($A29,заявки!$A:$AY,B$391,FALSE)),0)</f>
        <v>0</v>
      </c>
      <c r="C29" s="21">
        <f t="array" ref="C29">IFERROR(IF(VLOOKUP($A29,заявки!$A:$AY,C$391,FALSE)=0,0,VLOOKUP($A29,заявки!$A:$AY,C$391,FALSE)),0)</f>
        <v>0</v>
      </c>
      <c r="D29" s="19"/>
      <c r="E29" s="19"/>
      <c r="F29" s="19"/>
      <c r="G29" s="19"/>
      <c r="H29" s="19"/>
      <c r="I29" s="19"/>
      <c r="J29" s="19"/>
      <c r="K29" s="19"/>
      <c r="L29" s="14"/>
      <c r="M29" s="14" t="s">
        <v>30</v>
      </c>
      <c r="N29" s="19">
        <f>B30</f>
        <v>15</v>
      </c>
      <c r="O29" s="19">
        <f>C30</f>
        <v>5</v>
      </c>
      <c r="P29" s="19"/>
      <c r="Q29" s="19"/>
      <c r="R29" s="19"/>
      <c r="S29" s="19"/>
      <c r="T29" s="19"/>
      <c r="U29" s="19"/>
      <c r="V29" s="19"/>
      <c r="W29" s="19"/>
      <c r="X29" s="19"/>
    </row>
    <row r="30" spans="1:24" x14ac:dyDescent="0.25">
      <c r="A30" s="99"/>
      <c r="B30" s="100">
        <f>SUM(B3:B29)</f>
        <v>15</v>
      </c>
      <c r="C30" s="101">
        <f>SUM(C3:C29)</f>
        <v>5</v>
      </c>
      <c r="D30" s="13"/>
      <c r="E30" s="13"/>
      <c r="F30" s="13"/>
      <c r="G30" s="13"/>
      <c r="H30" s="13"/>
      <c r="I30" s="13"/>
      <c r="J30" s="13"/>
      <c r="K30" s="13"/>
      <c r="L30" s="1"/>
      <c r="M30" s="1"/>
      <c r="N30" s="1"/>
      <c r="O30" s="1"/>
    </row>
    <row r="31" spans="1:24" x14ac:dyDescent="0.25">
      <c r="A31" s="6"/>
      <c r="B31" s="46">
        <f t="array" ref="B31">IFERROR(IF(VLOOKUP($A31,заявки!$A:$AY,B$391,FALSE)=0,0,VLOOKUP($A31,заявки!$A:$AY,B$391,FALSE)),0)</f>
        <v>0</v>
      </c>
      <c r="C31" s="39">
        <f t="array" ref="C31">IFERROR(IF(VLOOKUP($A31,заявки!$A:$AY,C$391,FALSE)=0,0,VLOOKUP($A31,заявки!$A:$AY,C$391,FALSE)),0)</f>
        <v>0</v>
      </c>
      <c r="D31" s="19"/>
      <c r="E31" s="19"/>
      <c r="F31" s="19"/>
      <c r="G31" s="19"/>
      <c r="H31" s="19"/>
      <c r="I31" s="19"/>
      <c r="J31" s="19"/>
      <c r="K31" s="19"/>
      <c r="L31" s="14"/>
      <c r="M31" s="14"/>
      <c r="N31" s="14"/>
      <c r="O31" s="14"/>
    </row>
    <row r="32" spans="1:24" x14ac:dyDescent="0.25">
      <c r="A32" s="4" t="s">
        <v>31</v>
      </c>
      <c r="B32" s="20">
        <f t="array" ref="B32">IFERROR(IF(VLOOKUP($A32,заявки!$A:$AY,B$391,FALSE)=0,0,VLOOKUP($A32,заявки!$A:$AY,B$391,FALSE)),0)</f>
        <v>3</v>
      </c>
      <c r="C32" s="21">
        <f t="array" ref="C32">IFERROR(IF(VLOOKUP($A32,заявки!$A:$AY,C$391,FALSE)=0,0,VLOOKUP($A32,заявки!$A:$AY,C$391,FALSE)),0)</f>
        <v>1</v>
      </c>
      <c r="D32" s="19"/>
      <c r="E32" s="19"/>
      <c r="F32" s="19"/>
      <c r="G32" s="19"/>
      <c r="H32" s="19"/>
      <c r="I32" s="19"/>
      <c r="J32" s="19"/>
      <c r="K32" s="19"/>
      <c r="L32" s="14"/>
      <c r="M32" s="14"/>
      <c r="N32" s="14"/>
      <c r="O32" s="14"/>
    </row>
    <row r="33" spans="1:15" x14ac:dyDescent="0.25">
      <c r="A33" s="4"/>
      <c r="B33" s="20">
        <f t="array" ref="B33">IFERROR(IF(VLOOKUP($A33,заявки!$A:$AY,B$391,FALSE)=0,0,VLOOKUP($A33,заявки!$A:$AY,B$391,FALSE)),0)</f>
        <v>0</v>
      </c>
      <c r="C33" s="21">
        <f t="array" ref="C33">IFERROR(IF(VLOOKUP($A33,заявки!$A:$AY,C$391,FALSE)=0,0,VLOOKUP($A33,заявки!$A:$AY,C$391,FALSE)),0)</f>
        <v>0</v>
      </c>
      <c r="D33" s="19"/>
      <c r="E33" s="19"/>
      <c r="F33" s="19"/>
      <c r="G33" s="19"/>
      <c r="H33" s="19"/>
      <c r="I33" s="19"/>
      <c r="J33" s="19"/>
      <c r="K33" s="19"/>
      <c r="L33" s="14"/>
      <c r="M33" s="14"/>
      <c r="N33" s="14"/>
      <c r="O33" s="14"/>
    </row>
    <row r="34" spans="1:15" x14ac:dyDescent="0.25">
      <c r="A34" s="4"/>
      <c r="B34" s="20">
        <f t="array" ref="B34">IFERROR(IF(VLOOKUP($A34,заявки!$A:$AY,B$391,FALSE)=0,0,VLOOKUP($A34,заявки!$A:$AY,B$391,FALSE)),0)</f>
        <v>0</v>
      </c>
      <c r="C34" s="21">
        <f t="array" ref="C34">IFERROR(IF(VLOOKUP($A34,заявки!$A:$AY,C$391,FALSE)=0,0,VLOOKUP($A34,заявки!$A:$AY,C$391,FALSE)),0)</f>
        <v>0</v>
      </c>
      <c r="D34" s="19"/>
      <c r="E34" s="19"/>
      <c r="F34" s="19"/>
      <c r="G34" s="19"/>
      <c r="H34" s="19"/>
      <c r="I34" s="19"/>
      <c r="J34" s="19"/>
      <c r="K34" s="19"/>
      <c r="L34" s="14"/>
      <c r="M34" s="14"/>
      <c r="N34" s="14"/>
      <c r="O34" s="14"/>
    </row>
    <row r="35" spans="1:15" x14ac:dyDescent="0.25">
      <c r="A35" s="4"/>
      <c r="B35" s="20">
        <f t="array" ref="B35">IFERROR(IF(VLOOKUP($A35,заявки!$A:$AY,B$391,FALSE)=0,0,VLOOKUP($A35,заявки!$A:$AY,B$391,FALSE)),0)</f>
        <v>0</v>
      </c>
      <c r="C35" s="21">
        <f t="array" ref="C35">IFERROR(IF(VLOOKUP($A35,заявки!$A:$AY,C$391,FALSE)=0,0,VLOOKUP($A35,заявки!$A:$AY,C$391,FALSE)),0)</f>
        <v>0</v>
      </c>
      <c r="D35" s="19"/>
      <c r="E35" s="19"/>
      <c r="F35" s="19"/>
      <c r="G35" s="19"/>
      <c r="H35" s="19"/>
      <c r="I35" s="19"/>
      <c r="J35" s="19"/>
      <c r="K35" s="19"/>
      <c r="L35" s="14"/>
      <c r="M35" s="14"/>
      <c r="N35" s="14"/>
      <c r="O35" s="14"/>
    </row>
    <row r="36" spans="1:15" x14ac:dyDescent="0.25">
      <c r="A36" s="4" t="s">
        <v>34</v>
      </c>
      <c r="B36" s="20">
        <f t="array" ref="B36">IFERROR(IF(VLOOKUP($A36,заявки!$A:$AY,B$391,FALSE)=0,0,VLOOKUP($A36,заявки!$A:$AY,B$391,FALSE)),0)</f>
        <v>3</v>
      </c>
      <c r="C36" s="21">
        <f t="array" ref="C36">IFERROR(IF(VLOOKUP($A36,заявки!$A:$AY,C$391,FALSE)=0,0,VLOOKUP($A36,заявки!$A:$AY,C$391,FALSE)),0)</f>
        <v>1</v>
      </c>
      <c r="D36" s="19"/>
      <c r="E36" s="19"/>
      <c r="F36" s="19"/>
      <c r="G36" s="19"/>
      <c r="H36" s="19"/>
      <c r="I36" s="19"/>
      <c r="J36" s="19"/>
      <c r="K36" s="19"/>
      <c r="L36" s="14"/>
      <c r="M36" s="14"/>
      <c r="N36" s="14"/>
      <c r="O36" s="14"/>
    </row>
    <row r="37" spans="1:15" x14ac:dyDescent="0.25">
      <c r="A37" s="4" t="s">
        <v>35</v>
      </c>
      <c r="B37" s="20">
        <f t="array" ref="B37">IFERROR(IF(VLOOKUP($A37,заявки!$A:$AY,B$391,FALSE)=0,0,VLOOKUP($A37,заявки!$A:$AY,B$391,FALSE)),0)</f>
        <v>3</v>
      </c>
      <c r="C37" s="21">
        <f t="array" ref="C37">IFERROR(IF(VLOOKUP($A37,заявки!$A:$AY,C$391,FALSE)=0,0,VLOOKUP($A37,заявки!$A:$AY,C$391,FALSE)),0)</f>
        <v>1</v>
      </c>
      <c r="D37" s="19"/>
      <c r="E37" s="19"/>
      <c r="F37" s="19"/>
      <c r="G37" s="19"/>
      <c r="H37" s="19"/>
      <c r="I37" s="19"/>
      <c r="J37" s="19"/>
      <c r="K37" s="19"/>
      <c r="L37" s="14"/>
      <c r="M37" s="14"/>
      <c r="N37" s="14"/>
      <c r="O37" s="14"/>
    </row>
    <row r="38" spans="1:15" x14ac:dyDescent="0.25">
      <c r="A38" s="4"/>
      <c r="B38" s="20">
        <f t="array" ref="B38">IFERROR(IF(VLOOKUP($A38,заявки!$A:$AY,B$391,FALSE)=0,0,VLOOKUP($A38,заявки!$A:$AY,B$391,FALSE)),0)</f>
        <v>0</v>
      </c>
      <c r="C38" s="21">
        <f t="array" ref="C38">IFERROR(IF(VLOOKUP($A38,заявки!$A:$AY,C$391,FALSE)=0,0,VLOOKUP($A38,заявки!$A:$AY,C$391,FALSE)),0)</f>
        <v>0</v>
      </c>
      <c r="D38" s="19"/>
      <c r="E38" s="19"/>
      <c r="F38" s="19"/>
      <c r="G38" s="19"/>
      <c r="H38" s="19"/>
      <c r="I38" s="19"/>
      <c r="J38" s="19"/>
      <c r="K38" s="19"/>
      <c r="L38" s="14"/>
      <c r="M38" s="14"/>
      <c r="N38" s="14"/>
      <c r="O38" s="14"/>
    </row>
    <row r="39" spans="1:15" x14ac:dyDescent="0.25">
      <c r="A39" s="4"/>
      <c r="B39" s="20">
        <f t="array" ref="B39">IFERROR(IF(VLOOKUP($A39,заявки!$A:$AY,B$391,FALSE)=0,0,VLOOKUP($A39,заявки!$A:$AY,B$391,FALSE)),0)</f>
        <v>0</v>
      </c>
      <c r="C39" s="21">
        <f t="array" ref="C39">IFERROR(IF(VLOOKUP($A39,заявки!$A:$AY,C$391,FALSE)=0,0,VLOOKUP($A39,заявки!$A:$AY,C$391,FALSE)),0)</f>
        <v>0</v>
      </c>
      <c r="D39" s="19"/>
      <c r="E39" s="19"/>
      <c r="F39" s="19"/>
      <c r="G39" s="19"/>
      <c r="H39" s="19"/>
      <c r="I39" s="19"/>
      <c r="J39" s="19"/>
      <c r="K39" s="19"/>
      <c r="L39" s="14"/>
      <c r="M39" s="14"/>
      <c r="N39" s="14"/>
      <c r="O39" s="14"/>
    </row>
    <row r="40" spans="1:15" x14ac:dyDescent="0.25">
      <c r="A40" s="4"/>
      <c r="B40" s="20">
        <f t="array" ref="B40">IFERROR(IF(VLOOKUP($A40,заявки!$A:$AY,B$391,FALSE)=0,0,VLOOKUP($A40,заявки!$A:$AY,B$391,FALSE)),0)</f>
        <v>0</v>
      </c>
      <c r="C40" s="21">
        <f t="array" ref="C40">IFERROR(IF(VLOOKUP($A40,заявки!$A:$AY,C$391,FALSE)=0,0,VLOOKUP($A40,заявки!$A:$AY,C$391,FALSE)),0)</f>
        <v>0</v>
      </c>
      <c r="D40" s="19"/>
      <c r="E40" s="19"/>
      <c r="F40" s="19"/>
      <c r="G40" s="19"/>
      <c r="H40" s="19"/>
      <c r="I40" s="19"/>
      <c r="J40" s="19"/>
      <c r="K40" s="19"/>
      <c r="L40" s="14"/>
      <c r="M40" s="14"/>
      <c r="N40" s="14"/>
      <c r="O40" s="14"/>
    </row>
    <row r="41" spans="1:15" x14ac:dyDescent="0.25">
      <c r="A41" s="4"/>
      <c r="B41" s="20">
        <f t="array" ref="B41">IFERROR(IF(VLOOKUP($A41,заявки!$A:$AY,B$391,FALSE)=0,0,VLOOKUP($A41,заявки!$A:$AY,B$391,FALSE)),0)</f>
        <v>0</v>
      </c>
      <c r="C41" s="21">
        <f t="array" ref="C41">IFERROR(IF(VLOOKUP($A41,заявки!$A:$AY,C$391,FALSE)=0,0,VLOOKUP($A41,заявки!$A:$AY,C$391,FALSE)),0)</f>
        <v>0</v>
      </c>
      <c r="D41" s="19"/>
      <c r="E41" s="19"/>
      <c r="F41" s="19"/>
      <c r="G41" s="19"/>
      <c r="H41" s="19"/>
      <c r="I41" s="19"/>
      <c r="J41" s="19"/>
      <c r="K41" s="19"/>
      <c r="L41" s="14"/>
      <c r="M41" s="14"/>
      <c r="N41" s="14"/>
      <c r="O41" s="14"/>
    </row>
    <row r="42" spans="1:15" x14ac:dyDescent="0.25">
      <c r="A42" s="4"/>
      <c r="B42" s="20">
        <f t="array" ref="B42">IFERROR(IF(VLOOKUP($A42,заявки!$A:$AY,B$391,FALSE)=0,0,VLOOKUP($A42,заявки!$A:$AY,B$391,FALSE)),0)</f>
        <v>0</v>
      </c>
      <c r="C42" s="21">
        <f t="array" ref="C42">IFERROR(IF(VLOOKUP($A42,заявки!$A:$AY,C$391,FALSE)=0,0,VLOOKUP($A42,заявки!$A:$AY,C$391,FALSE)),0)</f>
        <v>0</v>
      </c>
      <c r="D42" s="19"/>
      <c r="E42" s="19"/>
      <c r="F42" s="19"/>
      <c r="G42" s="19"/>
      <c r="H42" s="19"/>
      <c r="I42" s="19"/>
      <c r="J42" s="19"/>
      <c r="K42" s="19"/>
      <c r="L42" s="14"/>
      <c r="M42" s="14"/>
      <c r="N42" s="14"/>
      <c r="O42" s="14"/>
    </row>
    <row r="43" spans="1:15" x14ac:dyDescent="0.25">
      <c r="A43" s="4"/>
      <c r="B43" s="20">
        <f t="array" ref="B43">IFERROR(IF(VLOOKUP($A43,заявки!$A:$AY,B$391,FALSE)=0,0,VLOOKUP($A43,заявки!$A:$AY,B$391,FALSE)),0)</f>
        <v>0</v>
      </c>
      <c r="C43" s="21">
        <f t="array" ref="C43">IFERROR(IF(VLOOKUP($A43,заявки!$A:$AY,C$391,FALSE)=0,0,VLOOKUP($A43,заявки!$A:$AY,C$391,FALSE)),0)</f>
        <v>0</v>
      </c>
      <c r="D43" s="19"/>
      <c r="E43" s="19"/>
      <c r="F43" s="19"/>
      <c r="G43" s="19"/>
      <c r="H43" s="19"/>
      <c r="I43" s="19"/>
      <c r="J43" s="19"/>
      <c r="K43" s="19"/>
      <c r="L43" s="14"/>
      <c r="M43" s="14"/>
      <c r="N43" s="14"/>
      <c r="O43" s="14"/>
    </row>
    <row r="44" spans="1:15" x14ac:dyDescent="0.25">
      <c r="A44" s="4"/>
      <c r="B44" s="20">
        <f t="array" ref="B44">IFERROR(IF(VLOOKUP($A44,заявки!$A:$AY,B$391,FALSE)=0,0,VLOOKUP($A44,заявки!$A:$AY,B$391,FALSE)),0)</f>
        <v>0</v>
      </c>
      <c r="C44" s="21">
        <f t="array" ref="C44">IFERROR(IF(VLOOKUP($A44,заявки!$A:$AY,C$391,FALSE)=0,0,VLOOKUP($A44,заявки!$A:$AY,C$391,FALSE)),0)</f>
        <v>0</v>
      </c>
      <c r="D44" s="19"/>
      <c r="E44" s="19"/>
      <c r="F44" s="19"/>
      <c r="G44" s="19"/>
      <c r="H44" s="19"/>
      <c r="I44" s="19"/>
      <c r="J44" s="19"/>
      <c r="K44" s="19"/>
      <c r="L44" s="14"/>
      <c r="M44" s="14"/>
      <c r="N44" s="14"/>
      <c r="O44" s="14"/>
    </row>
    <row r="45" spans="1:15" x14ac:dyDescent="0.25">
      <c r="A45" s="4" t="s">
        <v>44</v>
      </c>
      <c r="B45" s="20">
        <f t="array" ref="B45">IFERROR(IF(VLOOKUP($A45,заявки!$A:$AY,B$391,FALSE)=0,0,VLOOKUP($A45,заявки!$A:$AY,B$391,FALSE)),0)</f>
        <v>3</v>
      </c>
      <c r="C45" s="21">
        <f t="array" ref="C45">IFERROR(IF(VLOOKUP($A45,заявки!$A:$AY,C$391,FALSE)=0,0,VLOOKUP($A45,заявки!$A:$AY,C$391,FALSE)),0)</f>
        <v>1</v>
      </c>
      <c r="D45" s="19"/>
      <c r="E45" s="19"/>
      <c r="F45" s="19"/>
      <c r="G45" s="19"/>
      <c r="H45" s="19"/>
      <c r="I45" s="19"/>
      <c r="J45" s="19"/>
      <c r="K45" s="19"/>
      <c r="L45" s="14"/>
      <c r="M45" s="14"/>
      <c r="N45" s="14"/>
      <c r="O45" s="14"/>
    </row>
    <row r="46" spans="1:15" x14ac:dyDescent="0.25">
      <c r="A46" s="4" t="s">
        <v>45</v>
      </c>
      <c r="B46" s="20">
        <f t="array" ref="B46">IFERROR(IF(VLOOKUP($A46,заявки!$A:$AY,B$391,FALSE)=0,0,VLOOKUP($A46,заявки!$A:$AY,B$391,FALSE)),0)</f>
        <v>3</v>
      </c>
      <c r="C46" s="21">
        <f t="array" ref="C46">IFERROR(IF(VLOOKUP($A46,заявки!$A:$AY,C$391,FALSE)=0,0,VLOOKUP($A46,заявки!$A:$AY,C$391,FALSE)),0)</f>
        <v>1</v>
      </c>
      <c r="D46" s="19"/>
      <c r="E46" s="19"/>
      <c r="F46" s="19"/>
      <c r="G46" s="19"/>
      <c r="H46" s="19"/>
      <c r="I46" s="19"/>
      <c r="J46" s="19"/>
      <c r="K46" s="19"/>
      <c r="L46" s="14"/>
      <c r="M46" s="14"/>
      <c r="N46" s="14"/>
      <c r="O46" s="14"/>
    </row>
    <row r="47" spans="1:15" x14ac:dyDescent="0.25">
      <c r="A47" s="4"/>
      <c r="B47" s="20">
        <f t="array" ref="B47">IFERROR(IF(VLOOKUP($A47,заявки!$A:$AY,B$391,FALSE)=0,0,VLOOKUP($A47,заявки!$A:$AY,B$391,FALSE)),0)</f>
        <v>0</v>
      </c>
      <c r="C47" s="21">
        <f t="array" ref="C47">IFERROR(IF(VLOOKUP($A47,заявки!$A:$AY,C$391,FALSE)=0,0,VLOOKUP($A47,заявки!$A:$AY,C$391,FALSE)),0)</f>
        <v>0</v>
      </c>
      <c r="D47" s="19"/>
      <c r="E47" s="19"/>
      <c r="F47" s="19"/>
      <c r="G47" s="19"/>
      <c r="H47" s="19"/>
      <c r="I47" s="19"/>
      <c r="J47" s="19"/>
      <c r="K47" s="19"/>
      <c r="L47" s="14"/>
      <c r="M47" s="14"/>
      <c r="N47" s="14"/>
      <c r="O47" s="14"/>
    </row>
    <row r="48" spans="1:15" x14ac:dyDescent="0.25">
      <c r="A48" s="4"/>
      <c r="B48" s="20">
        <f t="array" ref="B48">IFERROR(IF(VLOOKUP($A48,заявки!$A:$AY,B$391,FALSE)=0,0,VLOOKUP($A48,заявки!$A:$AY,B$391,FALSE)),0)</f>
        <v>0</v>
      </c>
      <c r="C48" s="21">
        <f t="array" ref="C48">IFERROR(IF(VLOOKUP($A48,заявки!$A:$AY,C$391,FALSE)=0,0,VLOOKUP($A48,заявки!$A:$AY,C$391,FALSE)),0)</f>
        <v>0</v>
      </c>
      <c r="D48" s="19"/>
      <c r="E48" s="19"/>
      <c r="F48" s="19"/>
      <c r="G48" s="19"/>
      <c r="H48" s="19"/>
      <c r="I48" s="19"/>
      <c r="J48" s="19"/>
      <c r="K48" s="19"/>
      <c r="L48" s="14"/>
      <c r="M48" s="14"/>
      <c r="N48" s="14"/>
      <c r="O48" s="14"/>
    </row>
    <row r="49" spans="1:23" x14ac:dyDescent="0.25">
      <c r="A49" s="4"/>
      <c r="B49" s="20">
        <f t="array" ref="B49">IFERROR(IF(VLOOKUP($A49,заявки!$A:$AY,B$391,FALSE)=0,0,VLOOKUP($A49,заявки!$A:$AY,B$391,FALSE)),0)</f>
        <v>0</v>
      </c>
      <c r="C49" s="21">
        <f t="array" ref="C49">IFERROR(IF(VLOOKUP($A49,заявки!$A:$AY,C$391,FALSE)=0,0,VLOOKUP($A49,заявки!$A:$AY,C$391,FALSE)),0)</f>
        <v>0</v>
      </c>
      <c r="D49" s="19"/>
      <c r="E49" s="19"/>
      <c r="F49" s="19"/>
      <c r="G49" s="19"/>
      <c r="H49" s="19"/>
      <c r="I49" s="19"/>
      <c r="J49" s="19"/>
      <c r="K49" s="19"/>
      <c r="L49" s="14"/>
      <c r="M49" s="14"/>
      <c r="N49" s="14"/>
      <c r="O49" s="14"/>
    </row>
    <row r="50" spans="1:23" x14ac:dyDescent="0.25">
      <c r="A50" s="4"/>
      <c r="B50" s="20">
        <f t="array" ref="B50">IFERROR(IF(VLOOKUP($A50,заявки!$A:$AY,B$391,FALSE)=0,0,VLOOKUP($A50,заявки!$A:$AY,B$391,FALSE)),0)</f>
        <v>0</v>
      </c>
      <c r="C50" s="21">
        <f t="array" ref="C50">IFERROR(IF(VLOOKUP($A50,заявки!$A:$AY,C$391,FALSE)=0,0,VLOOKUP($A50,заявки!$A:$AY,C$391,FALSE)),0)</f>
        <v>0</v>
      </c>
      <c r="D50" s="19"/>
      <c r="E50" s="19"/>
      <c r="F50" s="19"/>
      <c r="G50" s="19"/>
      <c r="H50" s="19"/>
      <c r="I50" s="19"/>
      <c r="J50" s="19"/>
      <c r="K50" s="19"/>
      <c r="L50" s="14"/>
      <c r="M50" s="14"/>
      <c r="N50" s="14"/>
      <c r="O50" s="14"/>
    </row>
    <row r="51" spans="1:23" x14ac:dyDescent="0.25">
      <c r="A51" s="4" t="s">
        <v>49</v>
      </c>
      <c r="B51" s="20">
        <f t="array" ref="B51">IFERROR(IF(VLOOKUP($A51,заявки!$A:$AY,B$391,FALSE)=0,0,VLOOKUP($A51,заявки!$A:$AY,B$391,FALSE)),0)</f>
        <v>3</v>
      </c>
      <c r="C51" s="21">
        <f t="array" ref="C51">IFERROR(IF(VLOOKUP($A51,заявки!$A:$AY,C$391,FALSE)=0,0,VLOOKUP($A51,заявки!$A:$AY,C$391,FALSE)),0)</f>
        <v>1</v>
      </c>
      <c r="D51" s="19"/>
      <c r="E51" s="19"/>
      <c r="F51" s="19"/>
      <c r="G51" s="19"/>
      <c r="H51" s="19"/>
      <c r="I51" s="19"/>
      <c r="J51" s="19"/>
      <c r="K51" s="19"/>
      <c r="L51" s="14"/>
      <c r="M51" s="14"/>
      <c r="N51" s="14"/>
      <c r="O51" s="14"/>
    </row>
    <row r="52" spans="1:23" x14ac:dyDescent="0.25">
      <c r="A52" s="4"/>
      <c r="B52" s="20">
        <f t="array" ref="B52">IFERROR(IF(VLOOKUP($A52,заявки!$A:$AY,B$391,FALSE)=0,0,VLOOKUP($A52,заявки!$A:$AY,B$391,FALSE)),0)</f>
        <v>0</v>
      </c>
      <c r="C52" s="21">
        <f t="array" ref="C52">IFERROR(IF(VLOOKUP($A52,заявки!$A:$AY,C$391,FALSE)=0,0,VLOOKUP($A52,заявки!$A:$AY,C$391,FALSE)),0)</f>
        <v>0</v>
      </c>
      <c r="D52" s="19"/>
      <c r="E52" s="19"/>
      <c r="F52" s="19"/>
      <c r="G52" s="19"/>
      <c r="H52" s="19"/>
      <c r="I52" s="19"/>
      <c r="J52" s="19"/>
      <c r="K52" s="19"/>
      <c r="L52" s="14"/>
      <c r="M52" s="14"/>
      <c r="N52" s="14"/>
      <c r="O52" s="14"/>
    </row>
    <row r="53" spans="1:23" x14ac:dyDescent="0.25">
      <c r="A53" s="4"/>
      <c r="B53" s="20">
        <f t="array" ref="B53">IFERROR(IF(VLOOKUP($A53,заявки!$A:$AY,B$391,FALSE)=0,0,VLOOKUP($A53,заявки!$A:$AY,B$391,FALSE)),0)</f>
        <v>0</v>
      </c>
      <c r="C53" s="21">
        <f t="array" ref="C53">IFERROR(IF(VLOOKUP($A53,заявки!$A:$AY,C$391,FALSE)=0,0,VLOOKUP($A53,заявки!$A:$AY,C$391,FALSE)),0)</f>
        <v>0</v>
      </c>
      <c r="D53" s="19"/>
      <c r="E53" s="19"/>
      <c r="F53" s="19"/>
      <c r="G53" s="19"/>
      <c r="H53" s="19"/>
      <c r="I53" s="19"/>
      <c r="J53" s="19"/>
      <c r="K53" s="19"/>
      <c r="L53" s="14"/>
      <c r="M53" s="14"/>
      <c r="N53" s="14"/>
      <c r="O53" s="14"/>
    </row>
    <row r="54" spans="1:23" x14ac:dyDescent="0.25">
      <c r="A54" s="4" t="s">
        <v>58</v>
      </c>
      <c r="B54" s="20">
        <f t="array" ref="B54">IFERROR(IF(VLOOKUP($A54,заявки!$A:$AY,B$391,FALSE)=0,0,VLOOKUP($A54,заявки!$A:$AY,B$391,FALSE)),0)</f>
        <v>3</v>
      </c>
      <c r="C54" s="21">
        <f t="array" ref="C54">IFERROR(IF(VLOOKUP($A54,заявки!$A:$AY,C$391,FALSE)=0,0,VLOOKUP($A54,заявки!$A:$AY,C$391,FALSE)),0)</f>
        <v>1</v>
      </c>
      <c r="D54" s="19"/>
      <c r="E54" s="19"/>
      <c r="F54" s="19"/>
      <c r="G54" s="19"/>
      <c r="H54" s="19"/>
      <c r="I54" s="19"/>
      <c r="J54" s="19"/>
      <c r="K54" s="19"/>
      <c r="L54" s="14"/>
      <c r="M54" s="14"/>
      <c r="N54" s="14"/>
      <c r="O54" s="14"/>
    </row>
    <row r="55" spans="1:23" x14ac:dyDescent="0.25">
      <c r="A55" s="4"/>
      <c r="B55" s="20">
        <f t="array" ref="B55">IFERROR(IF(VLOOKUP($A55,заявки!$A:$AY,B$391,FALSE)=0,0,VLOOKUP($A55,заявки!$A:$AY,B$391,FALSE)),0)</f>
        <v>0</v>
      </c>
      <c r="C55" s="21">
        <f t="array" ref="C55">IFERROR(IF(VLOOKUP($A55,заявки!$A:$AY,C$391,FALSE)=0,0,VLOOKUP($A55,заявки!$A:$AY,C$391,FALSE)),0)</f>
        <v>0</v>
      </c>
      <c r="D55" s="19"/>
      <c r="E55" s="19"/>
      <c r="F55" s="19"/>
      <c r="G55" s="19"/>
      <c r="H55" s="19"/>
      <c r="I55" s="19"/>
      <c r="J55" s="19"/>
      <c r="K55" s="19"/>
      <c r="L55" s="14"/>
      <c r="M55" s="85">
        <v>7771001</v>
      </c>
      <c r="N55" s="86"/>
      <c r="O55" s="93"/>
    </row>
    <row r="56" spans="1:23" x14ac:dyDescent="0.25">
      <c r="A56" s="4"/>
      <c r="B56" s="20">
        <f t="array" ref="B56">IFERROR(IF(VLOOKUP($A56,заявки!$A:$AY,B$391,FALSE)=0,0,VLOOKUP($A56,заявки!$A:$AY,B$391,FALSE)),0)</f>
        <v>0</v>
      </c>
      <c r="C56" s="21">
        <f t="array" ref="C56">IFERROR(IF(VLOOKUP($A56,заявки!$A:$AY,C$391,FALSE)=0,0,VLOOKUP($A56,заявки!$A:$AY,C$391,FALSE)),0)</f>
        <v>0</v>
      </c>
      <c r="D56" s="19"/>
      <c r="E56" s="19"/>
      <c r="F56" s="19"/>
      <c r="G56" s="19"/>
      <c r="H56" s="19"/>
      <c r="I56" s="19"/>
      <c r="J56" s="19"/>
      <c r="K56" s="19"/>
      <c r="L56" s="14"/>
      <c r="M56" s="14" t="s">
        <v>29</v>
      </c>
      <c r="N56" s="14" t="s">
        <v>0</v>
      </c>
      <c r="O56" s="14" t="s">
        <v>1</v>
      </c>
    </row>
    <row r="57" spans="1:23" x14ac:dyDescent="0.25">
      <c r="A57" s="4"/>
      <c r="B57" s="20">
        <f t="array" ref="B57">IFERROR(IF(VLOOKUP($A57,заявки!$A:$AY,B$391,FALSE)=0,0,VLOOKUP($A57,заявки!$A:$AY,B$391,FALSE)),0)</f>
        <v>0</v>
      </c>
      <c r="C57" s="21">
        <f t="array" ref="C57">IFERROR(IF(VLOOKUP($A57,заявки!$A:$AY,C$391,FALSE)=0,0,VLOOKUP($A57,заявки!$A:$AY,C$391,FALSE)),0)</f>
        <v>0</v>
      </c>
      <c r="D57" s="19"/>
      <c r="E57" s="19"/>
      <c r="F57" s="19"/>
      <c r="G57" s="19"/>
      <c r="H57" s="19"/>
      <c r="I57" s="19"/>
      <c r="J57" s="19"/>
      <c r="K57" s="19"/>
      <c r="L57" s="14"/>
      <c r="M57" s="14"/>
      <c r="N57" s="14"/>
      <c r="O57" s="14"/>
    </row>
    <row r="58" spans="1:23" x14ac:dyDescent="0.25">
      <c r="A58" s="4"/>
      <c r="B58" s="20">
        <f t="array" ref="B58">IFERROR(IF(VLOOKUP($A58,заявки!$A:$AY,B$391,FALSE)=0,0,VLOOKUP($A58,заявки!$A:$AY,B$391,FALSE)),0)</f>
        <v>0</v>
      </c>
      <c r="C58" s="21">
        <f t="array" ref="C58">IFERROR(IF(VLOOKUP($A58,заявки!$A:$AY,C$391,FALSE)=0,0,VLOOKUP($A58,заявки!$A:$AY,C$391,FALSE)),0)</f>
        <v>0</v>
      </c>
      <c r="D58" s="19"/>
      <c r="E58" s="19"/>
      <c r="F58" s="19"/>
      <c r="G58" s="19"/>
      <c r="H58" s="19"/>
      <c r="I58" s="19"/>
      <c r="J58" s="19"/>
      <c r="K58" s="19"/>
      <c r="L58" s="14"/>
      <c r="M58" s="14" t="s">
        <v>30</v>
      </c>
      <c r="N58" s="19">
        <f>B61</f>
        <v>21</v>
      </c>
      <c r="O58" s="19">
        <f>C61</f>
        <v>7</v>
      </c>
      <c r="P58" s="19"/>
      <c r="Q58" s="19"/>
      <c r="R58" s="19"/>
      <c r="S58" s="19"/>
      <c r="T58" s="19"/>
      <c r="U58" s="19"/>
      <c r="V58" s="19"/>
      <c r="W58" s="19"/>
    </row>
    <row r="59" spans="1:23" x14ac:dyDescent="0.25">
      <c r="A59" s="4"/>
      <c r="B59" s="20">
        <f t="array" ref="B59">IFERROR(IF(VLOOKUP($A59,заявки!$A:$AY,B$391,FALSE)=0,0,VLOOKUP($A59,заявки!$A:$AY,B$391,FALSE)),0)</f>
        <v>0</v>
      </c>
      <c r="C59" s="21">
        <f t="array" ref="C59">IFERROR(IF(VLOOKUP($A59,заявки!$A:$AY,C$391,FALSE)=0,0,VLOOKUP($A59,заявки!$A:$AY,C$391,FALSE)),0)</f>
        <v>0</v>
      </c>
      <c r="D59" s="19"/>
      <c r="E59" s="19"/>
      <c r="F59" s="19"/>
      <c r="G59" s="19"/>
      <c r="H59" s="19"/>
      <c r="I59" s="19"/>
      <c r="J59" s="19"/>
      <c r="K59" s="19"/>
      <c r="L59" s="14"/>
      <c r="M59" s="14"/>
      <c r="N59" s="14"/>
      <c r="O59" s="14"/>
    </row>
    <row r="60" spans="1:23" x14ac:dyDescent="0.25">
      <c r="A60" s="4"/>
      <c r="B60" s="20">
        <f t="array" ref="B60">IFERROR(IF(VLOOKUP($A60,заявки!$A:$AY,B$391,FALSE)=0,0,VLOOKUP($A60,заявки!$A:$AY,B$391,FALSE)),0)</f>
        <v>0</v>
      </c>
      <c r="C60" s="21">
        <f t="array" ref="C60">IFERROR(IF(VLOOKUP($A60,заявки!$A:$AY,C$391,FALSE)=0,0,VLOOKUP($A60,заявки!$A:$AY,C$391,FALSE)),0)</f>
        <v>0</v>
      </c>
      <c r="D60" s="19"/>
      <c r="E60" s="19"/>
      <c r="F60" s="19"/>
      <c r="G60" s="19"/>
      <c r="H60" s="19"/>
      <c r="I60" s="19"/>
      <c r="J60" s="19"/>
      <c r="K60" s="19"/>
      <c r="L60" s="14"/>
      <c r="M60" s="14"/>
      <c r="N60" s="14"/>
      <c r="O60" s="14"/>
    </row>
    <row r="61" spans="1:23" x14ac:dyDescent="0.25">
      <c r="A61" s="99"/>
      <c r="B61" s="100">
        <f>SUM(B31:B60)</f>
        <v>21</v>
      </c>
      <c r="C61" s="101">
        <f>SUM(C31:C60)</f>
        <v>7</v>
      </c>
      <c r="D61" s="13"/>
      <c r="E61" s="13"/>
      <c r="F61" s="13"/>
      <c r="G61" s="13"/>
      <c r="H61" s="13"/>
      <c r="I61" s="13"/>
      <c r="J61" s="13"/>
      <c r="K61" s="13"/>
      <c r="L61" s="1"/>
      <c r="M61" s="1"/>
      <c r="N61" s="1"/>
      <c r="O61" s="1"/>
    </row>
    <row r="62" spans="1:23" x14ac:dyDescent="0.25">
      <c r="A62" s="6"/>
      <c r="B62" s="46">
        <f t="array" ref="B62">IFERROR(IF(VLOOKUP($A62,заявки!$A:$AY,B$391,FALSE)=0,0,VLOOKUP($A62,заявки!$A:$AY,B$391,FALSE)),0)</f>
        <v>0</v>
      </c>
      <c r="C62" s="39">
        <f t="array" ref="C62">IFERROR(IF(VLOOKUP($A62,заявки!$A:$AY,C$391,FALSE)=0,0,VLOOKUP($A62,заявки!$A:$AY,C$391,FALSE)),0)</f>
        <v>0</v>
      </c>
      <c r="D62" s="19"/>
      <c r="E62" s="19"/>
      <c r="F62" s="19"/>
      <c r="G62" s="19"/>
      <c r="H62" s="19"/>
      <c r="I62" s="19"/>
      <c r="J62" s="19"/>
      <c r="K62" s="19"/>
      <c r="L62" s="14"/>
      <c r="M62" s="14"/>
      <c r="N62" s="14"/>
      <c r="O62" s="14"/>
    </row>
    <row r="63" spans="1:23" x14ac:dyDescent="0.25">
      <c r="A63" s="12" t="s">
        <v>59</v>
      </c>
      <c r="B63" s="20">
        <f t="array" ref="B63">IFERROR(IF(VLOOKUP($A63,заявки!$A:$AY,B$391,FALSE)=0,0,VLOOKUP($A63,заявки!$A:$AY,B$391,FALSE)),0)</f>
        <v>3</v>
      </c>
      <c r="C63" s="21">
        <f t="array" ref="C63">IFERROR(IF(VLOOKUP($A63,заявки!$A:$AY,C$391,FALSE)=0,0,VLOOKUP($A63,заявки!$A:$AY,C$391,FALSE)),0)</f>
        <v>1</v>
      </c>
      <c r="D63" s="19"/>
      <c r="E63" s="19"/>
      <c r="F63" s="19"/>
      <c r="G63" s="19"/>
      <c r="H63" s="19"/>
      <c r="I63" s="19"/>
      <c r="J63" s="19"/>
      <c r="K63" s="19"/>
      <c r="L63" s="14"/>
      <c r="M63" s="14"/>
      <c r="N63" s="14"/>
      <c r="O63" s="14"/>
    </row>
    <row r="64" spans="1:23" x14ac:dyDescent="0.25">
      <c r="A64" s="4"/>
      <c r="B64" s="20">
        <f t="array" ref="B64">IFERROR(IF(VLOOKUP($A64,заявки!$A:$AY,B$391,FALSE)=0,0,VLOOKUP($A64,заявки!$A:$AY,B$391,FALSE)),0)</f>
        <v>0</v>
      </c>
      <c r="C64" s="21">
        <f t="array" ref="C64">IFERROR(IF(VLOOKUP($A64,заявки!$A:$AY,C$391,FALSE)=0,0,VLOOKUP($A64,заявки!$A:$AY,C$391,FALSE)),0)</f>
        <v>0</v>
      </c>
      <c r="D64" s="19"/>
      <c r="E64" s="19"/>
      <c r="F64" s="19"/>
      <c r="G64" s="19"/>
      <c r="H64" s="19"/>
      <c r="I64" s="19"/>
      <c r="J64" s="19"/>
      <c r="K64" s="19"/>
      <c r="L64" s="14"/>
      <c r="M64" s="14"/>
      <c r="N64" s="14"/>
      <c r="O64" s="14"/>
    </row>
    <row r="65" spans="1:15" x14ac:dyDescent="0.25">
      <c r="A65" s="4"/>
      <c r="B65" s="20">
        <f t="array" ref="B65">IFERROR(IF(VLOOKUP($A65,заявки!$A:$AY,B$391,FALSE)=0,0,VLOOKUP($A65,заявки!$A:$AY,B$391,FALSE)),0)</f>
        <v>0</v>
      </c>
      <c r="C65" s="21">
        <f t="array" ref="C65">IFERROR(IF(VLOOKUP($A65,заявки!$A:$AY,C$391,FALSE)=0,0,VLOOKUP($A65,заявки!$A:$AY,C$391,FALSE)),0)</f>
        <v>0</v>
      </c>
      <c r="D65" s="19"/>
      <c r="E65" s="19"/>
      <c r="F65" s="19"/>
      <c r="G65" s="19"/>
      <c r="H65" s="19"/>
      <c r="I65" s="19"/>
      <c r="J65" s="19"/>
      <c r="K65" s="19"/>
      <c r="L65" s="14"/>
      <c r="M65" s="14"/>
      <c r="N65" s="14"/>
      <c r="O65" s="14"/>
    </row>
    <row r="66" spans="1:15" x14ac:dyDescent="0.25">
      <c r="A66" s="12" t="s">
        <v>62</v>
      </c>
      <c r="B66" s="20">
        <f t="array" ref="B66">IFERROR(IF(VLOOKUP($A66,заявки!$A:$AY,B$391,FALSE)=0,0,VLOOKUP($A66,заявки!$A:$AY,B$391,FALSE)),0)</f>
        <v>3</v>
      </c>
      <c r="C66" s="21">
        <f t="array" ref="C66">IFERROR(IF(VLOOKUP($A66,заявки!$A:$AY,C$391,FALSE)=0,0,VLOOKUP($A66,заявки!$A:$AY,C$391,FALSE)),0)</f>
        <v>1</v>
      </c>
      <c r="D66" s="19"/>
      <c r="E66" s="19"/>
      <c r="F66" s="19"/>
      <c r="G66" s="19"/>
      <c r="H66" s="19"/>
      <c r="I66" s="19"/>
      <c r="J66" s="19"/>
      <c r="K66" s="19"/>
      <c r="L66" s="14"/>
      <c r="M66" s="14"/>
      <c r="N66" s="14"/>
      <c r="O66" s="14"/>
    </row>
    <row r="67" spans="1:15" x14ac:dyDescent="0.25">
      <c r="A67" s="4"/>
      <c r="B67" s="20">
        <f t="array" ref="B67">IFERROR(IF(VLOOKUP($A67,заявки!$A:$AY,B$391,FALSE)=0,0,VLOOKUP($A67,заявки!$A:$AY,B$391,FALSE)),0)</f>
        <v>0</v>
      </c>
      <c r="C67" s="21">
        <f t="array" ref="C67">IFERROR(IF(VLOOKUP($A67,заявки!$A:$AY,C$391,FALSE)=0,0,VLOOKUP($A67,заявки!$A:$AY,C$391,FALSE)),0)</f>
        <v>0</v>
      </c>
      <c r="D67" s="19"/>
      <c r="E67" s="19"/>
      <c r="F67" s="19"/>
      <c r="G67" s="19"/>
      <c r="H67" s="19"/>
      <c r="I67" s="19"/>
      <c r="J67" s="19"/>
      <c r="K67" s="19"/>
      <c r="L67" s="14"/>
      <c r="M67" s="14"/>
      <c r="N67" s="14"/>
      <c r="O67" s="14"/>
    </row>
    <row r="68" spans="1:15" x14ac:dyDescent="0.25">
      <c r="A68" s="4"/>
      <c r="B68" s="20">
        <f t="array" ref="B68">IFERROR(IF(VLOOKUP($A68,заявки!$A:$AY,B$391,FALSE)=0,0,VLOOKUP($A68,заявки!$A:$AY,B$391,FALSE)),0)</f>
        <v>0</v>
      </c>
      <c r="C68" s="21">
        <f t="array" ref="C68">IFERROR(IF(VLOOKUP($A68,заявки!$A:$AY,C$391,FALSE)=0,0,VLOOKUP($A68,заявки!$A:$AY,C$391,FALSE)),0)</f>
        <v>0</v>
      </c>
      <c r="D68" s="19"/>
      <c r="E68" s="19"/>
      <c r="F68" s="19"/>
      <c r="G68" s="19"/>
      <c r="H68" s="19"/>
      <c r="I68" s="19"/>
      <c r="J68" s="19"/>
      <c r="K68" s="19"/>
      <c r="L68" s="14"/>
      <c r="M68" s="14"/>
      <c r="N68" s="14"/>
      <c r="O68" s="14"/>
    </row>
    <row r="69" spans="1:15" x14ac:dyDescent="0.25">
      <c r="A69" s="4"/>
      <c r="B69" s="20">
        <f t="array" ref="B69">IFERROR(IF(VLOOKUP($A69,заявки!$A:$AY,B$391,FALSE)=0,0,VLOOKUP($A69,заявки!$A:$AY,B$391,FALSE)),0)</f>
        <v>0</v>
      </c>
      <c r="C69" s="21">
        <f t="array" ref="C69">IFERROR(IF(VLOOKUP($A69,заявки!$A:$AY,C$391,FALSE)=0,0,VLOOKUP($A69,заявки!$A:$AY,C$391,FALSE)),0)</f>
        <v>0</v>
      </c>
      <c r="D69" s="19"/>
      <c r="E69" s="19"/>
      <c r="F69" s="19"/>
      <c r="G69" s="19"/>
      <c r="H69" s="19"/>
      <c r="I69" s="19"/>
      <c r="J69" s="19"/>
      <c r="K69" s="19"/>
      <c r="L69" s="14"/>
      <c r="M69" s="14"/>
      <c r="N69" s="14"/>
      <c r="O69" s="14"/>
    </row>
    <row r="70" spans="1:15" x14ac:dyDescent="0.25">
      <c r="A70" s="4"/>
      <c r="B70" s="20">
        <f t="array" ref="B70">IFERROR(IF(VLOOKUP($A70,заявки!$A:$AY,B$391,FALSE)=0,0,VLOOKUP($A70,заявки!$A:$AY,B$391,FALSE)),0)</f>
        <v>0</v>
      </c>
      <c r="C70" s="21">
        <f t="array" ref="C70">IFERROR(IF(VLOOKUP($A70,заявки!$A:$AY,C$391,FALSE)=0,0,VLOOKUP($A70,заявки!$A:$AY,C$391,FALSE)),0)</f>
        <v>0</v>
      </c>
      <c r="D70" s="19"/>
      <c r="E70" s="19"/>
      <c r="F70" s="19"/>
      <c r="G70" s="19"/>
      <c r="H70" s="19"/>
      <c r="I70" s="19"/>
      <c r="J70" s="19"/>
      <c r="K70" s="19"/>
      <c r="L70" s="14"/>
      <c r="M70" s="14"/>
      <c r="N70" s="14"/>
      <c r="O70" s="14"/>
    </row>
    <row r="71" spans="1:15" x14ac:dyDescent="0.25">
      <c r="A71" s="4"/>
      <c r="B71" s="20">
        <f t="array" ref="B71">IFERROR(IF(VLOOKUP($A71,заявки!$A:$AY,B$391,FALSE)=0,0,VLOOKUP($A71,заявки!$A:$AY,B$391,FALSE)),0)</f>
        <v>0</v>
      </c>
      <c r="C71" s="21">
        <f t="array" ref="C71">IFERROR(IF(VLOOKUP($A71,заявки!$A:$AY,C$391,FALSE)=0,0,VLOOKUP($A71,заявки!$A:$AY,C$391,FALSE)),0)</f>
        <v>0</v>
      </c>
      <c r="D71" s="19"/>
      <c r="E71" s="19"/>
      <c r="F71" s="19"/>
      <c r="G71" s="19"/>
      <c r="H71" s="19"/>
      <c r="I71" s="19"/>
      <c r="J71" s="19"/>
      <c r="K71" s="19"/>
      <c r="L71" s="14"/>
      <c r="M71" s="14"/>
      <c r="N71" s="14"/>
      <c r="O71" s="14"/>
    </row>
    <row r="72" spans="1:15" x14ac:dyDescent="0.25">
      <c r="A72" s="4"/>
      <c r="B72" s="20">
        <f t="array" ref="B72">IFERROR(IF(VLOOKUP($A72,заявки!$A:$AY,B$391,FALSE)=0,0,VLOOKUP($A72,заявки!$A:$AY,B$391,FALSE)),0)</f>
        <v>0</v>
      </c>
      <c r="C72" s="21">
        <f t="array" ref="C72">IFERROR(IF(VLOOKUP($A72,заявки!$A:$AY,C$391,FALSE)=0,0,VLOOKUP($A72,заявки!$A:$AY,C$391,FALSE)),0)</f>
        <v>0</v>
      </c>
      <c r="D72" s="19"/>
      <c r="E72" s="19"/>
      <c r="F72" s="19"/>
      <c r="G72" s="19"/>
      <c r="H72" s="19"/>
      <c r="I72" s="19"/>
      <c r="J72" s="19"/>
      <c r="K72" s="19"/>
      <c r="L72" s="14"/>
      <c r="M72" s="14"/>
      <c r="N72" s="14"/>
      <c r="O72" s="14"/>
    </row>
    <row r="73" spans="1:15" x14ac:dyDescent="0.25">
      <c r="A73" s="4"/>
      <c r="B73" s="20">
        <f t="array" ref="B73">IFERROR(IF(VLOOKUP($A73,заявки!$A:$AY,B$391,FALSE)=0,0,VLOOKUP($A73,заявки!$A:$AY,B$391,FALSE)),0)</f>
        <v>0</v>
      </c>
      <c r="C73" s="21">
        <f t="array" ref="C73">IFERROR(IF(VLOOKUP($A73,заявки!$A:$AY,C$391,FALSE)=0,0,VLOOKUP($A73,заявки!$A:$AY,C$391,FALSE)),0)</f>
        <v>0</v>
      </c>
      <c r="D73" s="19"/>
      <c r="E73" s="19"/>
      <c r="F73" s="19"/>
      <c r="G73" s="19"/>
      <c r="H73" s="19"/>
      <c r="I73" s="19"/>
      <c r="J73" s="19"/>
      <c r="K73" s="19"/>
      <c r="L73" s="14"/>
      <c r="M73" s="14"/>
      <c r="N73" s="14"/>
      <c r="O73" s="14"/>
    </row>
    <row r="74" spans="1:15" x14ac:dyDescent="0.25">
      <c r="A74" s="4"/>
      <c r="B74" s="20">
        <f t="array" ref="B74">IFERROR(IF(VLOOKUP($A74,заявки!$A:$AY,B$391,FALSE)=0,0,VLOOKUP($A74,заявки!$A:$AY,B$391,FALSE)),0)</f>
        <v>0</v>
      </c>
      <c r="C74" s="21">
        <f t="array" ref="C74">IFERROR(IF(VLOOKUP($A74,заявки!$A:$AY,C$391,FALSE)=0,0,VLOOKUP($A74,заявки!$A:$AY,C$391,FALSE)),0)</f>
        <v>0</v>
      </c>
      <c r="D74" s="19"/>
      <c r="E74" s="19"/>
      <c r="F74" s="19"/>
      <c r="G74" s="19"/>
      <c r="H74" s="19"/>
      <c r="I74" s="19"/>
      <c r="J74" s="19"/>
      <c r="K74" s="19"/>
      <c r="L74" s="14"/>
      <c r="M74" s="14"/>
      <c r="N74" s="14"/>
      <c r="O74" s="14"/>
    </row>
    <row r="75" spans="1:15" x14ac:dyDescent="0.25">
      <c r="A75" s="4"/>
      <c r="B75" s="20">
        <f t="array" ref="B75">IFERROR(IF(VLOOKUP($A75,заявки!$A:$AY,B$391,FALSE)=0,0,VLOOKUP($A75,заявки!$A:$AY,B$391,FALSE)),0)</f>
        <v>0</v>
      </c>
      <c r="C75" s="21">
        <f t="array" ref="C75">IFERROR(IF(VLOOKUP($A75,заявки!$A:$AY,C$391,FALSE)=0,0,VLOOKUP($A75,заявки!$A:$AY,C$391,FALSE)),0)</f>
        <v>0</v>
      </c>
      <c r="D75" s="19"/>
      <c r="E75" s="19"/>
      <c r="F75" s="19"/>
      <c r="G75" s="19"/>
      <c r="H75" s="19"/>
      <c r="I75" s="19"/>
      <c r="J75" s="19"/>
      <c r="K75" s="19"/>
      <c r="L75" s="14"/>
      <c r="M75" s="14"/>
      <c r="N75" s="14"/>
      <c r="O75" s="14"/>
    </row>
    <row r="76" spans="1:15" x14ac:dyDescent="0.25">
      <c r="A76" s="12" t="s">
        <v>72</v>
      </c>
      <c r="B76" s="20">
        <f t="array" ref="B76">IFERROR(IF(VLOOKUP($A76,заявки!$A:$AY,B$391,FALSE)=0,0,VLOOKUP($A76,заявки!$A:$AY,B$391,FALSE)),0)</f>
        <v>3</v>
      </c>
      <c r="C76" s="21">
        <f t="array" ref="C76">IFERROR(IF(VLOOKUP($A76,заявки!$A:$AY,C$391,FALSE)=0,0,VLOOKUP($A76,заявки!$A:$AY,C$391,FALSE)),0)</f>
        <v>1</v>
      </c>
      <c r="D76" s="19"/>
      <c r="E76" s="19"/>
      <c r="F76" s="19"/>
      <c r="G76" s="19"/>
      <c r="H76" s="19"/>
      <c r="I76" s="19"/>
      <c r="J76" s="19"/>
      <c r="K76" s="19"/>
      <c r="L76" s="14"/>
      <c r="M76" s="14"/>
      <c r="N76" s="14"/>
      <c r="O76" s="14"/>
    </row>
    <row r="77" spans="1:15" x14ac:dyDescent="0.25">
      <c r="A77" s="4"/>
      <c r="B77" s="20">
        <f t="array" ref="B77">IFERROR(IF(VLOOKUP($A77,заявки!$A:$AY,B$391,FALSE)=0,0,VLOOKUP($A77,заявки!$A:$AY,B$391,FALSE)),0)</f>
        <v>0</v>
      </c>
      <c r="C77" s="21">
        <f t="array" ref="C77">IFERROR(IF(VLOOKUP($A77,заявки!$A:$AY,C$391,FALSE)=0,0,VLOOKUP($A77,заявки!$A:$AY,C$391,FALSE)),0)</f>
        <v>0</v>
      </c>
      <c r="D77" s="19"/>
      <c r="E77" s="19"/>
      <c r="F77" s="19"/>
      <c r="G77" s="19"/>
      <c r="H77" s="19"/>
      <c r="I77" s="19"/>
      <c r="J77" s="19"/>
      <c r="K77" s="19"/>
      <c r="L77" s="14"/>
      <c r="M77" s="14"/>
      <c r="N77" s="14"/>
      <c r="O77" s="14"/>
    </row>
    <row r="78" spans="1:15" x14ac:dyDescent="0.25">
      <c r="A78" s="4"/>
      <c r="B78" s="20">
        <f t="array" ref="B78">IFERROR(IF(VLOOKUP($A78,заявки!$A:$AY,B$391,FALSE)=0,0,VLOOKUP($A78,заявки!$A:$AY,B$391,FALSE)),0)</f>
        <v>0</v>
      </c>
      <c r="C78" s="21">
        <f t="array" ref="C78">IFERROR(IF(VLOOKUP($A78,заявки!$A:$AY,C$391,FALSE)=0,0,VLOOKUP($A78,заявки!$A:$AY,C$391,FALSE)),0)</f>
        <v>0</v>
      </c>
      <c r="D78" s="19"/>
      <c r="E78" s="19"/>
      <c r="F78" s="19"/>
      <c r="G78" s="19"/>
      <c r="H78" s="19"/>
      <c r="I78" s="19"/>
      <c r="J78" s="19"/>
      <c r="K78" s="19"/>
      <c r="L78" s="14"/>
      <c r="M78" s="14"/>
      <c r="N78" s="14"/>
      <c r="O78" s="14"/>
    </row>
    <row r="79" spans="1:15" x14ac:dyDescent="0.25">
      <c r="A79" s="4"/>
      <c r="B79" s="20">
        <f t="array" ref="B79">IFERROR(IF(VLOOKUP($A79,заявки!$A:$AY,B$391,FALSE)=0,0,VLOOKUP($A79,заявки!$A:$AY,B$391,FALSE)),0)</f>
        <v>0</v>
      </c>
      <c r="C79" s="21">
        <f t="array" ref="C79">IFERROR(IF(VLOOKUP($A79,заявки!$A:$AY,C$391,FALSE)=0,0,VLOOKUP($A79,заявки!$A:$AY,C$391,FALSE)),0)</f>
        <v>0</v>
      </c>
      <c r="D79" s="19"/>
      <c r="E79" s="19"/>
      <c r="F79" s="19"/>
      <c r="G79" s="19"/>
      <c r="H79" s="19"/>
      <c r="I79" s="19"/>
      <c r="J79" s="19"/>
      <c r="K79" s="19"/>
      <c r="L79" s="14"/>
      <c r="M79" s="14"/>
      <c r="N79" s="14"/>
      <c r="O79" s="14"/>
    </row>
    <row r="80" spans="1:15" x14ac:dyDescent="0.25">
      <c r="A80" s="4"/>
      <c r="B80" s="20">
        <f t="array" ref="B80">IFERROR(IF(VLOOKUP($A80,заявки!$A:$AY,B$391,FALSE)=0,0,VLOOKUP($A80,заявки!$A:$AY,B$391,FALSE)),0)</f>
        <v>0</v>
      </c>
      <c r="C80" s="21">
        <f t="array" ref="C80">IFERROR(IF(VLOOKUP($A80,заявки!$A:$AY,C$391,FALSE)=0,0,VLOOKUP($A80,заявки!$A:$AY,C$391,FALSE)),0)</f>
        <v>0</v>
      </c>
      <c r="D80" s="19"/>
      <c r="E80" s="19"/>
      <c r="F80" s="19"/>
      <c r="G80" s="19"/>
      <c r="H80" s="19"/>
      <c r="I80" s="19"/>
      <c r="J80" s="19"/>
      <c r="K80" s="19"/>
      <c r="L80" s="14"/>
      <c r="M80" s="14"/>
      <c r="N80" s="14"/>
      <c r="O80" s="14"/>
    </row>
    <row r="81" spans="1:23" x14ac:dyDescent="0.25">
      <c r="A81" s="4"/>
      <c r="B81" s="20">
        <f t="array" ref="B81">IFERROR(IF(VLOOKUP($A81,заявки!$A:$AY,B$391,FALSE)=0,0,VLOOKUP($A81,заявки!$A:$AY,B$391,FALSE)),0)</f>
        <v>0</v>
      </c>
      <c r="C81" s="21">
        <f t="array" ref="C81">IFERROR(IF(VLOOKUP($A81,заявки!$A:$AY,C$391,FALSE)=0,0,VLOOKUP($A81,заявки!$A:$AY,C$391,FALSE)),0)</f>
        <v>0</v>
      </c>
      <c r="D81" s="19"/>
      <c r="E81" s="19"/>
      <c r="F81" s="19"/>
      <c r="G81" s="19"/>
      <c r="H81" s="19"/>
      <c r="I81" s="19"/>
      <c r="J81" s="19"/>
      <c r="K81" s="19"/>
      <c r="L81" s="14"/>
      <c r="M81" s="85">
        <v>7771002</v>
      </c>
      <c r="N81" s="86"/>
      <c r="O81" s="93"/>
    </row>
    <row r="82" spans="1:23" x14ac:dyDescent="0.25">
      <c r="A82" s="4"/>
      <c r="B82" s="20">
        <f t="array" ref="B82">IFERROR(IF(VLOOKUP($A82,заявки!$A:$AY,B$391,FALSE)=0,0,VLOOKUP($A82,заявки!$A:$AY,B$391,FALSE)),0)</f>
        <v>0</v>
      </c>
      <c r="C82" s="21">
        <f t="array" ref="C82">IFERROR(IF(VLOOKUP($A82,заявки!$A:$AY,C$391,FALSE)=0,0,VLOOKUP($A82,заявки!$A:$AY,C$391,FALSE)),0)</f>
        <v>0</v>
      </c>
      <c r="D82" s="19"/>
      <c r="E82" s="19"/>
      <c r="F82" s="19"/>
      <c r="G82" s="19"/>
      <c r="H82" s="19"/>
      <c r="I82" s="19"/>
      <c r="J82" s="19"/>
      <c r="K82" s="19"/>
      <c r="L82" s="14"/>
      <c r="M82" s="14" t="s">
        <v>29</v>
      </c>
      <c r="N82" s="14" t="s">
        <v>0</v>
      </c>
      <c r="O82" s="14" t="s">
        <v>1</v>
      </c>
    </row>
    <row r="83" spans="1:23" x14ac:dyDescent="0.25">
      <c r="A83" s="4"/>
      <c r="B83" s="20">
        <f t="array" ref="B83">IFERROR(IF(VLOOKUP($A83,заявки!$A:$AY,B$391,FALSE)=0,0,VLOOKUP($A83,заявки!$A:$AY,B$391,FALSE)),0)</f>
        <v>0</v>
      </c>
      <c r="C83" s="21">
        <f t="array" ref="C83">IFERROR(IF(VLOOKUP($A83,заявки!$A:$AY,C$391,FALSE)=0,0,VLOOKUP($A83,заявки!$A:$AY,C$391,FALSE)),0)</f>
        <v>0</v>
      </c>
      <c r="D83" s="19"/>
      <c r="E83" s="19"/>
      <c r="F83" s="19"/>
      <c r="G83" s="19"/>
      <c r="H83" s="19"/>
      <c r="I83" s="19"/>
      <c r="J83" s="19"/>
      <c r="K83" s="19"/>
      <c r="L83" s="14"/>
      <c r="M83" s="14"/>
      <c r="N83" s="14"/>
      <c r="O83" s="14"/>
    </row>
    <row r="84" spans="1:23" x14ac:dyDescent="0.25">
      <c r="A84" s="4"/>
      <c r="B84" s="20">
        <f t="array" ref="B84">IFERROR(IF(VLOOKUP($A84,заявки!$A:$AY,B$391,FALSE)=0,0,VLOOKUP($A84,заявки!$A:$AY,B$391,FALSE)),0)</f>
        <v>0</v>
      </c>
      <c r="C84" s="21">
        <f t="array" ref="C84">IFERROR(IF(VLOOKUP($A84,заявки!$A:$AY,C$391,FALSE)=0,0,VLOOKUP($A84,заявки!$A:$AY,C$391,FALSE)),0)</f>
        <v>0</v>
      </c>
      <c r="D84" s="19"/>
      <c r="E84" s="19"/>
      <c r="F84" s="19"/>
      <c r="G84" s="19"/>
      <c r="H84" s="19"/>
      <c r="I84" s="19"/>
      <c r="J84" s="19"/>
      <c r="K84" s="19"/>
      <c r="L84" s="14"/>
      <c r="M84" s="14" t="s">
        <v>30</v>
      </c>
      <c r="N84" s="19">
        <f>B88</f>
        <v>9</v>
      </c>
      <c r="O84" s="19">
        <f>C88</f>
        <v>3</v>
      </c>
      <c r="P84" s="19"/>
      <c r="Q84" s="19"/>
      <c r="R84" s="19"/>
      <c r="S84" s="19"/>
      <c r="T84" s="19"/>
      <c r="U84" s="19"/>
      <c r="V84" s="19"/>
      <c r="W84" s="19"/>
    </row>
    <row r="85" spans="1:23" x14ac:dyDescent="0.25">
      <c r="A85" s="4"/>
      <c r="B85" s="20">
        <f t="array" ref="B85">IFERROR(IF(VLOOKUP($A85,заявки!$A:$AY,B$391,FALSE)=0,0,VLOOKUP($A85,заявки!$A:$AY,B$391,FALSE)),0)</f>
        <v>0</v>
      </c>
      <c r="C85" s="21">
        <f t="array" ref="C85">IFERROR(IF(VLOOKUP($A85,заявки!$A:$AY,C$391,FALSE)=0,0,VLOOKUP($A85,заявки!$A:$AY,C$391,FALSE)),0)</f>
        <v>0</v>
      </c>
      <c r="D85" s="19"/>
      <c r="E85" s="19"/>
      <c r="F85" s="19"/>
      <c r="G85" s="19"/>
      <c r="H85" s="19"/>
      <c r="I85" s="19"/>
      <c r="J85" s="19"/>
      <c r="K85" s="19"/>
      <c r="L85" s="14"/>
      <c r="M85" s="14"/>
      <c r="N85" s="14"/>
      <c r="O85" s="14"/>
    </row>
    <row r="86" spans="1:23" x14ac:dyDescent="0.25">
      <c r="A86" s="4"/>
      <c r="B86" s="20">
        <f t="array" ref="B86">IFERROR(IF(VLOOKUP($A86,заявки!$A:$AY,B$391,FALSE)=0,0,VLOOKUP($A86,заявки!$A:$AY,B$391,FALSE)),0)</f>
        <v>0</v>
      </c>
      <c r="C86" s="21">
        <f t="array" ref="C86">IFERROR(IF(VLOOKUP($A86,заявки!$A:$AY,C$391,FALSE)=0,0,VLOOKUP($A86,заявки!$A:$AY,C$391,FALSE)),0)</f>
        <v>0</v>
      </c>
      <c r="D86" s="19"/>
      <c r="E86" s="19"/>
      <c r="F86" s="19"/>
      <c r="G86" s="19"/>
      <c r="H86" s="19"/>
      <c r="I86" s="19"/>
      <c r="J86" s="19"/>
      <c r="K86" s="19"/>
      <c r="L86" s="14"/>
      <c r="M86" s="14"/>
      <c r="N86" s="14"/>
      <c r="O86" s="14"/>
    </row>
    <row r="87" spans="1:23" x14ac:dyDescent="0.25">
      <c r="A87" s="6"/>
      <c r="B87" s="20">
        <f t="array" ref="B87">IFERROR(IF(VLOOKUP($A87,заявки!$A:$AY,B$391,FALSE)=0,0,VLOOKUP($A87,заявки!$A:$AY,B$391,FALSE)),0)</f>
        <v>0</v>
      </c>
      <c r="C87" s="21">
        <f t="array" ref="C87">IFERROR(IF(VLOOKUP($A87,заявки!$A:$AY,C$391,FALSE)=0,0,VLOOKUP($A87,заявки!$A:$AY,C$391,FALSE)),0)</f>
        <v>0</v>
      </c>
      <c r="D87" s="19"/>
      <c r="E87" s="19"/>
      <c r="F87" s="19"/>
      <c r="G87" s="19"/>
      <c r="H87" s="19"/>
      <c r="I87" s="19"/>
      <c r="J87" s="19"/>
      <c r="K87" s="19"/>
      <c r="L87" s="14"/>
      <c r="M87" s="14"/>
      <c r="N87" s="14"/>
      <c r="O87" s="14"/>
    </row>
    <row r="88" spans="1:23" x14ac:dyDescent="0.25">
      <c r="A88" s="99"/>
      <c r="B88" s="100">
        <f>SUM(B62:B87)</f>
        <v>9</v>
      </c>
      <c r="C88" s="101">
        <f>SUM(C62:C87)</f>
        <v>3</v>
      </c>
      <c r="D88" s="13"/>
      <c r="E88" s="13"/>
      <c r="F88" s="13"/>
      <c r="G88" s="13"/>
      <c r="H88" s="13"/>
      <c r="I88" s="13"/>
      <c r="J88" s="13"/>
      <c r="K88" s="13"/>
      <c r="L88" s="1"/>
      <c r="M88" s="1"/>
      <c r="N88" s="1"/>
      <c r="O88" s="1"/>
    </row>
    <row r="89" spans="1:23" x14ac:dyDescent="0.25">
      <c r="A89" s="6"/>
      <c r="B89" s="46">
        <f t="array" ref="B89">IFERROR(IF(VLOOKUP($A89,заявки!$A:$AY,B$391,FALSE)=0,0,VLOOKUP($A89,заявки!$A:$AY,B$391,FALSE)),0)</f>
        <v>0</v>
      </c>
      <c r="C89" s="39">
        <f t="array" ref="C89">IFERROR(IF(VLOOKUP($A89,заявки!$A:$AY,C$391,FALSE)=0,0,VLOOKUP($A89,заявки!$A:$AY,C$391,FALSE)),0)</f>
        <v>0</v>
      </c>
      <c r="D89" s="19"/>
      <c r="E89" s="19"/>
      <c r="F89" s="19"/>
      <c r="G89" s="19"/>
      <c r="H89" s="19"/>
      <c r="I89" s="19"/>
      <c r="J89" s="19"/>
      <c r="K89" s="19"/>
      <c r="L89" s="14"/>
      <c r="M89" s="14"/>
      <c r="N89" s="14"/>
      <c r="O89" s="14"/>
    </row>
    <row r="90" spans="1:23" x14ac:dyDescent="0.25">
      <c r="A90" s="4" t="s">
        <v>84</v>
      </c>
      <c r="B90" s="20">
        <f t="array" ref="B90">IFERROR(IF(VLOOKUP($A90,заявки!$A:$AY,B$391,FALSE)=0,0,VLOOKUP($A90,заявки!$A:$AY,B$391,FALSE)),0)</f>
        <v>3</v>
      </c>
      <c r="C90" s="21">
        <f t="array" ref="C90">IFERROR(IF(VLOOKUP($A90,заявки!$A:$AY,C$391,FALSE)=0,0,VLOOKUP($A90,заявки!$A:$AY,C$391,FALSE)),0)</f>
        <v>1</v>
      </c>
      <c r="D90" s="19"/>
      <c r="E90" s="19"/>
      <c r="F90" s="19"/>
      <c r="G90" s="19"/>
      <c r="H90" s="19"/>
      <c r="I90" s="19"/>
      <c r="J90" s="19"/>
      <c r="K90" s="19"/>
      <c r="L90" s="14"/>
      <c r="M90" s="14"/>
      <c r="N90" s="14"/>
      <c r="O90" s="14"/>
    </row>
    <row r="91" spans="1:23" x14ac:dyDescent="0.25">
      <c r="A91" s="4" t="s">
        <v>83</v>
      </c>
      <c r="B91" s="20">
        <f t="array" ref="B91">IFERROR(IF(VLOOKUP($A91,заявки!$A:$AY,B$391,FALSE)=0,0,VLOOKUP($A91,заявки!$A:$AY,B$391,FALSE)),0)</f>
        <v>3</v>
      </c>
      <c r="C91" s="21">
        <f t="array" ref="C91">IFERROR(IF(VLOOKUP($A91,заявки!$A:$AY,C$391,FALSE)=0,0,VLOOKUP($A91,заявки!$A:$AY,C$391,FALSE)),0)</f>
        <v>1</v>
      </c>
      <c r="D91" s="19"/>
      <c r="E91" s="19"/>
      <c r="F91" s="19"/>
      <c r="G91" s="19"/>
      <c r="H91" s="19"/>
      <c r="I91" s="19"/>
      <c r="J91" s="19"/>
      <c r="K91" s="19"/>
      <c r="L91" s="14"/>
      <c r="M91" s="14"/>
      <c r="N91" s="14"/>
      <c r="O91" s="14"/>
    </row>
    <row r="92" spans="1:23" x14ac:dyDescent="0.25">
      <c r="A92" s="4" t="s">
        <v>85</v>
      </c>
      <c r="B92" s="20">
        <f t="array" ref="B92">IFERROR(IF(VLOOKUP($A92,заявки!$A:$AY,B$391,FALSE)=0,0,VLOOKUP($A92,заявки!$A:$AY,B$391,FALSE)),0)</f>
        <v>3</v>
      </c>
      <c r="C92" s="21">
        <f t="array" ref="C92">IFERROR(IF(VLOOKUP($A92,заявки!$A:$AY,C$391,FALSE)=0,0,VLOOKUP($A92,заявки!$A:$AY,C$391,FALSE)),0)</f>
        <v>1</v>
      </c>
      <c r="D92" s="19"/>
      <c r="E92" s="19"/>
      <c r="F92" s="19"/>
      <c r="G92" s="19"/>
      <c r="H92" s="19"/>
      <c r="I92" s="19"/>
      <c r="J92" s="19"/>
      <c r="K92" s="19"/>
      <c r="L92" s="14"/>
      <c r="M92" s="14"/>
      <c r="N92" s="14"/>
      <c r="O92" s="14"/>
    </row>
    <row r="93" spans="1:23" x14ac:dyDescent="0.25">
      <c r="A93" s="4" t="s">
        <v>86</v>
      </c>
      <c r="B93" s="20">
        <f t="array" ref="B93">IFERROR(IF(VLOOKUP($A93,заявки!$A:$AY,B$391,FALSE)=0,0,VLOOKUP($A93,заявки!$A:$AY,B$391,FALSE)),0)</f>
        <v>3</v>
      </c>
      <c r="C93" s="21">
        <f t="array" ref="C93">IFERROR(IF(VLOOKUP($A93,заявки!$A:$AY,C$391,FALSE)=0,0,VLOOKUP($A93,заявки!$A:$AY,C$391,FALSE)),0)</f>
        <v>1</v>
      </c>
      <c r="D93" s="19"/>
      <c r="E93" s="19"/>
      <c r="F93" s="19"/>
      <c r="G93" s="19"/>
      <c r="H93" s="19"/>
      <c r="I93" s="19"/>
      <c r="J93" s="19"/>
      <c r="K93" s="19"/>
      <c r="L93" s="14"/>
      <c r="M93" s="14"/>
      <c r="N93" s="14"/>
      <c r="O93" s="14"/>
    </row>
    <row r="94" spans="1:23" x14ac:dyDescent="0.25">
      <c r="A94" s="4" t="s">
        <v>87</v>
      </c>
      <c r="B94" s="20">
        <f t="array" ref="B94">IFERROR(IF(VLOOKUP($A94,заявки!$A:$AY,B$391,FALSE)=0,0,VLOOKUP($A94,заявки!$A:$AY,B$391,FALSE)),0)</f>
        <v>3</v>
      </c>
      <c r="C94" s="21">
        <f t="array" ref="C94">IFERROR(IF(VLOOKUP($A94,заявки!$A:$AY,C$391,FALSE)=0,0,VLOOKUP($A94,заявки!$A:$AY,C$391,FALSE)),0)</f>
        <v>1</v>
      </c>
      <c r="D94" s="19"/>
      <c r="E94" s="19"/>
      <c r="F94" s="19"/>
      <c r="G94" s="19"/>
      <c r="H94" s="19"/>
      <c r="I94" s="19"/>
      <c r="J94" s="19"/>
      <c r="K94" s="19"/>
      <c r="L94" s="14"/>
      <c r="M94" s="14"/>
      <c r="N94" s="14"/>
      <c r="O94" s="14"/>
    </row>
    <row r="95" spans="1:23" x14ac:dyDescent="0.25">
      <c r="A95" s="4" t="s">
        <v>88</v>
      </c>
      <c r="B95" s="20">
        <f t="array" ref="B95">IFERROR(IF(VLOOKUP($A95,заявки!$A:$AY,B$391,FALSE)=0,0,VLOOKUP($A95,заявки!$A:$AY,B$391,FALSE)),0)</f>
        <v>3</v>
      </c>
      <c r="C95" s="21">
        <f t="array" ref="C95">IFERROR(IF(VLOOKUP($A95,заявки!$A:$AY,C$391,FALSE)=0,0,VLOOKUP($A95,заявки!$A:$AY,C$391,FALSE)),0)</f>
        <v>1</v>
      </c>
      <c r="D95" s="19"/>
      <c r="E95" s="19"/>
      <c r="F95" s="19"/>
      <c r="G95" s="19"/>
      <c r="H95" s="19"/>
      <c r="I95" s="19"/>
      <c r="J95" s="19"/>
      <c r="K95" s="19"/>
      <c r="L95" s="14"/>
      <c r="M95" s="14"/>
      <c r="N95" s="14"/>
      <c r="O95" s="14"/>
    </row>
    <row r="96" spans="1:23" x14ac:dyDescent="0.25">
      <c r="A96" s="4" t="s">
        <v>89</v>
      </c>
      <c r="B96" s="20">
        <f t="array" ref="B96">IFERROR(IF(VLOOKUP($A96,заявки!$A:$AY,B$391,FALSE)=0,0,VLOOKUP($A96,заявки!$A:$AY,B$391,FALSE)),0)</f>
        <v>3</v>
      </c>
      <c r="C96" s="21">
        <f t="array" ref="C96">IFERROR(IF(VLOOKUP($A96,заявки!$A:$AY,C$391,FALSE)=0,0,VLOOKUP($A96,заявки!$A:$AY,C$391,FALSE)),0)</f>
        <v>1</v>
      </c>
      <c r="D96" s="19"/>
      <c r="E96" s="19"/>
      <c r="F96" s="19"/>
      <c r="G96" s="19"/>
      <c r="H96" s="19"/>
      <c r="I96" s="19"/>
      <c r="J96" s="19"/>
      <c r="K96" s="19"/>
      <c r="L96" s="14"/>
      <c r="M96" s="14"/>
      <c r="N96" s="14"/>
      <c r="O96" s="14"/>
    </row>
    <row r="97" spans="1:15" x14ac:dyDescent="0.25">
      <c r="A97" s="4"/>
      <c r="B97" s="20">
        <f t="array" ref="B97">IFERROR(IF(VLOOKUP($A97,заявки!$A:$AY,B$391,FALSE)=0,0,VLOOKUP($A97,заявки!$A:$AY,B$391,FALSE)),0)</f>
        <v>0</v>
      </c>
      <c r="C97" s="21">
        <f t="array" ref="C97">IFERROR(IF(VLOOKUP($A97,заявки!$A:$AY,C$391,FALSE)=0,0,VLOOKUP($A97,заявки!$A:$AY,C$391,FALSE)),0)</f>
        <v>0</v>
      </c>
      <c r="D97" s="19"/>
      <c r="E97" s="19"/>
      <c r="F97" s="19"/>
      <c r="G97" s="19"/>
      <c r="H97" s="19"/>
      <c r="I97" s="19"/>
      <c r="J97" s="19"/>
      <c r="K97" s="19"/>
      <c r="L97" s="14"/>
      <c r="M97" s="14"/>
      <c r="N97" s="14"/>
      <c r="O97" s="14"/>
    </row>
    <row r="98" spans="1:15" x14ac:dyDescent="0.25">
      <c r="A98" s="4" t="s">
        <v>91</v>
      </c>
      <c r="B98" s="20">
        <f t="array" ref="B98">IFERROR(IF(VLOOKUP($A98,заявки!$A:$AY,B$391,FALSE)=0,0,VLOOKUP($A98,заявки!$A:$AY,B$391,FALSE)),0)</f>
        <v>3</v>
      </c>
      <c r="C98" s="21">
        <f t="array" ref="C98">IFERROR(IF(VLOOKUP($A98,заявки!$A:$AY,C$391,FALSE)=0,0,VLOOKUP($A98,заявки!$A:$AY,C$391,FALSE)),0)</f>
        <v>1</v>
      </c>
      <c r="D98" s="19"/>
      <c r="E98" s="19"/>
      <c r="F98" s="19"/>
      <c r="G98" s="19"/>
      <c r="H98" s="19"/>
      <c r="I98" s="19"/>
      <c r="J98" s="19"/>
      <c r="K98" s="19"/>
      <c r="L98" s="14"/>
      <c r="M98" s="14"/>
      <c r="N98" s="14"/>
      <c r="O98" s="14"/>
    </row>
    <row r="99" spans="1:15" x14ac:dyDescent="0.25">
      <c r="A99" s="4" t="s">
        <v>92</v>
      </c>
      <c r="B99" s="20">
        <f t="array" ref="B99">IFERROR(IF(VLOOKUP($A99,заявки!$A:$AY,B$391,FALSE)=0,0,VLOOKUP($A99,заявки!$A:$AY,B$391,FALSE)),0)</f>
        <v>3</v>
      </c>
      <c r="C99" s="21">
        <f t="array" ref="C99">IFERROR(IF(VLOOKUP($A99,заявки!$A:$AY,C$391,FALSE)=0,0,VLOOKUP($A99,заявки!$A:$AY,C$391,FALSE)),0)</f>
        <v>1</v>
      </c>
      <c r="D99" s="19"/>
      <c r="E99" s="19"/>
      <c r="F99" s="19"/>
      <c r="G99" s="19"/>
      <c r="H99" s="19"/>
      <c r="I99" s="19"/>
      <c r="J99" s="19"/>
      <c r="K99" s="19"/>
      <c r="L99" s="14"/>
      <c r="M99" s="14"/>
      <c r="N99" s="14"/>
      <c r="O99" s="14"/>
    </row>
    <row r="100" spans="1:15" x14ac:dyDescent="0.25">
      <c r="A100" s="4"/>
      <c r="B100" s="20">
        <f t="array" ref="B100">IFERROR(IF(VLOOKUP($A100,заявки!$A:$AY,B$391,FALSE)=0,0,VLOOKUP($A100,заявки!$A:$AY,B$391,FALSE)),0)</f>
        <v>0</v>
      </c>
      <c r="C100" s="21">
        <f t="array" ref="C100">IFERROR(IF(VLOOKUP($A100,заявки!$A:$AY,C$391,FALSE)=0,0,VLOOKUP($A100,заявки!$A:$AY,C$391,FALSE)),0)</f>
        <v>0</v>
      </c>
      <c r="D100" s="19"/>
      <c r="E100" s="19"/>
      <c r="F100" s="19"/>
      <c r="G100" s="19"/>
      <c r="H100" s="19"/>
      <c r="I100" s="19"/>
      <c r="J100" s="19"/>
      <c r="K100" s="19"/>
      <c r="L100" s="14"/>
      <c r="M100" s="14"/>
      <c r="N100" s="14"/>
      <c r="O100" s="14"/>
    </row>
    <row r="101" spans="1:15" x14ac:dyDescent="0.25">
      <c r="A101" s="4" t="s">
        <v>94</v>
      </c>
      <c r="B101" s="20">
        <f t="array" ref="B101">IFERROR(IF(VLOOKUP($A101,заявки!$A:$AY,B$391,FALSE)=0,0,VLOOKUP($A101,заявки!$A:$AY,B$391,FALSE)),0)</f>
        <v>3</v>
      </c>
      <c r="C101" s="21">
        <f t="array" ref="C101">IFERROR(IF(VLOOKUP($A101,заявки!$A:$AY,C$391,FALSE)=0,0,VLOOKUP($A101,заявки!$A:$AY,C$391,FALSE)),0)</f>
        <v>1</v>
      </c>
      <c r="D101" s="19"/>
      <c r="E101" s="19"/>
      <c r="F101" s="19"/>
      <c r="G101" s="19"/>
      <c r="H101" s="19"/>
      <c r="I101" s="19"/>
      <c r="J101" s="19"/>
      <c r="K101" s="19"/>
      <c r="L101" s="14"/>
      <c r="M101" s="14"/>
      <c r="N101" s="14"/>
      <c r="O101" s="14"/>
    </row>
    <row r="102" spans="1:15" x14ac:dyDescent="0.25">
      <c r="A102" s="4" t="s">
        <v>95</v>
      </c>
      <c r="B102" s="20">
        <f t="array" ref="B102">IFERROR(IF(VLOOKUP($A102,заявки!$A:$AY,B$391,FALSE)=0,0,VLOOKUP($A102,заявки!$A:$AY,B$391,FALSE)),0)</f>
        <v>3</v>
      </c>
      <c r="C102" s="21">
        <f t="array" ref="C102">IFERROR(IF(VLOOKUP($A102,заявки!$A:$AY,C$391,FALSE)=0,0,VLOOKUP($A102,заявки!$A:$AY,C$391,FALSE)),0)</f>
        <v>1</v>
      </c>
      <c r="D102" s="19"/>
      <c r="E102" s="19"/>
      <c r="F102" s="19"/>
      <c r="G102" s="19"/>
      <c r="H102" s="19"/>
      <c r="I102" s="19"/>
      <c r="J102" s="19"/>
      <c r="K102" s="19"/>
      <c r="L102" s="14"/>
      <c r="M102" s="14"/>
      <c r="N102" s="14"/>
      <c r="O102" s="14"/>
    </row>
    <row r="103" spans="1:15" x14ac:dyDescent="0.25">
      <c r="A103" s="4" t="s">
        <v>96</v>
      </c>
      <c r="B103" s="20">
        <f t="array" ref="B103">IFERROR(IF(VLOOKUP($A103,заявки!$A:$AY,B$391,FALSE)=0,0,VLOOKUP($A103,заявки!$A:$AY,B$391,FALSE)),0)</f>
        <v>3</v>
      </c>
      <c r="C103" s="21">
        <f t="array" ref="C103">IFERROR(IF(VLOOKUP($A103,заявки!$A:$AY,C$391,FALSE)=0,0,VLOOKUP($A103,заявки!$A:$AY,C$391,FALSE)),0)</f>
        <v>1</v>
      </c>
      <c r="D103" s="19"/>
      <c r="E103" s="19"/>
      <c r="F103" s="19"/>
      <c r="G103" s="19"/>
      <c r="H103" s="19"/>
      <c r="I103" s="19"/>
      <c r="J103" s="19"/>
      <c r="K103" s="19"/>
      <c r="L103" s="14"/>
      <c r="M103" s="14"/>
      <c r="N103" s="14"/>
      <c r="O103" s="14"/>
    </row>
    <row r="104" spans="1:15" x14ac:dyDescent="0.25">
      <c r="A104" s="4" t="s">
        <v>97</v>
      </c>
      <c r="B104" s="20">
        <f t="array" ref="B104">IFERROR(IF(VLOOKUP($A104,заявки!$A:$AY,B$391,FALSE)=0,0,VLOOKUP($A104,заявки!$A:$AY,B$391,FALSE)),0)</f>
        <v>3</v>
      </c>
      <c r="C104" s="21">
        <f t="array" ref="C104">IFERROR(IF(VLOOKUP($A104,заявки!$A:$AY,C$391,FALSE)=0,0,VLOOKUP($A104,заявки!$A:$AY,C$391,FALSE)),0)</f>
        <v>1</v>
      </c>
      <c r="D104" s="19"/>
      <c r="E104" s="19"/>
      <c r="F104" s="19"/>
      <c r="G104" s="19"/>
      <c r="H104" s="19"/>
      <c r="I104" s="19"/>
      <c r="J104" s="19"/>
      <c r="K104" s="19"/>
      <c r="L104" s="14"/>
      <c r="M104" s="14"/>
      <c r="N104" s="14"/>
      <c r="O104" s="14"/>
    </row>
    <row r="105" spans="1:15" x14ac:dyDescent="0.25">
      <c r="A105" s="4" t="s">
        <v>98</v>
      </c>
      <c r="B105" s="20">
        <f t="array" ref="B105">IFERROR(IF(VLOOKUP($A105,заявки!$A:$AY,B$391,FALSE)=0,0,VLOOKUP($A105,заявки!$A:$AY,B$391,FALSE)),0)</f>
        <v>3</v>
      </c>
      <c r="C105" s="21">
        <f t="array" ref="C105">IFERROR(IF(VLOOKUP($A105,заявки!$A:$AY,C$391,FALSE)=0,0,VLOOKUP($A105,заявки!$A:$AY,C$391,FALSE)),0)</f>
        <v>1</v>
      </c>
      <c r="D105" s="19"/>
      <c r="E105" s="19"/>
      <c r="F105" s="19"/>
      <c r="G105" s="19"/>
      <c r="H105" s="19"/>
      <c r="I105" s="19"/>
      <c r="J105" s="19"/>
      <c r="K105" s="19"/>
      <c r="L105" s="14"/>
      <c r="M105" s="14"/>
      <c r="N105" s="14"/>
      <c r="O105" s="14"/>
    </row>
    <row r="106" spans="1:15" x14ac:dyDescent="0.25">
      <c r="A106" s="4"/>
      <c r="B106" s="20">
        <f t="array" ref="B106">IFERROR(IF(VLOOKUP($A106,заявки!$A:$AY,B$391,FALSE)=0,0,VLOOKUP($A106,заявки!$A:$AY,B$391,FALSE)),0)</f>
        <v>0</v>
      </c>
      <c r="C106" s="21">
        <f t="array" ref="C106">IFERROR(IF(VLOOKUP($A106,заявки!$A:$AY,C$391,FALSE)=0,0,VLOOKUP($A106,заявки!$A:$AY,C$391,FALSE)),0)</f>
        <v>0</v>
      </c>
      <c r="D106" s="19"/>
      <c r="E106" s="19"/>
      <c r="F106" s="19"/>
      <c r="G106" s="19"/>
      <c r="H106" s="19"/>
      <c r="I106" s="19"/>
      <c r="J106" s="19"/>
      <c r="K106" s="19"/>
      <c r="L106" s="14"/>
      <c r="M106" s="14"/>
      <c r="N106" s="14"/>
      <c r="O106" s="14"/>
    </row>
    <row r="107" spans="1:15" x14ac:dyDescent="0.25">
      <c r="A107" s="4" t="s">
        <v>100</v>
      </c>
      <c r="B107" s="20">
        <f t="array" ref="B107">IFERROR(IF(VLOOKUP($A107,заявки!$A:$AY,B$391,FALSE)=0,0,VLOOKUP($A107,заявки!$A:$AY,B$391,FALSE)),0)</f>
        <v>3</v>
      </c>
      <c r="C107" s="21">
        <f t="array" ref="C107">IFERROR(IF(VLOOKUP($A107,заявки!$A:$AY,C$391,FALSE)=0,0,VLOOKUP($A107,заявки!$A:$AY,C$391,FALSE)),0)</f>
        <v>1</v>
      </c>
      <c r="D107" s="19"/>
      <c r="E107" s="19"/>
      <c r="F107" s="19"/>
      <c r="G107" s="19"/>
      <c r="H107" s="19"/>
      <c r="I107" s="19"/>
      <c r="J107" s="19"/>
      <c r="K107" s="19"/>
      <c r="L107" s="14"/>
      <c r="M107" s="14"/>
      <c r="N107" s="14"/>
      <c r="O107" s="14"/>
    </row>
    <row r="108" spans="1:15" x14ac:dyDescent="0.25">
      <c r="A108" s="4" t="s">
        <v>101</v>
      </c>
      <c r="B108" s="20">
        <f t="array" ref="B108">IFERROR(IF(VLOOKUP($A108,заявки!$A:$AY,B$391,FALSE)=0,0,VLOOKUP($A108,заявки!$A:$AY,B$391,FALSE)),0)</f>
        <v>3</v>
      </c>
      <c r="C108" s="21">
        <f t="array" ref="C108">IFERROR(IF(VLOOKUP($A108,заявки!$A:$AY,C$391,FALSE)=0,0,VLOOKUP($A108,заявки!$A:$AY,C$391,FALSE)),0)</f>
        <v>1</v>
      </c>
      <c r="D108" s="19"/>
      <c r="E108" s="19"/>
      <c r="F108" s="19"/>
      <c r="G108" s="19"/>
      <c r="H108" s="19"/>
      <c r="I108" s="19"/>
      <c r="J108" s="19"/>
      <c r="K108" s="19"/>
      <c r="L108" s="14"/>
      <c r="M108" s="14"/>
      <c r="N108" s="14"/>
      <c r="O108" s="14"/>
    </row>
    <row r="109" spans="1:15" x14ac:dyDescent="0.25">
      <c r="A109" s="4" t="s">
        <v>102</v>
      </c>
      <c r="B109" s="20">
        <f t="array" ref="B109">IFERROR(IF(VLOOKUP($A109,заявки!$A:$AY,B$391,FALSE)=0,0,VLOOKUP($A109,заявки!$A:$AY,B$391,FALSE)),0)</f>
        <v>3</v>
      </c>
      <c r="C109" s="21">
        <f t="array" ref="C109">IFERROR(IF(VLOOKUP($A109,заявки!$A:$AY,C$391,FALSE)=0,0,VLOOKUP($A109,заявки!$A:$AY,C$391,FALSE)),0)</f>
        <v>1</v>
      </c>
      <c r="D109" s="19"/>
      <c r="E109" s="19"/>
      <c r="F109" s="19"/>
      <c r="G109" s="19"/>
      <c r="H109" s="19"/>
      <c r="I109" s="19"/>
      <c r="J109" s="19"/>
      <c r="K109" s="19"/>
      <c r="L109" s="14"/>
      <c r="M109" s="14"/>
      <c r="N109" s="14"/>
      <c r="O109" s="14"/>
    </row>
    <row r="110" spans="1:15" x14ac:dyDescent="0.25">
      <c r="A110" s="4" t="s">
        <v>103</v>
      </c>
      <c r="B110" s="20">
        <f t="array" ref="B110">IFERROR(IF(VLOOKUP($A110,заявки!$A:$AY,B$391,FALSE)=0,0,VLOOKUP($A110,заявки!$A:$AY,B$391,FALSE)),0)</f>
        <v>3</v>
      </c>
      <c r="C110" s="21">
        <f t="array" ref="C110">IFERROR(IF(VLOOKUP($A110,заявки!$A:$AY,C$391,FALSE)=0,0,VLOOKUP($A110,заявки!$A:$AY,C$391,FALSE)),0)</f>
        <v>1</v>
      </c>
      <c r="D110" s="19"/>
      <c r="E110" s="19"/>
      <c r="F110" s="19"/>
      <c r="G110" s="19"/>
      <c r="H110" s="19"/>
      <c r="I110" s="19"/>
      <c r="J110" s="19"/>
      <c r="K110" s="19"/>
      <c r="L110" s="14"/>
      <c r="M110" s="14"/>
      <c r="N110" s="14"/>
      <c r="O110" s="14"/>
    </row>
    <row r="111" spans="1:15" x14ac:dyDescent="0.25">
      <c r="A111" s="4" t="s">
        <v>104</v>
      </c>
      <c r="B111" s="20">
        <f t="array" ref="B111">IFERROR(IF(VLOOKUP($A111,заявки!$A:$AY,B$391,FALSE)=0,0,VLOOKUP($A111,заявки!$A:$AY,B$391,FALSE)),0)</f>
        <v>3</v>
      </c>
      <c r="C111" s="21">
        <f t="array" ref="C111">IFERROR(IF(VLOOKUP($A111,заявки!$A:$AY,C$391,FALSE)=0,0,VLOOKUP($A111,заявки!$A:$AY,C$391,FALSE)),0)</f>
        <v>1</v>
      </c>
      <c r="D111" s="19"/>
      <c r="E111" s="19"/>
      <c r="F111" s="19"/>
      <c r="G111" s="19"/>
      <c r="H111" s="19"/>
      <c r="I111" s="19"/>
      <c r="J111" s="19"/>
      <c r="K111" s="19"/>
      <c r="L111" s="14"/>
      <c r="M111" s="14"/>
      <c r="N111" s="14"/>
      <c r="O111" s="14"/>
    </row>
    <row r="112" spans="1:15" x14ac:dyDescent="0.25">
      <c r="A112" s="4" t="s">
        <v>105</v>
      </c>
      <c r="B112" s="20">
        <f t="array" ref="B112">IFERROR(IF(VLOOKUP($A112,заявки!$A:$AY,B$391,FALSE)=0,0,VLOOKUP($A112,заявки!$A:$AY,B$391,FALSE)),0)</f>
        <v>3</v>
      </c>
      <c r="C112" s="21">
        <f t="array" ref="C112">IFERROR(IF(VLOOKUP($A112,заявки!$A:$AY,C$391,FALSE)=0,0,VLOOKUP($A112,заявки!$A:$AY,C$391,FALSE)),0)</f>
        <v>1</v>
      </c>
      <c r="D112" s="19"/>
      <c r="E112" s="19"/>
      <c r="F112" s="19"/>
      <c r="G112" s="19"/>
      <c r="H112" s="19"/>
      <c r="I112" s="19"/>
      <c r="J112" s="19"/>
      <c r="K112" s="19"/>
      <c r="L112" s="14"/>
      <c r="M112" s="14"/>
      <c r="N112" s="14"/>
      <c r="O112" s="14"/>
    </row>
    <row r="113" spans="1:25" x14ac:dyDescent="0.25">
      <c r="A113" s="4"/>
      <c r="B113" s="20">
        <f t="array" ref="B113">IFERROR(IF(VLOOKUP($A113,заявки!$A:$AY,B$391,FALSE)=0,0,VLOOKUP($A113,заявки!$A:$AY,B$391,FALSE)),0)</f>
        <v>0</v>
      </c>
      <c r="C113" s="21">
        <f t="array" ref="C113">IFERROR(IF(VLOOKUP($A113,заявки!$A:$AY,C$391,FALSE)=0,0,VLOOKUP($A113,заявки!$A:$AY,C$391,FALSE)),0)</f>
        <v>0</v>
      </c>
      <c r="D113" s="19"/>
      <c r="E113" s="19"/>
      <c r="F113" s="19"/>
      <c r="G113" s="19"/>
      <c r="H113" s="19"/>
      <c r="I113" s="19"/>
      <c r="J113" s="19"/>
      <c r="K113" s="19"/>
      <c r="L113" s="14"/>
      <c r="M113" s="14"/>
      <c r="N113" s="14"/>
      <c r="O113" s="14"/>
    </row>
    <row r="114" spans="1:25" x14ac:dyDescent="0.25">
      <c r="A114" s="4" t="s">
        <v>107</v>
      </c>
      <c r="B114" s="20">
        <f t="array" ref="B114">IFERROR(IF(VLOOKUP($A114,заявки!$A:$AY,B$391,FALSE)=0,0,VLOOKUP($A114,заявки!$A:$AY,B$391,FALSE)),0)</f>
        <v>3</v>
      </c>
      <c r="C114" s="21">
        <f t="array" ref="C114">IFERROR(IF(VLOOKUP($A114,заявки!$A:$AY,C$391,FALSE)=0,0,VLOOKUP($A114,заявки!$A:$AY,C$391,FALSE)),0)</f>
        <v>1</v>
      </c>
      <c r="D114" s="19"/>
      <c r="E114" s="19"/>
      <c r="F114" s="19"/>
      <c r="G114" s="19"/>
      <c r="H114" s="19"/>
      <c r="I114" s="19"/>
      <c r="J114" s="19"/>
      <c r="K114" s="19"/>
      <c r="L114" s="14"/>
      <c r="M114" s="14"/>
      <c r="N114" s="14"/>
      <c r="O114" s="14"/>
    </row>
    <row r="115" spans="1:25" x14ac:dyDescent="0.25">
      <c r="A115" s="4"/>
      <c r="B115" s="20">
        <f t="array" ref="B115">IFERROR(IF(VLOOKUP($A115,заявки!$A:$AY,B$391,FALSE)=0,0,VLOOKUP($A115,заявки!$A:$AY,B$391,FALSE)),0)</f>
        <v>0</v>
      </c>
      <c r="C115" s="21">
        <f t="array" ref="C115">IFERROR(IF(VLOOKUP($A115,заявки!$A:$AY,C$391,FALSE)=0,0,VLOOKUP($A115,заявки!$A:$AY,C$391,FALSE)),0)</f>
        <v>0</v>
      </c>
      <c r="D115" s="19"/>
      <c r="E115" s="19"/>
      <c r="F115" s="19"/>
      <c r="G115" s="19"/>
      <c r="H115" s="19"/>
      <c r="I115" s="19"/>
      <c r="J115" s="19"/>
      <c r="K115" s="19"/>
      <c r="L115" s="14"/>
      <c r="M115" s="14"/>
      <c r="N115" s="14"/>
      <c r="O115" s="14"/>
    </row>
    <row r="116" spans="1:25" x14ac:dyDescent="0.25">
      <c r="A116" s="4"/>
      <c r="B116" s="20">
        <f t="array" ref="B116">IFERROR(IF(VLOOKUP($A116,заявки!$A:$AY,B$391,FALSE)=0,0,VLOOKUP($A116,заявки!$A:$AY,B$391,FALSE)),0)</f>
        <v>0</v>
      </c>
      <c r="C116" s="21">
        <f t="array" ref="C116">IFERROR(IF(VLOOKUP($A116,заявки!$A:$AY,C$391,FALSE)=0,0,VLOOKUP($A116,заявки!$A:$AY,C$391,FALSE)),0)</f>
        <v>0</v>
      </c>
      <c r="D116" s="19"/>
      <c r="E116" s="19"/>
      <c r="F116" s="19"/>
      <c r="G116" s="19"/>
      <c r="H116" s="19"/>
      <c r="I116" s="19"/>
      <c r="J116" s="19"/>
      <c r="K116" s="19"/>
      <c r="L116" s="14"/>
      <c r="M116" s="85">
        <v>7771015</v>
      </c>
      <c r="N116" s="86"/>
      <c r="O116" s="93"/>
    </row>
    <row r="117" spans="1:25" x14ac:dyDescent="0.25">
      <c r="A117" s="4"/>
      <c r="B117" s="20">
        <f t="array" ref="B117">IFERROR(IF(VLOOKUP($A117,заявки!$A:$AY,B$391,FALSE)=0,0,VLOOKUP($A117,заявки!$A:$AY,B$391,FALSE)),0)</f>
        <v>0</v>
      </c>
      <c r="C117" s="21">
        <f t="array" ref="C117">IFERROR(IF(VLOOKUP($A117,заявки!$A:$AY,C$391,FALSE)=0,0,VLOOKUP($A117,заявки!$A:$AY,C$391,FALSE)),0)</f>
        <v>0</v>
      </c>
      <c r="D117" s="19"/>
      <c r="E117" s="19"/>
      <c r="F117" s="19"/>
      <c r="G117" s="19"/>
      <c r="H117" s="19"/>
      <c r="I117" s="19"/>
      <c r="J117" s="19"/>
      <c r="K117" s="19"/>
      <c r="L117" s="14"/>
      <c r="M117" s="14" t="s">
        <v>29</v>
      </c>
      <c r="N117" s="14" t="s">
        <v>0</v>
      </c>
      <c r="O117" s="14" t="s">
        <v>1</v>
      </c>
    </row>
    <row r="118" spans="1:25" x14ac:dyDescent="0.25">
      <c r="A118" s="4"/>
      <c r="B118" s="20">
        <f t="array" ref="B118">IFERROR(IF(VLOOKUP($A118,заявки!$A:$AY,B$391,FALSE)=0,0,VLOOKUP($A118,заявки!$A:$AY,B$391,FALSE)),0)</f>
        <v>0</v>
      </c>
      <c r="C118" s="21">
        <f t="array" ref="C118">IFERROR(IF(VLOOKUP($A118,заявки!$A:$AY,C$391,FALSE)=0,0,VLOOKUP($A118,заявки!$A:$AY,C$391,FALSE)),0)</f>
        <v>0</v>
      </c>
      <c r="D118" s="19"/>
      <c r="E118" s="19"/>
      <c r="F118" s="19"/>
      <c r="G118" s="19"/>
      <c r="H118" s="19"/>
      <c r="I118" s="19"/>
      <c r="J118" s="19"/>
      <c r="K118" s="19"/>
      <c r="L118" s="14"/>
      <c r="M118" s="14"/>
      <c r="N118" s="14"/>
      <c r="O118" s="14"/>
    </row>
    <row r="119" spans="1:25" x14ac:dyDescent="0.25">
      <c r="A119" s="99"/>
      <c r="B119" s="100">
        <f>SUM(B89:B118)</f>
        <v>63</v>
      </c>
      <c r="C119" s="101">
        <f>SUM(C89:C118)</f>
        <v>21</v>
      </c>
      <c r="D119" s="13"/>
      <c r="E119" s="13"/>
      <c r="F119" s="13"/>
      <c r="G119" s="13"/>
      <c r="H119" s="13"/>
      <c r="I119" s="13"/>
      <c r="J119" s="13"/>
      <c r="K119" s="13"/>
      <c r="L119" s="1"/>
      <c r="M119" s="1" t="s">
        <v>30</v>
      </c>
      <c r="N119" s="13">
        <f>B119</f>
        <v>63</v>
      </c>
      <c r="O119" s="13">
        <f>C119</f>
        <v>21</v>
      </c>
      <c r="P119" s="19"/>
      <c r="Q119" s="19"/>
      <c r="R119" s="19"/>
      <c r="S119" s="19"/>
      <c r="T119" s="19"/>
      <c r="U119" s="19"/>
      <c r="V119" s="19"/>
      <c r="W119" s="19"/>
      <c r="X119" s="13"/>
      <c r="Y119" s="25"/>
    </row>
    <row r="124" spans="1:25" x14ac:dyDescent="0.25">
      <c r="A124" s="56">
        <f>COUNTA(A2:A120)</f>
        <v>36</v>
      </c>
    </row>
    <row r="391" spans="2:24" x14ac:dyDescent="0.25">
      <c r="B391">
        <v>2</v>
      </c>
      <c r="C391">
        <v>3</v>
      </c>
      <c r="L391">
        <v>12</v>
      </c>
      <c r="M391">
        <v>13</v>
      </c>
      <c r="N391">
        <v>14</v>
      </c>
      <c r="O391">
        <v>15</v>
      </c>
      <c r="X391">
        <v>24</v>
      </c>
    </row>
  </sheetData>
  <mergeCells count="10">
    <mergeCell ref="M3:O3"/>
    <mergeCell ref="M26:O26"/>
    <mergeCell ref="M55:O55"/>
    <mergeCell ref="M81:O81"/>
    <mergeCell ref="M116:O116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1"/>
  <sheetViews>
    <sheetView tabSelected="1" view="pageBreakPreview" zoomScale="160" zoomScaleNormal="115" zoomScaleSheetLayoutView="160" workbookViewId="0">
      <pane xSplit="4" ySplit="2" topLeftCell="E3" activePane="bottomRight" state="frozen"/>
      <selection pane="topRight" activeCell="C1" sqref="C1"/>
      <selection pane="bottomLeft" activeCell="A5" sqref="A5"/>
      <selection pane="bottomRight" activeCell="C3" sqref="C3"/>
    </sheetView>
  </sheetViews>
  <sheetFormatPr defaultRowHeight="15" x14ac:dyDescent="0.25"/>
  <cols>
    <col min="1" max="2" width="14" customWidth="1"/>
    <col min="3" max="3" width="14" style="68" customWidth="1"/>
    <col min="4" max="4" width="23" style="68" customWidth="1"/>
    <col min="9" max="9" width="12.5703125" customWidth="1"/>
    <col min="11" max="11" width="12.140625" bestFit="1" customWidth="1"/>
  </cols>
  <sheetData>
    <row r="1" spans="1:28" x14ac:dyDescent="0.25">
      <c r="E1" s="23" t="s">
        <v>143</v>
      </c>
      <c r="F1" s="14" t="s">
        <v>140</v>
      </c>
      <c r="G1" s="14" t="s">
        <v>154</v>
      </c>
      <c r="H1" s="14" t="s">
        <v>155</v>
      </c>
      <c r="I1" s="14" t="s">
        <v>153</v>
      </c>
      <c r="J1" s="14" t="s">
        <v>150</v>
      </c>
      <c r="K1" s="67" t="s">
        <v>156</v>
      </c>
      <c r="L1" s="67" t="s">
        <v>157</v>
      </c>
      <c r="M1" s="14"/>
      <c r="N1" s="16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75" customHeight="1" x14ac:dyDescent="0.25">
      <c r="A2" s="4"/>
      <c r="B2" s="37" t="s">
        <v>296</v>
      </c>
      <c r="C2" s="69" t="s">
        <v>296</v>
      </c>
      <c r="E2" s="83" t="s">
        <v>144</v>
      </c>
      <c r="F2" s="84" t="s">
        <v>145</v>
      </c>
      <c r="G2" s="84" t="s">
        <v>295</v>
      </c>
      <c r="H2" s="84" t="s">
        <v>292</v>
      </c>
      <c r="I2" s="84" t="s">
        <v>293</v>
      </c>
      <c r="J2" s="84" t="s">
        <v>291</v>
      </c>
      <c r="K2" s="84" t="s">
        <v>295</v>
      </c>
      <c r="L2" s="84" t="s">
        <v>292</v>
      </c>
      <c r="M2" s="40"/>
      <c r="N2" s="41"/>
      <c r="O2" s="42"/>
      <c r="P2" s="42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14"/>
    </row>
    <row r="3" spans="1:28" x14ac:dyDescent="0.25">
      <c r="A3" s="4" t="s">
        <v>51</v>
      </c>
      <c r="B3" s="37"/>
      <c r="C3" s="69" t="s">
        <v>289</v>
      </c>
      <c r="D3" s="69" t="s">
        <v>233</v>
      </c>
      <c r="E3" s="43">
        <f>IFERROR(VLOOKUP($A3,заявки!$A:$L,COLUMN()-3,0),0)*IF(COUNTIF(Хлеб.Дом,$A3)&gt;0,1,0)</f>
        <v>37</v>
      </c>
      <c r="F3" s="43">
        <f>IFERROR(VLOOKUP($A3,заявки!$A:$L,COLUMN()-3,0),0)*IF(COUNTIF(Хлеб.Дом,$A3)&gt;0,1,0)</f>
        <v>8</v>
      </c>
      <c r="G3" s="43">
        <f>IFERROR(VLOOKUP($A3,заявки!$A:$L,COLUMN()-5,0),0)*IF(COUNTIF(Арн.Бат,$A3)&gt;0,1,0)</f>
        <v>0</v>
      </c>
      <c r="H3" s="44">
        <f>IFERROR(VLOOKUP($A3,заявки!$A:$L,COLUMN()-5,0),0)*IF(COUNTIF(Арн.Хл,$A3)&gt;0,1,0)</f>
        <v>0</v>
      </c>
      <c r="I3" s="43">
        <f>IFERROR(VLOOKUP($A3,заявки!$A:$L,COLUMN()-7,0),0)*IF(COUNTIF(Арн.бат.необ,$A3)&gt;0,1,0)</f>
        <v>0</v>
      </c>
      <c r="J3" s="43">
        <f>IFERROR(VLOOKUP($A3,заявки!$A:$L,COLUMN()-7,0),0)*IF(COUNTIF(Арн.Рж,$A3)&gt;0,1,0)</f>
        <v>0</v>
      </c>
      <c r="K3" s="43">
        <f>IFERROR(VLOOKUP($A3,заявки!$A:$L,COLUMN()-9,0),0)*IF(COUNTIF(Арн.Нар,$A3)&gt;0,1,0)</f>
        <v>0</v>
      </c>
      <c r="L3" s="44">
        <f>IFERROR(VLOOKUP($A3,заявки!$A:$L,COLUMN()-9,0),0)*IF(COUNTIF(Арн.Нар,$A3)&gt;0,1,0)</f>
        <v>0</v>
      </c>
      <c r="M3" s="66"/>
      <c r="N3" s="44"/>
      <c r="Q3" s="14"/>
      <c r="R3" s="19"/>
      <c r="S3" s="19"/>
      <c r="T3" s="19"/>
      <c r="U3" s="19"/>
      <c r="V3" s="19"/>
      <c r="W3" s="19"/>
      <c r="X3" s="19"/>
      <c r="Y3" s="19"/>
      <c r="Z3" s="19"/>
      <c r="AA3" s="19"/>
      <c r="AB3" s="14"/>
    </row>
    <row r="4" spans="1:28" x14ac:dyDescent="0.25">
      <c r="A4" s="4" t="s">
        <v>65</v>
      </c>
      <c r="B4" s="37"/>
      <c r="C4" s="69" t="s">
        <v>289</v>
      </c>
      <c r="D4" s="69" t="s">
        <v>159</v>
      </c>
      <c r="E4" s="43">
        <f>IFERROR(VLOOKUP($A4,заявки!$A:$L,COLUMN()-3,0),0)*IF(COUNTIF(Хлеб.Дом,$A4)&gt;0,1,0)</f>
        <v>3</v>
      </c>
      <c r="F4" s="43">
        <f>IFERROR(VLOOKUP($A4,заявки!$A:$L,COLUMN()-3,0),0)*IF(COUNTIF(Хлеб.Дом,$A4)&gt;0,1,0)</f>
        <v>1</v>
      </c>
      <c r="G4" s="43">
        <f>IFERROR(VLOOKUP($A4,заявки!$A:$L,COLUMN()-5,0),0)*IF(COUNTIF(Арн.Бат,$A4)&gt;0,1,0)</f>
        <v>0</v>
      </c>
      <c r="H4" s="44">
        <f>IFERROR(VLOOKUP($A4,заявки!$A:$L,COLUMN()-5,0),0)*IF(COUNTIF(Арн.Хл,$A4)&gt;0,1,0)</f>
        <v>0</v>
      </c>
      <c r="I4" s="43">
        <f>IFERROR(VLOOKUP($A4,заявки!$A:$L,COLUMN()-7,0),0)*IF(COUNTIF(Арн.бат.необ,$A4)&gt;0,1,0)</f>
        <v>0</v>
      </c>
      <c r="J4" s="43">
        <f>IFERROR(VLOOKUP($A4,заявки!$A:$L,COLUMN()-7,0),0)*IF(COUNTIF(Арн.Рж,$A4)&gt;0,1,0)</f>
        <v>0</v>
      </c>
      <c r="K4" s="43">
        <f>IFERROR(VLOOKUP($A4,заявки!$A:$L,COLUMN()-9,0),0)*IF(COUNTIF(Арн.Нар,$A4)&gt;0,1,0)</f>
        <v>0</v>
      </c>
      <c r="L4" s="44">
        <f>IFERROR(VLOOKUP($A4,заявки!$A:$L,COLUMN()-9,0),0)*IF(COUNTIF(Арн.Нар,$A4)&gt;0,1,0)</f>
        <v>0</v>
      </c>
      <c r="M4" s="19"/>
      <c r="N4" s="45"/>
      <c r="Q4" s="14"/>
      <c r="R4" s="19"/>
      <c r="S4" s="19"/>
      <c r="T4" s="19"/>
      <c r="U4" s="19"/>
      <c r="V4" s="19"/>
      <c r="W4" s="19"/>
      <c r="X4" s="19"/>
      <c r="Y4" s="19"/>
      <c r="Z4" s="19"/>
      <c r="AA4" s="19"/>
      <c r="AB4" s="14"/>
    </row>
    <row r="5" spans="1:28" x14ac:dyDescent="0.25">
      <c r="A5" s="4" t="s">
        <v>8</v>
      </c>
      <c r="B5" s="37"/>
      <c r="C5" s="69" t="s">
        <v>289</v>
      </c>
      <c r="D5" s="69" t="s">
        <v>234</v>
      </c>
      <c r="E5" s="43">
        <f>IFERROR(VLOOKUP($A5,заявки!$A:$L,COLUMN()-3,0),0)*IF(COUNTIF(Хлеб.Дом,$A5)&gt;0,1,0)</f>
        <v>3</v>
      </c>
      <c r="F5" s="43">
        <f>IFERROR(VLOOKUP($A5,заявки!$A:$L,COLUMN()-3,0),0)*IF(COUNTIF(Хлеб.Дом,$A5)&gt;0,1,0)</f>
        <v>1</v>
      </c>
      <c r="G5" s="43">
        <f>IFERROR(VLOOKUP($A5,заявки!$A:$L,COLUMN()-5,0),0)*IF(COUNTIF(Арн.Бат,$A5)&gt;0,1,0)</f>
        <v>0</v>
      </c>
      <c r="H5" s="44">
        <f>IFERROR(VLOOKUP($A5,заявки!$A:$L,COLUMN()-5,0),0)*IF(COUNTIF(Арн.Хл,$A5)&gt;0,1,0)</f>
        <v>0</v>
      </c>
      <c r="I5" s="43">
        <f>IFERROR(VLOOKUP($A5,заявки!$A:$L,COLUMN()-7,0),0)*IF(COUNTIF(Арн.бат.необ,$A5)&gt;0,1,0)</f>
        <v>0</v>
      </c>
      <c r="J5" s="43">
        <f>IFERROR(VLOOKUP($A5,заявки!$A:$L,COLUMN()-7,0),0)*IF(COUNTIF(Арн.Рж,$A5)&gt;0,1,0)</f>
        <v>0</v>
      </c>
      <c r="K5" s="43">
        <f>IFERROR(VLOOKUP($A5,заявки!$A:$L,COLUMN()-9,0),0)*IF(COUNTIF(Арн.Нар,$A5)&gt;0,1,0)</f>
        <v>0</v>
      </c>
      <c r="L5" s="44">
        <f>IFERROR(VLOOKUP($A5,заявки!$A:$L,COLUMN()-9,0),0)*IF(COUNTIF(Арн.Нар,$A5)&gt;0,1,0)</f>
        <v>0</v>
      </c>
      <c r="M5" s="19"/>
      <c r="N5" s="45"/>
      <c r="Q5" s="14"/>
      <c r="R5" s="19"/>
      <c r="S5" s="19"/>
      <c r="T5" s="19"/>
      <c r="U5" s="19"/>
      <c r="V5" s="19"/>
      <c r="W5" s="19"/>
      <c r="X5" s="19"/>
      <c r="Y5" s="19"/>
      <c r="Z5" s="19"/>
      <c r="AA5" s="19"/>
      <c r="AB5" s="14"/>
    </row>
    <row r="6" spans="1:28" x14ac:dyDescent="0.25">
      <c r="A6" s="4" t="s">
        <v>66</v>
      </c>
      <c r="B6" s="37"/>
      <c r="C6" s="69" t="s">
        <v>289</v>
      </c>
      <c r="D6" s="69" t="s">
        <v>215</v>
      </c>
      <c r="E6" s="43">
        <f>IFERROR(VLOOKUP($A6,заявки!$A:$L,COLUMN()-3,0),0)*IF(COUNTIF(Хлеб.Дом,$A6)&gt;0,1,0)</f>
        <v>3</v>
      </c>
      <c r="F6" s="43">
        <f>IFERROR(VLOOKUP($A6,заявки!$A:$L,COLUMN()-3,0),0)*IF(COUNTIF(Хлеб.Дом,$A6)&gt;0,1,0)</f>
        <v>1</v>
      </c>
      <c r="G6" s="43">
        <f>IFERROR(VLOOKUP($A6,заявки!$A:$L,COLUMN()-5,0),0)*IF(COUNTIF(Арн.Бат,$A6)&gt;0,1,0)</f>
        <v>0</v>
      </c>
      <c r="H6" s="44">
        <f>IFERROR(VLOOKUP($A6,заявки!$A:$L,COLUMN()-5,0),0)*IF(COUNTIF(Арн.Хл,$A6)&gt;0,1,0)</f>
        <v>0</v>
      </c>
      <c r="I6" s="43">
        <f>IFERROR(VLOOKUP($A6,заявки!$A:$L,COLUMN()-7,0),0)*IF(COUNTIF(Арн.бат.необ,$A6)&gt;0,1,0)</f>
        <v>0</v>
      </c>
      <c r="J6" s="43">
        <f>IFERROR(VLOOKUP($A6,заявки!$A:$L,COLUMN()-7,0),0)*IF(COUNTIF(Арн.Рж,$A6)&gt;0,1,0)</f>
        <v>0</v>
      </c>
      <c r="K6" s="43">
        <f>IFERROR(VLOOKUP($A6,заявки!$A:$L,COLUMN()-9,0),0)*IF(COUNTIF(Арн.Нар,$A6)&gt;0,1,0)</f>
        <v>0</v>
      </c>
      <c r="L6" s="44">
        <f>IFERROR(VLOOKUP($A6,заявки!$A:$L,COLUMN()-9,0),0)*IF(COUNTIF(Арн.Нар,$A6)&gt;0,1,0)</f>
        <v>0</v>
      </c>
      <c r="M6" s="19"/>
      <c r="N6" s="45"/>
      <c r="Q6" s="14"/>
      <c r="R6" s="19"/>
      <c r="S6" s="19"/>
      <c r="T6" s="19"/>
      <c r="U6" s="19"/>
      <c r="V6" s="19"/>
      <c r="W6" s="19"/>
      <c r="X6" s="19"/>
      <c r="Y6" s="19"/>
      <c r="Z6" s="19"/>
      <c r="AA6" s="19"/>
      <c r="AB6" s="14"/>
    </row>
    <row r="7" spans="1:28" x14ac:dyDescent="0.25">
      <c r="A7" s="4" t="s">
        <v>109</v>
      </c>
      <c r="B7" s="37"/>
      <c r="C7" s="69" t="s">
        <v>289</v>
      </c>
      <c r="D7" s="69" t="s">
        <v>235</v>
      </c>
      <c r="E7" s="43">
        <f>IFERROR(VLOOKUP($A7,заявки!$A:$L,COLUMN()-3,0),0)*IF(COUNTIF(Хлеб.Дом,$A7)&gt;0,1,0)</f>
        <v>3</v>
      </c>
      <c r="F7" s="43">
        <f>IFERROR(VLOOKUP($A7,заявки!$A:$L,COLUMN()-3,0),0)*IF(COUNTIF(Хлеб.Дом,$A7)&gt;0,1,0)</f>
        <v>1</v>
      </c>
      <c r="G7" s="43">
        <f>IFERROR(VLOOKUP($A7,заявки!$A:$L,COLUMN()-5,0),0)*IF(COUNTIF(Арн.Бат,$A7)&gt;0,1,0)</f>
        <v>0</v>
      </c>
      <c r="H7" s="44">
        <f>IFERROR(VLOOKUP($A7,заявки!$A:$L,COLUMN()-5,0),0)*IF(COUNTIF(Арн.Хл,$A7)&gt;0,1,0)</f>
        <v>0</v>
      </c>
      <c r="I7" s="43">
        <f>IFERROR(VLOOKUP($A7,заявки!$A:$L,COLUMN()-7,0),0)*IF(COUNTIF(Арн.бат.необ,$A7)&gt;0,1,0)</f>
        <v>0</v>
      </c>
      <c r="J7" s="43">
        <f>IFERROR(VLOOKUP($A7,заявки!$A:$L,COLUMN()-7,0),0)*IF(COUNTIF(Арн.Рж,$A7)&gt;0,1,0)</f>
        <v>0</v>
      </c>
      <c r="K7" s="43">
        <f>IFERROR(VLOOKUP($A7,заявки!$A:$L,COLUMN()-9,0),0)*IF(COUNTIF(Арн.Нар,$A7)&gt;0,1,0)</f>
        <v>0</v>
      </c>
      <c r="L7" s="44">
        <f>IFERROR(VLOOKUP($A7,заявки!$A:$L,COLUMN()-9,0),0)*IF(COUNTIF(Арн.Нар,$A7)&gt;0,1,0)</f>
        <v>0</v>
      </c>
      <c r="M7" s="19"/>
      <c r="N7" s="45"/>
      <c r="Q7" s="14"/>
      <c r="R7" s="19"/>
      <c r="S7" s="19"/>
      <c r="T7" s="19"/>
      <c r="U7" s="19"/>
      <c r="V7" s="19"/>
      <c r="W7" s="19"/>
      <c r="X7" s="19"/>
      <c r="Y7" s="19"/>
      <c r="Z7" s="19"/>
      <c r="AA7" s="19"/>
      <c r="AB7" s="14"/>
    </row>
    <row r="8" spans="1:28" x14ac:dyDescent="0.25">
      <c r="A8" s="4" t="s">
        <v>108</v>
      </c>
      <c r="B8" s="37"/>
      <c r="C8" s="69" t="s">
        <v>289</v>
      </c>
      <c r="D8" s="69" t="s">
        <v>235</v>
      </c>
      <c r="E8" s="43">
        <f>IFERROR(VLOOKUP($A8,заявки!$A:$L,COLUMN()-3,0),0)*IF(COUNTIF(Хлеб.Дом,$A8)&gt;0,1,0)</f>
        <v>3</v>
      </c>
      <c r="F8" s="43">
        <f>IFERROR(VLOOKUP($A8,заявки!$A:$L,COLUMN()-3,0),0)*IF(COUNTIF(Хлеб.Дом,$A8)&gt;0,1,0)</f>
        <v>1</v>
      </c>
      <c r="G8" s="43">
        <f>IFERROR(VLOOKUP($A8,заявки!$A:$L,COLUMN()-5,0),0)*IF(COUNTIF(Арн.Бат,$A8)&gt;0,1,0)</f>
        <v>0</v>
      </c>
      <c r="H8" s="44">
        <f>IFERROR(VLOOKUP($A8,заявки!$A:$L,COLUMN()-5,0),0)*IF(COUNTIF(Арн.Хл,$A8)&gt;0,1,0)</f>
        <v>0</v>
      </c>
      <c r="I8" s="43">
        <f>IFERROR(VLOOKUP($A8,заявки!$A:$L,COLUMN()-7,0),0)*IF(COUNTIF(Арн.бат.необ,$A8)&gt;0,1,0)</f>
        <v>0</v>
      </c>
      <c r="J8" s="43">
        <f>IFERROR(VLOOKUP($A8,заявки!$A:$L,COLUMN()-7,0),0)*IF(COUNTIF(Арн.Рж,$A8)&gt;0,1,0)</f>
        <v>0</v>
      </c>
      <c r="K8" s="43">
        <f>IFERROR(VLOOKUP($A8,заявки!$A:$L,COLUMN()-9,0),0)*IF(COUNTIF(Арн.Нар,$A8)&gt;0,1,0)</f>
        <v>0</v>
      </c>
      <c r="L8" s="44">
        <f>IFERROR(VLOOKUP($A8,заявки!$A:$L,COLUMN()-9,0),0)*IF(COUNTIF(Арн.Нар,$A8)&gt;0,1,0)</f>
        <v>0</v>
      </c>
      <c r="M8" s="19"/>
      <c r="N8" s="45"/>
      <c r="Q8" s="14"/>
      <c r="R8" s="19"/>
      <c r="S8" s="19"/>
      <c r="T8" s="19"/>
      <c r="U8" s="19"/>
      <c r="V8" s="19"/>
      <c r="W8" s="19"/>
      <c r="X8" s="19"/>
      <c r="Y8" s="19"/>
      <c r="Z8" s="19"/>
      <c r="AA8" s="19"/>
      <c r="AB8" s="14"/>
    </row>
    <row r="9" spans="1:28" x14ac:dyDescent="0.25">
      <c r="A9" s="4" t="s">
        <v>48</v>
      </c>
      <c r="B9" s="37"/>
      <c r="C9" s="69" t="s">
        <v>289</v>
      </c>
      <c r="D9" s="69" t="s">
        <v>187</v>
      </c>
      <c r="E9" s="43">
        <f>IFERROR(VLOOKUP($A9,заявки!$A:$L,COLUMN()-3,0),0)*IF(COUNTIF(Хлеб.Дом,$A9)&gt;0,1,0)</f>
        <v>3</v>
      </c>
      <c r="F9" s="43">
        <f>IFERROR(VLOOKUP($A9,заявки!$A:$L,COLUMN()-3,0),0)*IF(COUNTIF(Хлеб.Дом,$A9)&gt;0,1,0)</f>
        <v>1</v>
      </c>
      <c r="G9" s="43">
        <f>IFERROR(VLOOKUP($A9,заявки!$A:$L,COLUMN()-5,0),0)*IF(COUNTIF(Арн.Бат,$A9)&gt;0,1,0)</f>
        <v>0</v>
      </c>
      <c r="H9" s="44">
        <f>IFERROR(VLOOKUP($A9,заявки!$A:$L,COLUMN()-5,0),0)*IF(COUNTIF(Арн.Хл,$A9)&gt;0,1,0)</f>
        <v>0</v>
      </c>
      <c r="I9" s="43">
        <f>IFERROR(VLOOKUP($A9,заявки!$A:$L,COLUMN()-7,0),0)*IF(COUNTIF(Арн.бат.необ,$A9)&gt;0,1,0)</f>
        <v>0</v>
      </c>
      <c r="J9" s="43">
        <f>IFERROR(VLOOKUP($A9,заявки!$A:$L,COLUMN()-7,0),0)*IF(COUNTIF(Арн.Рж,$A9)&gt;0,1,0)</f>
        <v>0</v>
      </c>
      <c r="K9" s="43">
        <f>IFERROR(VLOOKUP($A9,заявки!$A:$L,COLUMN()-9,0),0)*IF(COUNTIF(Арн.Нар,$A9)&gt;0,1,0)</f>
        <v>0</v>
      </c>
      <c r="L9" s="44">
        <f>IFERROR(VLOOKUP($A9,заявки!$A:$L,COLUMN()-9,0),0)*IF(COUNTIF(Арн.Нар,$A9)&gt;0,1,0)</f>
        <v>0</v>
      </c>
      <c r="M9" s="19"/>
      <c r="N9" s="45"/>
      <c r="Q9" s="14"/>
      <c r="R9" s="19"/>
      <c r="S9" s="19"/>
      <c r="T9" s="19"/>
      <c r="U9" s="19"/>
      <c r="V9" s="19"/>
      <c r="W9" s="19"/>
      <c r="X9" s="19"/>
      <c r="Y9" s="19"/>
      <c r="Z9" s="19"/>
      <c r="AA9" s="19"/>
      <c r="AB9" s="14"/>
    </row>
    <row r="10" spans="1:28" x14ac:dyDescent="0.25">
      <c r="A10" s="4" t="s">
        <v>21</v>
      </c>
      <c r="B10" s="37"/>
      <c r="C10" s="69" t="s">
        <v>289</v>
      </c>
      <c r="D10" s="69" t="s">
        <v>222</v>
      </c>
      <c r="E10" s="43">
        <f>IFERROR(VLOOKUP($A10,заявки!$A:$L,COLUMN()-3,0),0)*IF(COUNTIF(Хлеб.Дом,$A10)&gt;0,1,0)</f>
        <v>3</v>
      </c>
      <c r="F10" s="43">
        <f>IFERROR(VLOOKUP($A10,заявки!$A:$L,COLUMN()-3,0),0)*IF(COUNTIF(Хлеб.Дом,$A10)&gt;0,1,0)</f>
        <v>1</v>
      </c>
      <c r="G10" s="43">
        <f>IFERROR(VLOOKUP($A10,заявки!$A:$L,COLUMN()-5,0),0)*IF(COUNTIF(Арн.Бат,$A10)&gt;0,1,0)</f>
        <v>0</v>
      </c>
      <c r="H10" s="44">
        <f>IFERROR(VLOOKUP($A10,заявки!$A:$L,COLUMN()-5,0),0)*IF(COUNTIF(Арн.Хл,$A10)&gt;0,1,0)</f>
        <v>0</v>
      </c>
      <c r="I10" s="43">
        <f>IFERROR(VLOOKUP($A10,заявки!$A:$L,COLUMN()-7,0),0)*IF(COUNTIF(Арн.бат.необ,$A10)&gt;0,1,0)</f>
        <v>0</v>
      </c>
      <c r="J10" s="43">
        <f>IFERROR(VLOOKUP($A10,заявки!$A:$L,COLUMN()-7,0),0)*IF(COUNTIF(Арн.Рж,$A10)&gt;0,1,0)</f>
        <v>0</v>
      </c>
      <c r="K10" s="43">
        <f>IFERROR(VLOOKUP($A10,заявки!$A:$L,COLUMN()-9,0),0)*IF(COUNTIF(Арн.Нар,$A10)&gt;0,1,0)</f>
        <v>0</v>
      </c>
      <c r="L10" s="44">
        <f>IFERROR(VLOOKUP($A10,заявки!$A:$L,COLUMN()-9,0),0)*IF(COUNTIF(Арн.Нар,$A10)&gt;0,1,0)</f>
        <v>0</v>
      </c>
      <c r="M10" s="19"/>
      <c r="N10" s="45"/>
      <c r="Q10" s="14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4"/>
    </row>
    <row r="11" spans="1:28" x14ac:dyDescent="0.25">
      <c r="A11" s="4" t="s">
        <v>67</v>
      </c>
      <c r="B11" s="37"/>
      <c r="C11" s="69" t="s">
        <v>289</v>
      </c>
      <c r="D11" s="69" t="s">
        <v>177</v>
      </c>
      <c r="E11" s="43">
        <f>IFERROR(VLOOKUP($A11,заявки!$A:$L,COLUMN()-3,0),0)*IF(COUNTIF(Хлеб.Дом,$A11)&gt;0,1,0)</f>
        <v>3</v>
      </c>
      <c r="F11" s="43">
        <f>IFERROR(VLOOKUP($A11,заявки!$A:$L,COLUMN()-3,0),0)*IF(COUNTIF(Хлеб.Дом,$A11)&gt;0,1,0)</f>
        <v>1</v>
      </c>
      <c r="G11" s="43">
        <f>IFERROR(VLOOKUP($A11,заявки!$A:$L,COLUMN()-5,0),0)*IF(COUNTIF(Арн.Бат,$A11)&gt;0,1,0)</f>
        <v>0</v>
      </c>
      <c r="H11" s="44">
        <f>IFERROR(VLOOKUP($A11,заявки!$A:$L,COLUMN()-5,0),0)*IF(COUNTIF(Арн.Хл,$A11)&gt;0,1,0)</f>
        <v>0</v>
      </c>
      <c r="I11" s="43">
        <f>IFERROR(VLOOKUP($A11,заявки!$A:$L,COLUMN()-7,0),0)*IF(COUNTIF(Арн.бат.необ,$A11)&gt;0,1,0)</f>
        <v>0</v>
      </c>
      <c r="J11" s="43">
        <f>IFERROR(VLOOKUP($A11,заявки!$A:$L,COLUMN()-7,0),0)*IF(COUNTIF(Арн.Рж,$A11)&gt;0,1,0)</f>
        <v>0</v>
      </c>
      <c r="K11" s="43">
        <f>IFERROR(VLOOKUP($A11,заявки!$A:$L,COLUMN()-9,0),0)*IF(COUNTIF(Арн.Нар,$A11)&gt;0,1,0)</f>
        <v>0</v>
      </c>
      <c r="L11" s="44">
        <f>IFERROR(VLOOKUP($A11,заявки!$A:$L,COLUMN()-9,0),0)*IF(COUNTIF(Арн.Нар,$A11)&gt;0,1,0)</f>
        <v>0</v>
      </c>
      <c r="M11" s="19"/>
      <c r="N11" s="45"/>
      <c r="Q11" s="14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4"/>
    </row>
    <row r="12" spans="1:28" x14ac:dyDescent="0.25">
      <c r="A12" s="4" t="s">
        <v>68</v>
      </c>
      <c r="B12" s="37"/>
      <c r="C12" s="69" t="s">
        <v>289</v>
      </c>
      <c r="D12" s="69" t="s">
        <v>172</v>
      </c>
      <c r="E12" s="43">
        <f>IFERROR(VLOOKUP($A12,заявки!$A:$L,COLUMN()-3,0),0)*IF(COUNTIF(Хлеб.Дом,$A12)&gt;0,1,0)</f>
        <v>3</v>
      </c>
      <c r="F12" s="43">
        <f>IFERROR(VLOOKUP($A12,заявки!$A:$L,COLUMN()-3,0),0)*IF(COUNTIF(Хлеб.Дом,$A12)&gt;0,1,0)</f>
        <v>1</v>
      </c>
      <c r="G12" s="43">
        <f>IFERROR(VLOOKUP($A12,заявки!$A:$L,COLUMN()-5,0),0)*IF(COUNTIF(Арн.Бат,$A12)&gt;0,1,0)</f>
        <v>0</v>
      </c>
      <c r="H12" s="44">
        <f>IFERROR(VLOOKUP($A12,заявки!$A:$L,COLUMN()-5,0),0)*IF(COUNTIF(Арн.Хл,$A12)&gt;0,1,0)</f>
        <v>0</v>
      </c>
      <c r="I12" s="43">
        <f>IFERROR(VLOOKUP($A12,заявки!$A:$L,COLUMN()-7,0),0)*IF(COUNTIF(Арн.бат.необ,$A12)&gt;0,1,0)</f>
        <v>0</v>
      </c>
      <c r="J12" s="43">
        <f>IFERROR(VLOOKUP($A12,заявки!$A:$L,COLUMN()-7,0),0)*IF(COUNTIF(Арн.Рж,$A12)&gt;0,1,0)</f>
        <v>0</v>
      </c>
      <c r="K12" s="43">
        <f>IFERROR(VLOOKUP($A12,заявки!$A:$L,COLUMN()-9,0),0)*IF(COUNTIF(Арн.Нар,$A12)&gt;0,1,0)</f>
        <v>0</v>
      </c>
      <c r="L12" s="44">
        <f>IFERROR(VLOOKUP($A12,заявки!$A:$L,COLUMN()-9,0),0)*IF(COUNTIF(Арн.Нар,$A12)&gt;0,1,0)</f>
        <v>0</v>
      </c>
      <c r="M12" s="19"/>
      <c r="N12" s="45"/>
      <c r="Q12" s="14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4"/>
    </row>
    <row r="13" spans="1:28" x14ac:dyDescent="0.25">
      <c r="A13" s="4" t="s">
        <v>22</v>
      </c>
      <c r="B13" s="37"/>
      <c r="C13" s="69" t="s">
        <v>289</v>
      </c>
      <c r="D13" s="69" t="s">
        <v>223</v>
      </c>
      <c r="E13" s="43">
        <f>IFERROR(VLOOKUP($A13,заявки!$A:$L,COLUMN()-3,0),0)*IF(COUNTIF(Хлеб.Дом,$A13)&gt;0,1,0)</f>
        <v>3</v>
      </c>
      <c r="F13" s="43">
        <f>IFERROR(VLOOKUP($A13,заявки!$A:$L,COLUMN()-3,0),0)*IF(COUNTIF(Хлеб.Дом,$A13)&gt;0,1,0)</f>
        <v>1</v>
      </c>
      <c r="G13" s="43">
        <f>IFERROR(VLOOKUP($A13,заявки!$A:$L,COLUMN()-5,0),0)*IF(COUNTIF(Арн.Бат,$A13)&gt;0,1,0)</f>
        <v>0</v>
      </c>
      <c r="H13" s="44">
        <f>IFERROR(VLOOKUP($A13,заявки!$A:$L,COLUMN()-5,0),0)*IF(COUNTIF(Арн.Хл,$A13)&gt;0,1,0)</f>
        <v>0</v>
      </c>
      <c r="I13" s="43">
        <f>IFERROR(VLOOKUP($A13,заявки!$A:$L,COLUMN()-7,0),0)*IF(COUNTIF(Арн.бат.необ,$A13)&gt;0,1,0)</f>
        <v>0</v>
      </c>
      <c r="J13" s="43">
        <f>IFERROR(VLOOKUP($A13,заявки!$A:$L,COLUMN()-7,0),0)*IF(COUNTIF(Арн.Рж,$A13)&gt;0,1,0)</f>
        <v>0</v>
      </c>
      <c r="K13" s="43">
        <f>IFERROR(VLOOKUP($A13,заявки!$A:$L,COLUMN()-9,0),0)*IF(COUNTIF(Арн.Нар,$A13)&gt;0,1,0)</f>
        <v>0</v>
      </c>
      <c r="L13" s="44">
        <f>IFERROR(VLOOKUP($A13,заявки!$A:$L,COLUMN()-9,0),0)*IF(COUNTIF(Арн.Нар,$A13)&gt;0,1,0)</f>
        <v>0</v>
      </c>
      <c r="M13" s="19"/>
      <c r="N13" s="45"/>
      <c r="Q13" s="14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4"/>
    </row>
    <row r="14" spans="1:28" x14ac:dyDescent="0.25">
      <c r="A14" s="4" t="s">
        <v>50</v>
      </c>
      <c r="B14" s="37"/>
      <c r="C14" s="69" t="s">
        <v>289</v>
      </c>
      <c r="D14" s="69" t="s">
        <v>236</v>
      </c>
      <c r="E14" s="43">
        <f>IFERROR(VLOOKUP($A14,заявки!$A:$L,COLUMN()-3,0),0)*IF(COUNTIF(Хлеб.Дом,$A14)&gt;0,1,0)</f>
        <v>3</v>
      </c>
      <c r="F14" s="43">
        <f>IFERROR(VLOOKUP($A14,заявки!$A:$L,COLUMN()-3,0),0)*IF(COUNTIF(Хлеб.Дом,$A14)&gt;0,1,0)</f>
        <v>1</v>
      </c>
      <c r="G14" s="43">
        <f>IFERROR(VLOOKUP($A14,заявки!$A:$L,COLUMN()-5,0),0)*IF(COUNTIF(Арн.Бат,$A14)&gt;0,1,0)</f>
        <v>0</v>
      </c>
      <c r="H14" s="44">
        <f>IFERROR(VLOOKUP($A14,заявки!$A:$L,COLUMN()-5,0),0)*IF(COUNTIF(Арн.Хл,$A14)&gt;0,1,0)</f>
        <v>0</v>
      </c>
      <c r="I14" s="43">
        <f>IFERROR(VLOOKUP($A14,заявки!$A:$L,COLUMN()-7,0),0)*IF(COUNTIF(Арн.бат.необ,$A14)&gt;0,1,0)</f>
        <v>0</v>
      </c>
      <c r="J14" s="43">
        <f>IFERROR(VLOOKUP($A14,заявки!$A:$L,COLUMN()-7,0),0)*IF(COUNTIF(Арн.Рж,$A14)&gt;0,1,0)</f>
        <v>0</v>
      </c>
      <c r="K14" s="43">
        <f>IFERROR(VLOOKUP($A14,заявки!$A:$L,COLUMN()-9,0),0)*IF(COUNTIF(Арн.Нар,$A14)&gt;0,1,0)</f>
        <v>0</v>
      </c>
      <c r="L14" s="44">
        <f>IFERROR(VLOOKUP($A14,заявки!$A:$L,COLUMN()-9,0),0)*IF(COUNTIF(Арн.Нар,$A14)&gt;0,1,0)</f>
        <v>0</v>
      </c>
      <c r="M14" s="19"/>
      <c r="N14" s="45"/>
      <c r="Q14" s="14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4"/>
    </row>
    <row r="15" spans="1:28" x14ac:dyDescent="0.25">
      <c r="A15" s="4" t="s">
        <v>69</v>
      </c>
      <c r="B15" s="37"/>
      <c r="C15" s="69" t="s">
        <v>289</v>
      </c>
      <c r="D15" s="69" t="s">
        <v>216</v>
      </c>
      <c r="E15" s="43">
        <f>IFERROR(VLOOKUP($A15,заявки!$A:$L,COLUMN()-3,0),0)*IF(COUNTIF(Хлеб.Дом,$A15)&gt;0,1,0)</f>
        <v>3</v>
      </c>
      <c r="F15" s="43">
        <f>IFERROR(VLOOKUP($A15,заявки!$A:$L,COLUMN()-3,0),0)*IF(COUNTIF(Хлеб.Дом,$A15)&gt;0,1,0)</f>
        <v>1</v>
      </c>
      <c r="G15" s="43">
        <f>IFERROR(VLOOKUP($A15,заявки!$A:$L,COLUMN()-5,0),0)*IF(COUNTIF(Арн.Бат,$A15)&gt;0,1,0)</f>
        <v>0</v>
      </c>
      <c r="H15" s="44">
        <f>IFERROR(VLOOKUP($A15,заявки!$A:$L,COLUMN()-5,0),0)*IF(COUNTIF(Арн.Хл,$A15)&gt;0,1,0)</f>
        <v>0</v>
      </c>
      <c r="I15" s="43">
        <f>IFERROR(VLOOKUP($A15,заявки!$A:$L,COLUMN()-7,0),0)*IF(COUNTIF(Арн.бат.необ,$A15)&gt;0,1,0)</f>
        <v>0</v>
      </c>
      <c r="J15" s="43">
        <f>IFERROR(VLOOKUP($A15,заявки!$A:$L,COLUMN()-7,0),0)*IF(COUNTIF(Арн.Рж,$A15)&gt;0,1,0)</f>
        <v>0</v>
      </c>
      <c r="K15" s="43">
        <f>IFERROR(VLOOKUP($A15,заявки!$A:$L,COLUMN()-9,0),0)*IF(COUNTIF(Арн.Нар,$A15)&gt;0,1,0)</f>
        <v>0</v>
      </c>
      <c r="L15" s="44">
        <f>IFERROR(VLOOKUP($A15,заявки!$A:$L,COLUMN()-9,0),0)*IF(COUNTIF(Арн.Нар,$A15)&gt;0,1,0)</f>
        <v>0</v>
      </c>
      <c r="M15" s="19"/>
      <c r="N15" s="45"/>
      <c r="Q15" s="14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4"/>
    </row>
    <row r="16" spans="1:28" x14ac:dyDescent="0.25">
      <c r="A16" s="4" t="s">
        <v>70</v>
      </c>
      <c r="B16" s="37"/>
      <c r="C16" s="69" t="s">
        <v>289</v>
      </c>
      <c r="D16" s="69" t="s">
        <v>161</v>
      </c>
      <c r="E16" s="43">
        <f>IFERROR(VLOOKUP($A16,заявки!$A:$L,COLUMN()-3,0),0)*IF(COUNTIF(Хлеб.Дом,$A16)&gt;0,1,0)</f>
        <v>3</v>
      </c>
      <c r="F16" s="43">
        <f>IFERROR(VLOOKUP($A16,заявки!$A:$L,COLUMN()-3,0),0)*IF(COUNTIF(Хлеб.Дом,$A16)&gt;0,1,0)</f>
        <v>1</v>
      </c>
      <c r="G16" s="43">
        <f>IFERROR(VLOOKUP($A16,заявки!$A:$L,COLUMN()-5,0),0)*IF(COUNTIF(Арн.Бат,$A16)&gt;0,1,0)</f>
        <v>0</v>
      </c>
      <c r="H16" s="44">
        <f>IFERROR(VLOOKUP($A16,заявки!$A:$L,COLUMN()-5,0),0)*IF(COUNTIF(Арн.Хл,$A16)&gt;0,1,0)</f>
        <v>0</v>
      </c>
      <c r="I16" s="43">
        <f>IFERROR(VLOOKUP($A16,заявки!$A:$L,COLUMN()-7,0),0)*IF(COUNTIF(Арн.бат.необ,$A16)&gt;0,1,0)</f>
        <v>0</v>
      </c>
      <c r="J16" s="43">
        <f>IFERROR(VLOOKUP($A16,заявки!$A:$L,COLUMN()-7,0),0)*IF(COUNTIF(Арн.Рж,$A16)&gt;0,1,0)</f>
        <v>0</v>
      </c>
      <c r="K16" s="43">
        <f>IFERROR(VLOOKUP($A16,заявки!$A:$L,COLUMN()-9,0),0)*IF(COUNTIF(Арн.Нар,$A16)&gt;0,1,0)</f>
        <v>0</v>
      </c>
      <c r="L16" s="44">
        <f>IFERROR(VLOOKUP($A16,заявки!$A:$L,COLUMN()-9,0),0)*IF(COUNTIF(Арн.Нар,$A16)&gt;0,1,0)</f>
        <v>0</v>
      </c>
      <c r="M16" s="19"/>
      <c r="N16" s="45"/>
      <c r="Q16" s="14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4"/>
    </row>
    <row r="17" spans="1:28" x14ac:dyDescent="0.25">
      <c r="A17" s="4" t="s">
        <v>71</v>
      </c>
      <c r="B17" s="37"/>
      <c r="C17" s="69" t="s">
        <v>289</v>
      </c>
      <c r="D17" s="69" t="s">
        <v>162</v>
      </c>
      <c r="E17" s="43">
        <f>IFERROR(VLOOKUP($A17,заявки!$A:$L,COLUMN()-3,0),0)*IF(COUNTIF(Хлеб.Дом,$A17)&gt;0,1,0)</f>
        <v>3</v>
      </c>
      <c r="F17" s="43">
        <f>IFERROR(VLOOKUP($A17,заявки!$A:$L,COLUMN()-3,0),0)*IF(COUNTIF(Хлеб.Дом,$A17)&gt;0,1,0)</f>
        <v>1</v>
      </c>
      <c r="G17" s="43">
        <f>IFERROR(VLOOKUP($A17,заявки!$A:$L,COLUMN()-5,0),0)*IF(COUNTIF(Арн.Бат,$A17)&gt;0,1,0)</f>
        <v>0</v>
      </c>
      <c r="H17" s="44">
        <f>IFERROR(VLOOKUP($A17,заявки!$A:$L,COLUMN()-5,0),0)*IF(COUNTIF(Арн.Хл,$A17)&gt;0,1,0)</f>
        <v>0</v>
      </c>
      <c r="I17" s="43">
        <f>IFERROR(VLOOKUP($A17,заявки!$A:$L,COLUMN()-7,0),0)*IF(COUNTIF(Арн.бат.необ,$A17)&gt;0,1,0)</f>
        <v>0</v>
      </c>
      <c r="J17" s="43">
        <f>IFERROR(VLOOKUP($A17,заявки!$A:$L,COLUMN()-7,0),0)*IF(COUNTIF(Арн.Рж,$A17)&gt;0,1,0)</f>
        <v>0</v>
      </c>
      <c r="K17" s="43">
        <f>IFERROR(VLOOKUP($A17,заявки!$A:$L,COLUMN()-9,0),0)*IF(COUNTIF(Арн.Нар,$A17)&gt;0,1,0)</f>
        <v>0</v>
      </c>
      <c r="L17" s="44">
        <f>IFERROR(VLOOKUP($A17,заявки!$A:$L,COLUMN()-9,0),0)*IF(COUNTIF(Арн.Нар,$A17)&gt;0,1,0)</f>
        <v>0</v>
      </c>
      <c r="M17" s="19"/>
      <c r="N17" s="45"/>
      <c r="Q17" s="14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4"/>
    </row>
    <row r="18" spans="1:28" x14ac:dyDescent="0.25">
      <c r="A18" s="4" t="s">
        <v>23</v>
      </c>
      <c r="B18" s="37"/>
      <c r="C18" s="69" t="s">
        <v>289</v>
      </c>
      <c r="D18" s="69" t="s">
        <v>224</v>
      </c>
      <c r="E18" s="43">
        <f>IFERROR(VLOOKUP($A18,заявки!$A:$L,COLUMN()-3,0),0)*IF(COUNTIF(Хлеб.Дом,$A18)&gt;0,1,0)</f>
        <v>3</v>
      </c>
      <c r="F18" s="43">
        <f>IFERROR(VLOOKUP($A18,заявки!$A:$L,COLUMN()-3,0),0)*IF(COUNTIF(Хлеб.Дом,$A18)&gt;0,1,0)</f>
        <v>1</v>
      </c>
      <c r="G18" s="43">
        <f>IFERROR(VLOOKUP($A18,заявки!$A:$L,COLUMN()-5,0),0)*IF(COUNTIF(Арн.Бат,$A18)&gt;0,1,0)</f>
        <v>0</v>
      </c>
      <c r="H18" s="44">
        <f>IFERROR(VLOOKUP($A18,заявки!$A:$L,COLUMN()-5,0),0)*IF(COUNTIF(Арн.Хл,$A18)&gt;0,1,0)</f>
        <v>0</v>
      </c>
      <c r="I18" s="43">
        <f>IFERROR(VLOOKUP($A18,заявки!$A:$L,COLUMN()-7,0),0)*IF(COUNTIF(Арн.бат.необ,$A18)&gt;0,1,0)</f>
        <v>0</v>
      </c>
      <c r="J18" s="43">
        <f>IFERROR(VLOOKUP($A18,заявки!$A:$L,COLUMN()-7,0),0)*IF(COUNTIF(Арн.Рж,$A18)&gt;0,1,0)</f>
        <v>0</v>
      </c>
      <c r="K18" s="43">
        <f>IFERROR(VLOOKUP($A18,заявки!$A:$L,COLUMN()-9,0),0)*IF(COUNTIF(Арн.Нар,$A18)&gt;0,1,0)</f>
        <v>0</v>
      </c>
      <c r="L18" s="44">
        <f>IFERROR(VLOOKUP($A18,заявки!$A:$L,COLUMN()-9,0),0)*IF(COUNTIF(Арн.Нар,$A18)&gt;0,1,0)</f>
        <v>0</v>
      </c>
      <c r="M18" s="19"/>
      <c r="N18" s="45"/>
      <c r="Q18" s="14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4"/>
    </row>
    <row r="19" spans="1:28" x14ac:dyDescent="0.25">
      <c r="A19" s="4" t="s">
        <v>24</v>
      </c>
      <c r="B19" s="37"/>
      <c r="C19" s="69" t="s">
        <v>289</v>
      </c>
      <c r="D19" s="69" t="s">
        <v>225</v>
      </c>
      <c r="E19" s="43">
        <f>IFERROR(VLOOKUP($A19,заявки!$A:$L,COLUMN()-3,0),0)*IF(COUNTIF(Хлеб.Дом,$A19)&gt;0,1,0)</f>
        <v>3</v>
      </c>
      <c r="F19" s="43">
        <f>IFERROR(VLOOKUP($A19,заявки!$A:$L,COLUMN()-3,0),0)*IF(COUNTIF(Хлеб.Дом,$A19)&gt;0,1,0)</f>
        <v>1</v>
      </c>
      <c r="G19" s="43">
        <f>IFERROR(VLOOKUP($A19,заявки!$A:$L,COLUMN()-5,0),0)*IF(COUNTIF(Арн.Бат,$A19)&gt;0,1,0)</f>
        <v>0</v>
      </c>
      <c r="H19" s="44">
        <f>IFERROR(VLOOKUP($A19,заявки!$A:$L,COLUMN()-5,0),0)*IF(COUNTIF(Арн.Хл,$A19)&gt;0,1,0)</f>
        <v>0</v>
      </c>
      <c r="I19" s="43">
        <f>IFERROR(VLOOKUP($A19,заявки!$A:$L,COLUMN()-7,0),0)*IF(COUNTIF(Арн.бат.необ,$A19)&gt;0,1,0)</f>
        <v>0</v>
      </c>
      <c r="J19" s="43">
        <f>IFERROR(VLOOKUP($A19,заявки!$A:$L,COLUMN()-7,0),0)*IF(COUNTIF(Арн.Рж,$A19)&gt;0,1,0)</f>
        <v>0</v>
      </c>
      <c r="K19" s="43">
        <f>IFERROR(VLOOKUP($A19,заявки!$A:$L,COLUMN()-9,0),0)*IF(COUNTIF(Арн.Нар,$A19)&gt;0,1,0)</f>
        <v>0</v>
      </c>
      <c r="L19" s="44">
        <f>IFERROR(VLOOKUP($A19,заявки!$A:$L,COLUMN()-9,0),0)*IF(COUNTIF(Арн.Нар,$A19)&gt;0,1,0)</f>
        <v>0</v>
      </c>
      <c r="M19" s="19"/>
      <c r="N19" s="45"/>
      <c r="Q19" s="14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4"/>
    </row>
    <row r="20" spans="1:28" x14ac:dyDescent="0.25">
      <c r="A20" s="4" t="s">
        <v>52</v>
      </c>
      <c r="B20" s="37"/>
      <c r="C20" s="69" t="s">
        <v>289</v>
      </c>
      <c r="D20" s="69" t="s">
        <v>203</v>
      </c>
      <c r="E20" s="43">
        <f>IFERROR(VLOOKUP($A20,заявки!$A:$L,COLUMN()-3,0),0)*IF(COUNTIF(Хлеб.Дом,$A20)&gt;0,1,0)</f>
        <v>3</v>
      </c>
      <c r="F20" s="43">
        <f>IFERROR(VLOOKUP($A20,заявки!$A:$L,COLUMN()-3,0),0)*IF(COUNTIF(Хлеб.Дом,$A20)&gt;0,1,0)</f>
        <v>1</v>
      </c>
      <c r="G20" s="43">
        <f>IFERROR(VLOOKUP($A20,заявки!$A:$L,COLUMN()-5,0),0)*IF(COUNTIF(Арн.Бат,$A20)&gt;0,1,0)</f>
        <v>0</v>
      </c>
      <c r="H20" s="44">
        <f>IFERROR(VLOOKUP($A20,заявки!$A:$L,COLUMN()-5,0),0)*IF(COUNTIF(Арн.Хл,$A20)&gt;0,1,0)</f>
        <v>0</v>
      </c>
      <c r="I20" s="43">
        <f>IFERROR(VLOOKUP($A20,заявки!$A:$L,COLUMN()-7,0),0)*IF(COUNTIF(Арн.бат.необ,$A20)&gt;0,1,0)</f>
        <v>0</v>
      </c>
      <c r="J20" s="43">
        <f>IFERROR(VLOOKUP($A20,заявки!$A:$L,COLUMN()-7,0),0)*IF(COUNTIF(Арн.Рж,$A20)&gt;0,1,0)</f>
        <v>0</v>
      </c>
      <c r="K20" s="43">
        <f>IFERROR(VLOOKUP($A20,заявки!$A:$L,COLUMN()-9,0),0)*IF(COUNTIF(Арн.Нар,$A20)&gt;0,1,0)</f>
        <v>0</v>
      </c>
      <c r="L20" s="44">
        <f>IFERROR(VLOOKUP($A20,заявки!$A:$L,COLUMN()-9,0),0)*IF(COUNTIF(Арн.Нар,$A20)&gt;0,1,0)</f>
        <v>0</v>
      </c>
      <c r="M20" s="19"/>
      <c r="N20" s="45"/>
      <c r="Q20" s="14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4"/>
    </row>
    <row r="21" spans="1:28" x14ac:dyDescent="0.25">
      <c r="A21" s="4" t="s">
        <v>73</v>
      </c>
      <c r="B21" s="37"/>
      <c r="C21" s="69" t="s">
        <v>289</v>
      </c>
      <c r="D21" s="69" t="s">
        <v>193</v>
      </c>
      <c r="E21" s="43">
        <f>IFERROR(VLOOKUP($A21,заявки!$A:$L,COLUMN()-3,0),0)*IF(COUNTIF(Хлеб.Дом,$A21)&gt;0,1,0)</f>
        <v>3</v>
      </c>
      <c r="F21" s="43">
        <f>IFERROR(VLOOKUP($A21,заявки!$A:$L,COLUMN()-3,0),0)*IF(COUNTIF(Хлеб.Дом,$A21)&gt;0,1,0)</f>
        <v>1</v>
      </c>
      <c r="G21" s="43">
        <f>IFERROR(VLOOKUP($A21,заявки!$A:$L,COLUMN()-5,0),0)*IF(COUNTIF(Арн.Бат,$A21)&gt;0,1,0)</f>
        <v>0</v>
      </c>
      <c r="H21" s="44">
        <f>IFERROR(VLOOKUP($A21,заявки!$A:$L,COLUMN()-5,0),0)*IF(COUNTIF(Арн.Хл,$A21)&gt;0,1,0)</f>
        <v>0</v>
      </c>
      <c r="I21" s="43">
        <f>IFERROR(VLOOKUP($A21,заявки!$A:$L,COLUMN()-7,0),0)*IF(COUNTIF(Арн.бат.необ,$A21)&gt;0,1,0)</f>
        <v>0</v>
      </c>
      <c r="J21" s="43">
        <f>IFERROR(VLOOKUP($A21,заявки!$A:$L,COLUMN()-7,0),0)*IF(COUNTIF(Арн.Рж,$A21)&gt;0,1,0)</f>
        <v>0</v>
      </c>
      <c r="K21" s="43">
        <f>IFERROR(VLOOKUP($A21,заявки!$A:$L,COLUMN()-9,0),0)*IF(COUNTIF(Арн.Нар,$A21)&gt;0,1,0)</f>
        <v>0</v>
      </c>
      <c r="L21" s="44">
        <f>IFERROR(VLOOKUP($A21,заявки!$A:$L,COLUMN()-9,0),0)*IF(COUNTIF(Арн.Нар,$A21)&gt;0,1,0)</f>
        <v>0</v>
      </c>
      <c r="M21" s="19"/>
      <c r="N21" s="45"/>
      <c r="Q21" s="14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4"/>
    </row>
    <row r="22" spans="1:28" x14ac:dyDescent="0.25">
      <c r="A22" s="4" t="s">
        <v>74</v>
      </c>
      <c r="B22" s="37"/>
      <c r="C22" s="69" t="s">
        <v>289</v>
      </c>
      <c r="D22" s="69" t="s">
        <v>179</v>
      </c>
      <c r="E22" s="43">
        <f>IFERROR(VLOOKUP($A22,заявки!$A:$L,COLUMN()-3,0),0)*IF(COUNTIF(Хлеб.Дом,$A22)&gt;0,1,0)</f>
        <v>3</v>
      </c>
      <c r="F22" s="43">
        <f>IFERROR(VLOOKUP($A22,заявки!$A:$L,COLUMN()-3,0),0)*IF(COUNTIF(Хлеб.Дом,$A22)&gt;0,1,0)</f>
        <v>1</v>
      </c>
      <c r="G22" s="43">
        <f>IFERROR(VLOOKUP($A22,заявки!$A:$L,COLUMN()-5,0),0)*IF(COUNTIF(Арн.Бат,$A22)&gt;0,1,0)</f>
        <v>0</v>
      </c>
      <c r="H22" s="44">
        <f>IFERROR(VLOOKUP($A22,заявки!$A:$L,COLUMN()-5,0),0)*IF(COUNTIF(Арн.Хл,$A22)&gt;0,1,0)</f>
        <v>0</v>
      </c>
      <c r="I22" s="43">
        <f>IFERROR(VLOOKUP($A22,заявки!$A:$L,COLUMN()-7,0),0)*IF(COUNTIF(Арн.бат.необ,$A22)&gt;0,1,0)</f>
        <v>0</v>
      </c>
      <c r="J22" s="43">
        <f>IFERROR(VLOOKUP($A22,заявки!$A:$L,COLUMN()-7,0),0)*IF(COUNTIF(Арн.Рж,$A22)&gt;0,1,0)</f>
        <v>0</v>
      </c>
      <c r="K22" s="43">
        <f>IFERROR(VLOOKUP($A22,заявки!$A:$L,COLUMN()-9,0),0)*IF(COUNTIF(Арн.Нар,$A22)&gt;0,1,0)</f>
        <v>0</v>
      </c>
      <c r="L22" s="44">
        <f>IFERROR(VLOOKUP($A22,заявки!$A:$L,COLUMN()-9,0),0)*IF(COUNTIF(Арн.Нар,$A22)&gt;0,1,0)</f>
        <v>0</v>
      </c>
      <c r="M22" s="19"/>
      <c r="N22" s="45"/>
      <c r="Q22" s="14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4"/>
    </row>
    <row r="23" spans="1:28" x14ac:dyDescent="0.25">
      <c r="A23" s="4" t="s">
        <v>75</v>
      </c>
      <c r="B23" s="37"/>
      <c r="C23" s="69" t="s">
        <v>289</v>
      </c>
      <c r="D23" s="69" t="s">
        <v>180</v>
      </c>
      <c r="E23" s="43">
        <f>IFERROR(VLOOKUP($A23,заявки!$A:$L,COLUMN()-3,0),0)*IF(COUNTIF(Хлеб.Дом,$A23)&gt;0,1,0)</f>
        <v>3</v>
      </c>
      <c r="F23" s="43">
        <f>IFERROR(VLOOKUP($A23,заявки!$A:$L,COLUMN()-3,0),0)*IF(COUNTIF(Хлеб.Дом,$A23)&gt;0,1,0)</f>
        <v>1</v>
      </c>
      <c r="G23" s="43">
        <f>IFERROR(VLOOKUP($A23,заявки!$A:$L,COLUMN()-5,0),0)*IF(COUNTIF(Арн.Бат,$A23)&gt;0,1,0)</f>
        <v>0</v>
      </c>
      <c r="H23" s="44">
        <f>IFERROR(VLOOKUP($A23,заявки!$A:$L,COLUMN()-5,0),0)*IF(COUNTIF(Арн.Хл,$A23)&gt;0,1,0)</f>
        <v>0</v>
      </c>
      <c r="I23" s="43">
        <f>IFERROR(VLOOKUP($A23,заявки!$A:$L,COLUMN()-7,0),0)*IF(COUNTIF(Арн.бат.необ,$A23)&gt;0,1,0)</f>
        <v>0</v>
      </c>
      <c r="J23" s="43">
        <f>IFERROR(VLOOKUP($A23,заявки!$A:$L,COLUMN()-7,0),0)*IF(COUNTIF(Арн.Рж,$A23)&gt;0,1,0)</f>
        <v>0</v>
      </c>
      <c r="K23" s="43">
        <f>IFERROR(VLOOKUP($A23,заявки!$A:$L,COLUMN()-9,0),0)*IF(COUNTIF(Арн.Нар,$A23)&gt;0,1,0)</f>
        <v>0</v>
      </c>
      <c r="L23" s="44">
        <f>IFERROR(VLOOKUP($A23,заявки!$A:$L,COLUMN()-9,0),0)*IF(COUNTIF(Арн.Нар,$A23)&gt;0,1,0)</f>
        <v>0</v>
      </c>
      <c r="M23" s="19"/>
      <c r="N23" s="45"/>
      <c r="Q23" s="14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4"/>
    </row>
    <row r="24" spans="1:28" x14ac:dyDescent="0.25">
      <c r="A24" s="4" t="s">
        <v>82</v>
      </c>
      <c r="B24" s="37"/>
      <c r="C24" s="69" t="s">
        <v>289</v>
      </c>
      <c r="D24" s="69" t="s">
        <v>178</v>
      </c>
      <c r="E24" s="43">
        <f>IFERROR(VLOOKUP($A24,заявки!$A:$L,COLUMN()-3,0),0)*IF(COUNTIF(Хлеб.Дом,$A24)&gt;0,1,0)</f>
        <v>3</v>
      </c>
      <c r="F24" s="43">
        <f>IFERROR(VLOOKUP($A24,заявки!$A:$L,COLUMN()-3,0),0)*IF(COUNTIF(Хлеб.Дом,$A24)&gt;0,1,0)</f>
        <v>1</v>
      </c>
      <c r="G24" s="43">
        <f>IFERROR(VLOOKUP($A24,заявки!$A:$L,COLUMN()-5,0),0)*IF(COUNTIF(Арн.Бат,$A24)&gt;0,1,0)</f>
        <v>0</v>
      </c>
      <c r="H24" s="44">
        <f>IFERROR(VLOOKUP($A24,заявки!$A:$L,COLUMN()-5,0),0)*IF(COUNTIF(Арн.Хл,$A24)&gt;0,1,0)</f>
        <v>0</v>
      </c>
      <c r="I24" s="43">
        <f>IFERROR(VLOOKUP($A24,заявки!$A:$L,COLUMN()-7,0),0)*IF(COUNTIF(Арн.бат.необ,$A24)&gt;0,1,0)</f>
        <v>0</v>
      </c>
      <c r="J24" s="43">
        <f>IFERROR(VLOOKUP($A24,заявки!$A:$L,COLUMN()-7,0),0)*IF(COUNTIF(Арн.Рж,$A24)&gt;0,1,0)</f>
        <v>0</v>
      </c>
      <c r="K24" s="43">
        <f>IFERROR(VLOOKUP($A24,заявки!$A:$L,COLUMN()-9,0),0)*IF(COUNTIF(Арн.Нар,$A24)&gt;0,1,0)</f>
        <v>0</v>
      </c>
      <c r="L24" s="44">
        <f>IFERROR(VLOOKUP($A24,заявки!$A:$L,COLUMN()-9,0),0)*IF(COUNTIF(Арн.Нар,$A24)&gt;0,1,0)</f>
        <v>0</v>
      </c>
      <c r="M24" s="19"/>
      <c r="N24" s="45"/>
      <c r="Q24" s="14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4"/>
    </row>
    <row r="25" spans="1:28" x14ac:dyDescent="0.25">
      <c r="A25" s="4" t="s">
        <v>54</v>
      </c>
      <c r="B25" s="37"/>
      <c r="C25" s="69" t="s">
        <v>289</v>
      </c>
      <c r="D25" s="69" t="s">
        <v>206</v>
      </c>
      <c r="E25" s="43">
        <f>IFERROR(VLOOKUP($A25,заявки!$A:$L,COLUMN()-3,0),0)*IF(COUNTIF(Хлеб.Дом,$A25)&gt;0,1,0)</f>
        <v>3</v>
      </c>
      <c r="F25" s="43">
        <f>IFERROR(VLOOKUP($A25,заявки!$A:$L,COLUMN()-3,0),0)*IF(COUNTIF(Хлеб.Дом,$A25)&gt;0,1,0)</f>
        <v>1</v>
      </c>
      <c r="G25" s="43">
        <f>IFERROR(VLOOKUP($A25,заявки!$A:$L,COLUMN()-5,0),0)*IF(COUNTIF(Арн.Бат,$A25)&gt;0,1,0)</f>
        <v>0</v>
      </c>
      <c r="H25" s="44">
        <f>IFERROR(VLOOKUP($A25,заявки!$A:$L,COLUMN()-5,0),0)*IF(COUNTIF(Арн.Хл,$A25)&gt;0,1,0)</f>
        <v>0</v>
      </c>
      <c r="I25" s="43">
        <f>IFERROR(VLOOKUP($A25,заявки!$A:$L,COLUMN()-7,0),0)*IF(COUNTIF(Арн.бат.необ,$A25)&gt;0,1,0)</f>
        <v>0</v>
      </c>
      <c r="J25" s="43">
        <f>IFERROR(VLOOKUP($A25,заявки!$A:$L,COLUMN()-7,0),0)*IF(COUNTIF(Арн.Рж,$A25)&gt;0,1,0)</f>
        <v>0</v>
      </c>
      <c r="K25" s="43">
        <f>IFERROR(VLOOKUP($A25,заявки!$A:$L,COLUMN()-9,0),0)*IF(COUNTIF(Арн.Нар,$A25)&gt;0,1,0)</f>
        <v>0</v>
      </c>
      <c r="L25" s="44">
        <f>IFERROR(VLOOKUP($A25,заявки!$A:$L,COLUMN()-9,0),0)*IF(COUNTIF(Арн.Нар,$A25)&gt;0,1,0)</f>
        <v>0</v>
      </c>
      <c r="M25" s="19"/>
      <c r="N25" s="45"/>
      <c r="Q25" s="14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4"/>
    </row>
    <row r="26" spans="1:28" x14ac:dyDescent="0.25">
      <c r="A26" s="4" t="s">
        <v>53</v>
      </c>
      <c r="B26" s="37"/>
      <c r="C26" s="69" t="s">
        <v>289</v>
      </c>
      <c r="D26" s="69" t="s">
        <v>205</v>
      </c>
      <c r="E26" s="43">
        <f>IFERROR(VLOOKUP($A26,заявки!$A:$L,COLUMN()-3,0),0)*IF(COUNTIF(Хлеб.Дом,$A26)&gt;0,1,0)</f>
        <v>3</v>
      </c>
      <c r="F26" s="43">
        <f>IFERROR(VLOOKUP($A26,заявки!$A:$L,COLUMN()-3,0),0)*IF(COUNTIF(Хлеб.Дом,$A26)&gt;0,1,0)</f>
        <v>1</v>
      </c>
      <c r="G26" s="43">
        <f>IFERROR(VLOOKUP($A26,заявки!$A:$L,COLUMN()-5,0),0)*IF(COUNTIF(Арн.Бат,$A26)&gt;0,1,0)</f>
        <v>0</v>
      </c>
      <c r="H26" s="44">
        <f>IFERROR(VLOOKUP($A26,заявки!$A:$L,COLUMN()-5,0),0)*IF(COUNTIF(Арн.Хл,$A26)&gt;0,1,0)</f>
        <v>0</v>
      </c>
      <c r="I26" s="43">
        <f>IFERROR(VLOOKUP($A26,заявки!$A:$L,COLUMN()-7,0),0)*IF(COUNTIF(Арн.бат.необ,$A26)&gt;0,1,0)</f>
        <v>0</v>
      </c>
      <c r="J26" s="43">
        <f>IFERROR(VLOOKUP($A26,заявки!$A:$L,COLUMN()-7,0),0)*IF(COUNTIF(Арн.Рж,$A26)&gt;0,1,0)</f>
        <v>0</v>
      </c>
      <c r="K26" s="43">
        <f>IFERROR(VLOOKUP($A26,заявки!$A:$L,COLUMN()-9,0),0)*IF(COUNTIF(Арн.Нар,$A26)&gt;0,1,0)</f>
        <v>0</v>
      </c>
      <c r="L26" s="44">
        <f>IFERROR(VLOOKUP($A26,заявки!$A:$L,COLUMN()-9,0),0)*IF(COUNTIF(Арн.Нар,$A26)&gt;0,1,0)</f>
        <v>0</v>
      </c>
      <c r="M26" s="19"/>
      <c r="N26" s="45"/>
      <c r="Q26" s="14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4"/>
    </row>
    <row r="27" spans="1:28" x14ac:dyDescent="0.25">
      <c r="A27" s="4" t="s">
        <v>10</v>
      </c>
      <c r="B27" s="37"/>
      <c r="C27" s="69" t="s">
        <v>289</v>
      </c>
      <c r="D27" s="69" t="s">
        <v>217</v>
      </c>
      <c r="E27" s="43">
        <f>IFERROR(VLOOKUP($A27,заявки!$A:$L,COLUMN()-3,0),0)*IF(COUNTIF(Хлеб.Дом,$A27)&gt;0,1,0)</f>
        <v>3</v>
      </c>
      <c r="F27" s="43">
        <f>IFERROR(VLOOKUP($A27,заявки!$A:$L,COLUMN()-3,0),0)*IF(COUNTIF(Хлеб.Дом,$A27)&gt;0,1,0)</f>
        <v>1</v>
      </c>
      <c r="G27" s="43">
        <f>IFERROR(VLOOKUP($A27,заявки!$A:$L,COLUMN()-5,0),0)*IF(COUNTIF(Арн.Бат,$A27)&gt;0,1,0)</f>
        <v>0</v>
      </c>
      <c r="H27" s="44">
        <f>IFERROR(VLOOKUP($A27,заявки!$A:$L,COLUMN()-5,0),0)*IF(COUNTIF(Арн.Хл,$A27)&gt;0,1,0)</f>
        <v>0</v>
      </c>
      <c r="I27" s="43">
        <f>IFERROR(VLOOKUP($A27,заявки!$A:$L,COLUMN()-7,0),0)*IF(COUNTIF(Арн.бат.необ,$A27)&gt;0,1,0)</f>
        <v>0</v>
      </c>
      <c r="J27" s="43">
        <f>IFERROR(VLOOKUP($A27,заявки!$A:$L,COLUMN()-7,0),0)*IF(COUNTIF(Арн.Рж,$A27)&gt;0,1,0)</f>
        <v>0</v>
      </c>
      <c r="K27" s="43">
        <f>IFERROR(VLOOKUP($A27,заявки!$A:$L,COLUMN()-9,0),0)*IF(COUNTIF(Арн.Нар,$A27)&gt;0,1,0)</f>
        <v>0</v>
      </c>
      <c r="L27" s="44">
        <f>IFERROR(VLOOKUP($A27,заявки!$A:$L,COLUMN()-9,0),0)*IF(COUNTIF(Арн.Нар,$A27)&gt;0,1,0)</f>
        <v>0</v>
      </c>
      <c r="M27" s="19"/>
      <c r="N27" s="45"/>
      <c r="Q27" s="14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4"/>
    </row>
    <row r="28" spans="1:28" x14ac:dyDescent="0.25">
      <c r="A28" s="4" t="s">
        <v>76</v>
      </c>
      <c r="B28" s="37"/>
      <c r="C28" s="69" t="s">
        <v>289</v>
      </c>
      <c r="D28" s="69" t="s">
        <v>218</v>
      </c>
      <c r="E28" s="43">
        <f>IFERROR(VLOOKUP($A28,заявки!$A:$L,COLUMN()-3,0),0)*IF(COUNTIF(Хлеб.Дом,$A28)&gt;0,1,0)</f>
        <v>3</v>
      </c>
      <c r="F28" s="43">
        <f>IFERROR(VLOOKUP($A28,заявки!$A:$L,COLUMN()-3,0),0)*IF(COUNTIF(Хлеб.Дом,$A28)&gt;0,1,0)</f>
        <v>1</v>
      </c>
      <c r="G28" s="43">
        <f>IFERROR(VLOOKUP($A28,заявки!$A:$L,COLUMN()-5,0),0)*IF(COUNTIF(Арн.Бат,$A28)&gt;0,1,0)</f>
        <v>0</v>
      </c>
      <c r="H28" s="44">
        <f>IFERROR(VLOOKUP($A28,заявки!$A:$L,COLUMN()-5,0),0)*IF(COUNTIF(Арн.Хл,$A28)&gt;0,1,0)</f>
        <v>0</v>
      </c>
      <c r="I28" s="43">
        <f>IFERROR(VLOOKUP($A28,заявки!$A:$L,COLUMN()-7,0),0)*IF(COUNTIF(Арн.бат.необ,$A28)&gt;0,1,0)</f>
        <v>0</v>
      </c>
      <c r="J28" s="43">
        <f>IFERROR(VLOOKUP($A28,заявки!$A:$L,COLUMN()-7,0),0)*IF(COUNTIF(Арн.Рж,$A28)&gt;0,1,0)</f>
        <v>0</v>
      </c>
      <c r="K28" s="43">
        <f>IFERROR(VLOOKUP($A28,заявки!$A:$L,COLUMN()-9,0),0)*IF(COUNTIF(Арн.Нар,$A28)&gt;0,1,0)</f>
        <v>0</v>
      </c>
      <c r="L28" s="44">
        <f>IFERROR(VLOOKUP($A28,заявки!$A:$L,COLUMN()-9,0),0)*IF(COUNTIF(Арн.Нар,$A28)&gt;0,1,0)</f>
        <v>0</v>
      </c>
      <c r="M28" s="19"/>
      <c r="N28" s="45"/>
      <c r="Q28" s="14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4"/>
    </row>
    <row r="29" spans="1:28" x14ac:dyDescent="0.25">
      <c r="A29" s="4" t="s">
        <v>11</v>
      </c>
      <c r="B29" s="37"/>
      <c r="C29" s="69" t="s">
        <v>289</v>
      </c>
      <c r="D29" s="69" t="s">
        <v>204</v>
      </c>
      <c r="E29" s="43">
        <f>IFERROR(VLOOKUP($A29,заявки!$A:$L,COLUMN()-3,0),0)*IF(COUNTIF(Хлеб.Дом,$A29)&gt;0,1,0)</f>
        <v>3</v>
      </c>
      <c r="F29" s="43">
        <f>IFERROR(VLOOKUP($A29,заявки!$A:$L,COLUMN()-3,0),0)*IF(COUNTIF(Хлеб.Дом,$A29)&gt;0,1,0)</f>
        <v>1</v>
      </c>
      <c r="G29" s="43">
        <f>IFERROR(VLOOKUP($A29,заявки!$A:$L,COLUMN()-5,0),0)*IF(COUNTIF(Арн.Бат,$A29)&gt;0,1,0)</f>
        <v>0</v>
      </c>
      <c r="H29" s="44">
        <f>IFERROR(VLOOKUP($A29,заявки!$A:$L,COLUMN()-5,0),0)*IF(COUNTIF(Арн.Хл,$A29)&gt;0,1,0)</f>
        <v>0</v>
      </c>
      <c r="I29" s="43">
        <f>IFERROR(VLOOKUP($A29,заявки!$A:$L,COLUMN()-7,0),0)*IF(COUNTIF(Арн.бат.необ,$A29)&gt;0,1,0)</f>
        <v>0</v>
      </c>
      <c r="J29" s="43">
        <f>IFERROR(VLOOKUP($A29,заявки!$A:$L,COLUMN()-7,0),0)*IF(COUNTIF(Арн.Рж,$A29)&gt;0,1,0)</f>
        <v>0</v>
      </c>
      <c r="K29" s="43">
        <f>IFERROR(VLOOKUP($A29,заявки!$A:$L,COLUMN()-9,0),0)*IF(COUNTIF(Арн.Нар,$A29)&gt;0,1,0)</f>
        <v>0</v>
      </c>
      <c r="L29" s="44">
        <f>IFERROR(VLOOKUP($A29,заявки!$A:$L,COLUMN()-9,0),0)*IF(COUNTIF(Арн.Нар,$A29)&gt;0,1,0)</f>
        <v>0</v>
      </c>
      <c r="M29" s="19"/>
      <c r="N29" s="45"/>
      <c r="Q29" s="14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4"/>
    </row>
    <row r="30" spans="1:28" x14ac:dyDescent="0.25">
      <c r="A30" s="4" t="s">
        <v>27</v>
      </c>
      <c r="B30" s="37"/>
      <c r="C30" s="69" t="s">
        <v>289</v>
      </c>
      <c r="D30" s="69" t="s">
        <v>163</v>
      </c>
      <c r="E30" s="43">
        <f>IFERROR(VLOOKUP($A30,заявки!$A:$L,COLUMN()-3,0),0)*IF(COUNTIF(Хлеб.Дом,$A30)&gt;0,1,0)</f>
        <v>3</v>
      </c>
      <c r="F30" s="43">
        <f>IFERROR(VLOOKUP($A30,заявки!$A:$L,COLUMN()-3,0),0)*IF(COUNTIF(Хлеб.Дом,$A30)&gt;0,1,0)</f>
        <v>1</v>
      </c>
      <c r="G30" s="43">
        <f>IFERROR(VLOOKUP($A30,заявки!$A:$L,COLUMN()-5,0),0)*IF(COUNTIF(Арн.Бат,$A30)&gt;0,1,0)</f>
        <v>0</v>
      </c>
      <c r="H30" s="44">
        <f>IFERROR(VLOOKUP($A30,заявки!$A:$L,COLUMN()-5,0),0)*IF(COUNTIF(Арн.Хл,$A30)&gt;0,1,0)</f>
        <v>0</v>
      </c>
      <c r="I30" s="43">
        <f>IFERROR(VLOOKUP($A30,заявки!$A:$L,COLUMN()-7,0),0)*IF(COUNTIF(Арн.бат.необ,$A30)&gt;0,1,0)</f>
        <v>0</v>
      </c>
      <c r="J30" s="43">
        <f>IFERROR(VLOOKUP($A30,заявки!$A:$L,COLUMN()-7,0),0)*IF(COUNTIF(Арн.Рж,$A30)&gt;0,1,0)</f>
        <v>0</v>
      </c>
      <c r="K30" s="43">
        <f>IFERROR(VLOOKUP($A30,заявки!$A:$L,COLUMN()-9,0),0)*IF(COUNTIF(Арн.Нар,$A30)&gt;0,1,0)</f>
        <v>0</v>
      </c>
      <c r="L30" s="44">
        <f>IFERROR(VLOOKUP($A30,заявки!$A:$L,COLUMN()-9,0),0)*IF(COUNTIF(Арн.Нар,$A30)&gt;0,1,0)</f>
        <v>0</v>
      </c>
      <c r="M30" s="19"/>
      <c r="N30" s="45"/>
      <c r="Q30" s="14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4"/>
    </row>
    <row r="31" spans="1:28" x14ac:dyDescent="0.25">
      <c r="A31" s="4" t="s">
        <v>77</v>
      </c>
      <c r="B31" s="37"/>
      <c r="C31" s="69" t="s">
        <v>289</v>
      </c>
      <c r="D31" s="69" t="s">
        <v>219</v>
      </c>
      <c r="E31" s="43">
        <f>IFERROR(VLOOKUP($A31,заявки!$A:$L,COLUMN()-3,0),0)*IF(COUNTIF(Хлеб.Дом,$A31)&gt;0,1,0)</f>
        <v>3</v>
      </c>
      <c r="F31" s="43">
        <f>IFERROR(VLOOKUP($A31,заявки!$A:$L,COLUMN()-3,0),0)*IF(COUNTIF(Хлеб.Дом,$A31)&gt;0,1,0)</f>
        <v>1</v>
      </c>
      <c r="G31" s="43">
        <f>IFERROR(VLOOKUP($A31,заявки!$A:$L,COLUMN()-5,0),0)*IF(COUNTIF(Арн.Бат,$A31)&gt;0,1,0)</f>
        <v>0</v>
      </c>
      <c r="H31" s="44">
        <f>IFERROR(VLOOKUP($A31,заявки!$A:$L,COLUMN()-5,0),0)*IF(COUNTIF(Арн.Хл,$A31)&gt;0,1,0)</f>
        <v>0</v>
      </c>
      <c r="I31" s="43">
        <f>IFERROR(VLOOKUP($A31,заявки!$A:$L,COLUMN()-7,0),0)*IF(COUNTIF(Арн.бат.необ,$A31)&gt;0,1,0)</f>
        <v>0</v>
      </c>
      <c r="J31" s="43">
        <f>IFERROR(VLOOKUP($A31,заявки!$A:$L,COLUMN()-7,0),0)*IF(COUNTIF(Арн.Рж,$A31)&gt;0,1,0)</f>
        <v>0</v>
      </c>
      <c r="K31" s="43">
        <f>IFERROR(VLOOKUP($A31,заявки!$A:$L,COLUMN()-9,0),0)*IF(COUNTIF(Арн.Нар,$A31)&gt;0,1,0)</f>
        <v>0</v>
      </c>
      <c r="L31" s="44">
        <f>IFERROR(VLOOKUP($A31,заявки!$A:$L,COLUMN()-9,0),0)*IF(COUNTIF(Арн.Нар,$A31)&gt;0,1,0)</f>
        <v>0</v>
      </c>
      <c r="M31" s="19"/>
      <c r="N31" s="45"/>
      <c r="Q31" s="14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4"/>
    </row>
    <row r="32" spans="1:28" x14ac:dyDescent="0.25">
      <c r="A32" s="4" t="s">
        <v>13</v>
      </c>
      <c r="B32" s="37"/>
      <c r="C32" s="69" t="s">
        <v>289</v>
      </c>
      <c r="D32" s="69" t="s">
        <v>188</v>
      </c>
      <c r="E32" s="43">
        <f>IFERROR(VLOOKUP($A32,заявки!$A:$L,COLUMN()-3,0),0)*IF(COUNTIF(Хлеб.Дом,$A32)&gt;0,1,0)</f>
        <v>3</v>
      </c>
      <c r="F32" s="43">
        <f>IFERROR(VLOOKUP($A32,заявки!$A:$L,COLUMN()-3,0),0)*IF(COUNTIF(Хлеб.Дом,$A32)&gt;0,1,0)</f>
        <v>1</v>
      </c>
      <c r="G32" s="43">
        <f>IFERROR(VLOOKUP($A32,заявки!$A:$L,COLUMN()-5,0),0)*IF(COUNTIF(Арн.Бат,$A32)&gt;0,1,0)</f>
        <v>0</v>
      </c>
      <c r="H32" s="44">
        <f>IFERROR(VLOOKUP($A32,заявки!$A:$L,COLUMN()-5,0),0)*IF(COUNTIF(Арн.Хл,$A32)&gt;0,1,0)</f>
        <v>0</v>
      </c>
      <c r="I32" s="43">
        <f>IFERROR(VLOOKUP($A32,заявки!$A:$L,COLUMN()-7,0),0)*IF(COUNTIF(Арн.бат.необ,$A32)&gt;0,1,0)</f>
        <v>0</v>
      </c>
      <c r="J32" s="43">
        <f>IFERROR(VLOOKUP($A32,заявки!$A:$L,COLUMN()-7,0),0)*IF(COUNTIF(Арн.Рж,$A32)&gt;0,1,0)</f>
        <v>0</v>
      </c>
      <c r="K32" s="43">
        <f>IFERROR(VLOOKUP($A32,заявки!$A:$L,COLUMN()-9,0),0)*IF(COUNTIF(Арн.Нар,$A32)&gt;0,1,0)</f>
        <v>0</v>
      </c>
      <c r="L32" s="44">
        <f>IFERROR(VLOOKUP($A32,заявки!$A:$L,COLUMN()-9,0),0)*IF(COUNTIF(Арн.Нар,$A32)&gt;0,1,0)</f>
        <v>0</v>
      </c>
      <c r="M32" s="19"/>
      <c r="N32" s="45"/>
      <c r="Q32" s="14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4"/>
    </row>
    <row r="33" spans="1:28" x14ac:dyDescent="0.25">
      <c r="A33" s="4" t="s">
        <v>14</v>
      </c>
      <c r="B33" s="37"/>
      <c r="C33" s="69" t="s">
        <v>289</v>
      </c>
      <c r="D33" s="69" t="s">
        <v>189</v>
      </c>
      <c r="E33" s="43">
        <f>IFERROR(VLOOKUP($A33,заявки!$A:$L,COLUMN()-3,0),0)*IF(COUNTIF(Хлеб.Дом,$A33)&gt;0,1,0)</f>
        <v>3</v>
      </c>
      <c r="F33" s="43">
        <f>IFERROR(VLOOKUP($A33,заявки!$A:$L,COLUMN()-3,0),0)*IF(COUNTIF(Хлеб.Дом,$A33)&gt;0,1,0)</f>
        <v>1</v>
      </c>
      <c r="G33" s="43">
        <f>IFERROR(VLOOKUP($A33,заявки!$A:$L,COLUMN()-5,0),0)*IF(COUNTIF(Арн.Бат,$A33)&gt;0,1,0)</f>
        <v>0</v>
      </c>
      <c r="H33" s="44">
        <f>IFERROR(VLOOKUP($A33,заявки!$A:$L,COLUMN()-5,0),0)*IF(COUNTIF(Арн.Хл,$A33)&gt;0,1,0)</f>
        <v>0</v>
      </c>
      <c r="I33" s="43">
        <f>IFERROR(VLOOKUP($A33,заявки!$A:$L,COLUMN()-7,0),0)*IF(COUNTIF(Арн.бат.необ,$A33)&gt;0,1,0)</f>
        <v>0</v>
      </c>
      <c r="J33" s="43">
        <f>IFERROR(VLOOKUP($A33,заявки!$A:$L,COLUMN()-7,0),0)*IF(COUNTIF(Арн.Рж,$A33)&gt;0,1,0)</f>
        <v>0</v>
      </c>
      <c r="K33" s="43">
        <f>IFERROR(VLOOKUP($A33,заявки!$A:$L,COLUMN()-9,0),0)*IF(COUNTIF(Арн.Нар,$A33)&gt;0,1,0)</f>
        <v>0</v>
      </c>
      <c r="L33" s="44">
        <f>IFERROR(VLOOKUP($A33,заявки!$A:$L,COLUMN()-9,0),0)*IF(COUNTIF(Арн.Нар,$A33)&gt;0,1,0)</f>
        <v>0</v>
      </c>
      <c r="M33" s="19"/>
      <c r="N33" s="45"/>
      <c r="Q33" s="14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4"/>
    </row>
    <row r="34" spans="1:28" x14ac:dyDescent="0.25">
      <c r="A34" s="4" t="s">
        <v>78</v>
      </c>
      <c r="B34" s="37"/>
      <c r="C34" s="69" t="s">
        <v>289</v>
      </c>
      <c r="D34" s="69" t="s">
        <v>219</v>
      </c>
      <c r="E34" s="43">
        <f>IFERROR(VLOOKUP($A34,заявки!$A:$L,COLUMN()-3,0),0)*IF(COUNTIF(Хлеб.Дом,$A34)&gt;0,1,0)</f>
        <v>3</v>
      </c>
      <c r="F34" s="43">
        <f>IFERROR(VLOOKUP($A34,заявки!$A:$L,COLUMN()-3,0),0)*IF(COUNTIF(Хлеб.Дом,$A34)&gt;0,1,0)</f>
        <v>1</v>
      </c>
      <c r="G34" s="43">
        <f>IFERROR(VLOOKUP($A34,заявки!$A:$L,COLUMN()-5,0),0)*IF(COUNTIF(Арн.Бат,$A34)&gt;0,1,0)</f>
        <v>0</v>
      </c>
      <c r="H34" s="44">
        <f>IFERROR(VLOOKUP($A34,заявки!$A:$L,COLUMN()-5,0),0)*IF(COUNTIF(Арн.Хл,$A34)&gt;0,1,0)</f>
        <v>0</v>
      </c>
      <c r="I34" s="43">
        <f>IFERROR(VLOOKUP($A34,заявки!$A:$L,COLUMN()-7,0),0)*IF(COUNTIF(Арн.бат.необ,$A34)&gt;0,1,0)</f>
        <v>0</v>
      </c>
      <c r="J34" s="43">
        <f>IFERROR(VLOOKUP($A34,заявки!$A:$L,COLUMN()-7,0),0)*IF(COUNTIF(Арн.Рж,$A34)&gt;0,1,0)</f>
        <v>0</v>
      </c>
      <c r="K34" s="43">
        <f>IFERROR(VLOOKUP($A34,заявки!$A:$L,COLUMN()-9,0),0)*IF(COUNTIF(Арн.Нар,$A34)&gt;0,1,0)</f>
        <v>0</v>
      </c>
      <c r="L34" s="44">
        <f>IFERROR(VLOOKUP($A34,заявки!$A:$L,COLUMN()-9,0),0)*IF(COUNTIF(Арн.Нар,$A34)&gt;0,1,0)</f>
        <v>0</v>
      </c>
      <c r="M34" s="19"/>
      <c r="N34" s="45"/>
      <c r="Q34" s="14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4"/>
    </row>
    <row r="35" spans="1:28" x14ac:dyDescent="0.25">
      <c r="A35" s="4" t="s">
        <v>79</v>
      </c>
      <c r="B35" s="37"/>
      <c r="C35" s="69" t="s">
        <v>289</v>
      </c>
      <c r="D35" s="69" t="s">
        <v>160</v>
      </c>
      <c r="E35" s="43">
        <f>IFERROR(VLOOKUP($A35,заявки!$A:$L,COLUMN()-3,0),0)*IF(COUNTIF(Хлеб.Дом,$A35)&gt;0,1,0)</f>
        <v>3</v>
      </c>
      <c r="F35" s="43">
        <f>IFERROR(VLOOKUP($A35,заявки!$A:$L,COLUMN()-3,0),0)*IF(COUNTIF(Хлеб.Дом,$A35)&gt;0,1,0)</f>
        <v>1</v>
      </c>
      <c r="G35" s="43">
        <f>IFERROR(VLOOKUP($A35,заявки!$A:$L,COLUMN()-5,0),0)*IF(COUNTIF(Арн.Бат,$A35)&gt;0,1,0)</f>
        <v>0</v>
      </c>
      <c r="H35" s="44">
        <f>IFERROR(VLOOKUP($A35,заявки!$A:$L,COLUMN()-5,0),0)*IF(COUNTIF(Арн.Хл,$A35)&gt;0,1,0)</f>
        <v>0</v>
      </c>
      <c r="I35" s="43">
        <f>IFERROR(VLOOKUP($A35,заявки!$A:$L,COLUMN()-7,0),0)*IF(COUNTIF(Арн.бат.необ,$A35)&gt;0,1,0)</f>
        <v>0</v>
      </c>
      <c r="J35" s="43">
        <f>IFERROR(VLOOKUP($A35,заявки!$A:$L,COLUMN()-7,0),0)*IF(COUNTIF(Арн.Рж,$A35)&gt;0,1,0)</f>
        <v>0</v>
      </c>
      <c r="K35" s="43">
        <f>IFERROR(VLOOKUP($A35,заявки!$A:$L,COLUMN()-9,0),0)*IF(COUNTIF(Арн.Нар,$A35)&gt;0,1,0)</f>
        <v>0</v>
      </c>
      <c r="L35" s="44">
        <f>IFERROR(VLOOKUP($A35,заявки!$A:$L,COLUMN()-9,0),0)*IF(COUNTIF(Арн.Нар,$A35)&gt;0,1,0)</f>
        <v>0</v>
      </c>
      <c r="M35" s="19"/>
      <c r="N35" s="45"/>
      <c r="Q35" s="14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4"/>
    </row>
    <row r="36" spans="1:28" x14ac:dyDescent="0.25">
      <c r="A36" s="4" t="s">
        <v>117</v>
      </c>
      <c r="B36" s="37"/>
      <c r="C36" s="69" t="s">
        <v>289</v>
      </c>
      <c r="D36" s="69" t="s">
        <v>173</v>
      </c>
      <c r="E36" s="43">
        <f>IFERROR(VLOOKUP($A36,заявки!$A:$L,COLUMN()-3,0),0)*IF(COUNTIF(Хлеб.Дом,$A36)&gt;0,1,0)</f>
        <v>1</v>
      </c>
      <c r="F36" s="43">
        <f>IFERROR(VLOOKUP($A36,заявки!$A:$L,COLUMN()-3,0),0)*IF(COUNTIF(Хлеб.Дом,$A36)&gt;0,1,0)</f>
        <v>2</v>
      </c>
      <c r="G36" s="43">
        <f>IFERROR(VLOOKUP($A36,заявки!$A:$L,COLUMN()-5,0),0)*IF(COUNTIF(Арн.Бат,$A36)&gt;0,1,0)</f>
        <v>0</v>
      </c>
      <c r="H36" s="44">
        <f>IFERROR(VLOOKUP($A36,заявки!$A:$L,COLUMN()-5,0),0)*IF(COUNTIF(Арн.Хл,$A36)&gt;0,1,0)</f>
        <v>0</v>
      </c>
      <c r="I36" s="43">
        <f>IFERROR(VLOOKUP($A36,заявки!$A:$L,COLUMN()-7,0),0)*IF(COUNTIF(Арн.бат.необ,$A36)&gt;0,1,0)</f>
        <v>0</v>
      </c>
      <c r="J36" s="43">
        <f>IFERROR(VLOOKUP($A36,заявки!$A:$L,COLUMN()-7,0),0)*IF(COUNTIF(Арн.Рж,$A36)&gt;0,1,0)</f>
        <v>0</v>
      </c>
      <c r="K36" s="43">
        <f>IFERROR(VLOOKUP($A36,заявки!$A:$L,COLUMN()-9,0),0)*IF(COUNTIF(Арн.Нар,$A36)&gt;0,1,0)</f>
        <v>0</v>
      </c>
      <c r="L36" s="44">
        <f>IFERROR(VLOOKUP($A36,заявки!$A:$L,COLUMN()-9,0),0)*IF(COUNTIF(Арн.Нар,$A36)&gt;0,1,0)</f>
        <v>0</v>
      </c>
      <c r="M36" s="19"/>
      <c r="N36" s="45"/>
      <c r="Q36" s="14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4"/>
    </row>
    <row r="37" spans="1:28" x14ac:dyDescent="0.25">
      <c r="A37" s="4" t="s">
        <v>80</v>
      </c>
      <c r="B37" s="37"/>
      <c r="C37" s="69" t="s">
        <v>289</v>
      </c>
      <c r="D37" s="69" t="s">
        <v>164</v>
      </c>
      <c r="E37" s="43">
        <f>IFERROR(VLOOKUP($A37,заявки!$A:$L,COLUMN()-3,0),0)*IF(COUNTIF(Хлеб.Дом,$A37)&gt;0,1,0)</f>
        <v>3</v>
      </c>
      <c r="F37" s="43">
        <f>IFERROR(VLOOKUP($A37,заявки!$A:$L,COLUMN()-3,0),0)*IF(COUNTIF(Хлеб.Дом,$A37)&gt;0,1,0)</f>
        <v>1</v>
      </c>
      <c r="G37" s="43">
        <f>IFERROR(VLOOKUP($A37,заявки!$A:$L,COLUMN()-5,0),0)*IF(COUNTIF(Арн.Бат,$A37)&gt;0,1,0)</f>
        <v>0</v>
      </c>
      <c r="H37" s="44">
        <f>IFERROR(VLOOKUP($A37,заявки!$A:$L,COLUMN()-5,0),0)*IF(COUNTIF(Арн.Хл,$A37)&gt;0,1,0)</f>
        <v>0</v>
      </c>
      <c r="I37" s="43">
        <f>IFERROR(VLOOKUP($A37,заявки!$A:$L,COLUMN()-7,0),0)*IF(COUNTIF(Арн.бат.необ,$A37)&gt;0,1,0)</f>
        <v>0</v>
      </c>
      <c r="J37" s="43">
        <f>IFERROR(VLOOKUP($A37,заявки!$A:$L,COLUMN()-7,0),0)*IF(COUNTIF(Арн.Рж,$A37)&gt;0,1,0)</f>
        <v>0</v>
      </c>
      <c r="K37" s="43">
        <f>IFERROR(VLOOKUP($A37,заявки!$A:$L,COLUMN()-9,0),0)*IF(COUNTIF(Арн.Нар,$A37)&gt;0,1,0)</f>
        <v>0</v>
      </c>
      <c r="L37" s="44">
        <f>IFERROR(VLOOKUP($A37,заявки!$A:$L,COLUMN()-9,0),0)*IF(COUNTIF(Арн.Нар,$A37)&gt;0,1,0)</f>
        <v>0</v>
      </c>
      <c r="M37" s="19"/>
      <c r="N37" s="45"/>
      <c r="Q37" s="14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4"/>
    </row>
    <row r="38" spans="1:28" x14ac:dyDescent="0.25">
      <c r="A38" s="4" t="s">
        <v>110</v>
      </c>
      <c r="B38" s="37"/>
      <c r="C38" s="69" t="s">
        <v>289</v>
      </c>
      <c r="D38" s="69" t="s">
        <v>182</v>
      </c>
      <c r="E38" s="43">
        <f>IFERROR(VLOOKUP($A38,заявки!$A:$L,COLUMN()-3,0),0)*IF(COUNTIF(Хлеб.Дом,$A38)&gt;0,1,0)</f>
        <v>3</v>
      </c>
      <c r="F38" s="43">
        <f>IFERROR(VLOOKUP($A38,заявки!$A:$L,COLUMN()-3,0),0)*IF(COUNTIF(Хлеб.Дом,$A38)&gt;0,1,0)</f>
        <v>1</v>
      </c>
      <c r="G38" s="43">
        <f>IFERROR(VLOOKUP($A38,заявки!$A:$L,COLUMN()-5,0),0)*IF(COUNTIF(Арн.Бат,$A38)&gt;0,1,0)</f>
        <v>0</v>
      </c>
      <c r="H38" s="44">
        <f>IFERROR(VLOOKUP($A38,заявки!$A:$L,COLUMN()-5,0),0)*IF(COUNTIF(Арн.Хл,$A38)&gt;0,1,0)</f>
        <v>0</v>
      </c>
      <c r="I38" s="43">
        <f>IFERROR(VLOOKUP($A38,заявки!$A:$L,COLUMN()-7,0),0)*IF(COUNTIF(Арн.бат.необ,$A38)&gt;0,1,0)</f>
        <v>0</v>
      </c>
      <c r="J38" s="43">
        <f>IFERROR(VLOOKUP($A38,заявки!$A:$L,COLUMN()-7,0),0)*IF(COUNTIF(Арн.Рж,$A38)&gt;0,1,0)</f>
        <v>0</v>
      </c>
      <c r="K38" s="43">
        <f>IFERROR(VLOOKUP($A38,заявки!$A:$L,COLUMN()-9,0),0)*IF(COUNTIF(Арн.Нар,$A38)&gt;0,1,0)</f>
        <v>0</v>
      </c>
      <c r="L38" s="44">
        <f>IFERROR(VLOOKUP($A38,заявки!$A:$L,COLUMN()-9,0),0)*IF(COUNTIF(Арн.Нар,$A38)&gt;0,1,0)</f>
        <v>0</v>
      </c>
      <c r="M38" s="19"/>
      <c r="N38" s="45"/>
      <c r="Q38" s="14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4"/>
    </row>
    <row r="39" spans="1:28" x14ac:dyDescent="0.25">
      <c r="A39" s="4" t="s">
        <v>32</v>
      </c>
      <c r="B39" s="37"/>
      <c r="C39" s="69" t="s">
        <v>289</v>
      </c>
      <c r="D39" s="69" t="s">
        <v>194</v>
      </c>
      <c r="E39" s="43">
        <f>IFERROR(VLOOKUP($A39,заявки!$A:$L,COLUMN()-3,0),0)*IF(COUNTIF(Хлеб.Дом,$A39)&gt;0,1,0)</f>
        <v>3</v>
      </c>
      <c r="F39" s="43">
        <f>IFERROR(VLOOKUP($A39,заявки!$A:$L,COLUMN()-3,0),0)*IF(COUNTIF(Хлеб.Дом,$A39)&gt;0,1,0)</f>
        <v>1</v>
      </c>
      <c r="G39" s="43">
        <f>IFERROR(VLOOKUP($A39,заявки!$A:$L,COLUMN()-5,0),0)*IF(COUNTIF(Арн.Бат,$A39)&gt;0,1,0)</f>
        <v>0</v>
      </c>
      <c r="H39" s="44">
        <f>IFERROR(VLOOKUP($A39,заявки!$A:$L,COLUMN()-5,0),0)*IF(COUNTIF(Арн.Хл,$A39)&gt;0,1,0)</f>
        <v>0</v>
      </c>
      <c r="I39" s="43">
        <f>IFERROR(VLOOKUP($A39,заявки!$A:$L,COLUMN()-7,0),0)*IF(COUNTIF(Арн.бат.необ,$A39)&gt;0,1,0)</f>
        <v>0</v>
      </c>
      <c r="J39" s="43">
        <f>IFERROR(VLOOKUP($A39,заявки!$A:$L,COLUMN()-7,0),0)*IF(COUNTIF(Арн.Рж,$A39)&gt;0,1,0)</f>
        <v>0</v>
      </c>
      <c r="K39" s="43">
        <f>IFERROR(VLOOKUP($A39,заявки!$A:$L,COLUMN()-9,0),0)*IF(COUNTIF(Арн.Нар,$A39)&gt;0,1,0)</f>
        <v>0</v>
      </c>
      <c r="L39" s="44">
        <f>IFERROR(VLOOKUP($A39,заявки!$A:$L,COLUMN()-9,0),0)*IF(COUNTIF(Арн.Нар,$A39)&gt;0,1,0)</f>
        <v>0</v>
      </c>
      <c r="M39" s="19"/>
      <c r="N39" s="45"/>
      <c r="Q39" s="14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4"/>
    </row>
    <row r="40" spans="1:28" x14ac:dyDescent="0.25">
      <c r="A40" s="4" t="s">
        <v>2</v>
      </c>
      <c r="B40" s="37"/>
      <c r="C40" s="69" t="s">
        <v>289</v>
      </c>
      <c r="D40" s="69" t="s">
        <v>237</v>
      </c>
      <c r="E40" s="43">
        <f>IFERROR(VLOOKUP($A40,заявки!$A:$L,COLUMN()-3,0),0)*IF(COUNTIF(Хлеб.Дом,$A40)&gt;0,1,0)</f>
        <v>3</v>
      </c>
      <c r="F40" s="43">
        <f>IFERROR(VLOOKUP($A40,заявки!$A:$L,COLUMN()-3,0),0)*IF(COUNTIF(Хлеб.Дом,$A40)&gt;0,1,0)</f>
        <v>1</v>
      </c>
      <c r="G40" s="43">
        <f>IFERROR(VLOOKUP($A40,заявки!$A:$L,COLUMN()-5,0),0)*IF(COUNTIF(Арн.Бат,$A40)&gt;0,1,0)</f>
        <v>0</v>
      </c>
      <c r="H40" s="44">
        <f>IFERROR(VLOOKUP($A40,заявки!$A:$L,COLUMN()-5,0),0)*IF(COUNTIF(Арн.Хл,$A40)&gt;0,1,0)</f>
        <v>0</v>
      </c>
      <c r="I40" s="43">
        <f>IFERROR(VLOOKUP($A40,заявки!$A:$L,COLUMN()-7,0),0)*IF(COUNTIF(Арн.бат.необ,$A40)&gt;0,1,0)</f>
        <v>0</v>
      </c>
      <c r="J40" s="43">
        <f>IFERROR(VLOOKUP($A40,заявки!$A:$L,COLUMN()-7,0),0)*IF(COUNTIF(Арн.Рж,$A40)&gt;0,1,0)</f>
        <v>0</v>
      </c>
      <c r="K40" s="43">
        <f>IFERROR(VLOOKUP($A40,заявки!$A:$L,COLUMN()-9,0),0)*IF(COUNTIF(Арн.Нар,$A40)&gt;0,1,0)</f>
        <v>0</v>
      </c>
      <c r="L40" s="44">
        <f>IFERROR(VLOOKUP($A40,заявки!$A:$L,COLUMN()-9,0),0)*IF(COUNTIF(Арн.Нар,$A40)&gt;0,1,0)</f>
        <v>0</v>
      </c>
      <c r="M40" s="19"/>
      <c r="N40" s="45"/>
      <c r="Q40" s="14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4"/>
    </row>
    <row r="41" spans="1:28" x14ac:dyDescent="0.25">
      <c r="A41" s="4" t="s">
        <v>106</v>
      </c>
      <c r="B41" s="37"/>
      <c r="C41" s="69" t="s">
        <v>289</v>
      </c>
      <c r="D41" s="69" t="s">
        <v>226</v>
      </c>
      <c r="E41" s="43">
        <f>IFERROR(VLOOKUP($A41,заявки!$A:$L,COLUMN()-3,0),0)*IF(COUNTIF(Хлеб.Дом,$A41)&gt;0,1,0)</f>
        <v>3</v>
      </c>
      <c r="F41" s="43">
        <f>IFERROR(VLOOKUP($A41,заявки!$A:$L,COLUMN()-3,0),0)*IF(COUNTIF(Хлеб.Дом,$A41)&gt;0,1,0)</f>
        <v>1</v>
      </c>
      <c r="G41" s="43">
        <f>IFERROR(VLOOKUP($A41,заявки!$A:$L,COLUMN()-5,0),0)*IF(COUNTIF(Арн.Бат,$A41)&gt;0,1,0)</f>
        <v>0</v>
      </c>
      <c r="H41" s="44">
        <f>IFERROR(VLOOKUP($A41,заявки!$A:$L,COLUMN()-5,0),0)*IF(COUNTIF(Арн.Хл,$A41)&gt;0,1,0)</f>
        <v>0</v>
      </c>
      <c r="I41" s="43">
        <f>IFERROR(VLOOKUP($A41,заявки!$A:$L,COLUMN()-7,0),0)*IF(COUNTIF(Арн.бат.необ,$A41)&gt;0,1,0)</f>
        <v>0</v>
      </c>
      <c r="J41" s="43">
        <f>IFERROR(VLOOKUP($A41,заявки!$A:$L,COLUMN()-7,0),0)*IF(COUNTIF(Арн.Рж,$A41)&gt;0,1,0)</f>
        <v>0</v>
      </c>
      <c r="K41" s="43">
        <f>IFERROR(VLOOKUP($A41,заявки!$A:$L,COLUMN()-9,0),0)*IF(COUNTIF(Арн.Нар,$A41)&gt;0,1,0)</f>
        <v>0</v>
      </c>
      <c r="L41" s="44">
        <f>IFERROR(VLOOKUP($A41,заявки!$A:$L,COLUMN()-9,0),0)*IF(COUNTIF(Арн.Нар,$A41)&gt;0,1,0)</f>
        <v>0</v>
      </c>
      <c r="M41" s="19"/>
      <c r="N41" s="45"/>
      <c r="Q41" s="14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4"/>
    </row>
    <row r="42" spans="1:28" x14ac:dyDescent="0.25">
      <c r="A42" s="4" t="s">
        <v>36</v>
      </c>
      <c r="B42" s="37"/>
      <c r="C42" s="69" t="s">
        <v>289</v>
      </c>
      <c r="D42" s="69" t="s">
        <v>184</v>
      </c>
      <c r="E42" s="43">
        <f>IFERROR(VLOOKUP($A42,заявки!$A:$L,COLUMN()-3,0),0)*IF(COUNTIF(Хлеб.Дом,$A42)&gt;0,1,0)</f>
        <v>3</v>
      </c>
      <c r="F42" s="43">
        <f>IFERROR(VLOOKUP($A42,заявки!$A:$L,COLUMN()-3,0),0)*IF(COUNTIF(Хлеб.Дом,$A42)&gt;0,1,0)</f>
        <v>1</v>
      </c>
      <c r="G42" s="43">
        <f>IFERROR(VLOOKUP($A42,заявки!$A:$L,COLUMN()-5,0),0)*IF(COUNTIF(Арн.Бат,$A42)&gt;0,1,0)</f>
        <v>0</v>
      </c>
      <c r="H42" s="44">
        <f>IFERROR(VLOOKUP($A42,заявки!$A:$L,COLUMN()-5,0),0)*IF(COUNTIF(Арн.Хл,$A42)&gt;0,1,0)</f>
        <v>0</v>
      </c>
      <c r="I42" s="43">
        <f>IFERROR(VLOOKUP($A42,заявки!$A:$L,COLUMN()-7,0),0)*IF(COUNTIF(Арн.бат.необ,$A42)&gt;0,1,0)</f>
        <v>0</v>
      </c>
      <c r="J42" s="43">
        <f>IFERROR(VLOOKUP($A42,заявки!$A:$L,COLUMN()-7,0),0)*IF(COUNTIF(Арн.Рж,$A42)&gt;0,1,0)</f>
        <v>0</v>
      </c>
      <c r="K42" s="43">
        <f>IFERROR(VLOOKUP($A42,заявки!$A:$L,COLUMN()-9,0),0)*IF(COUNTIF(Арн.Нар,$A42)&gt;0,1,0)</f>
        <v>0</v>
      </c>
      <c r="L42" s="44">
        <f>IFERROR(VLOOKUP($A42,заявки!$A:$L,COLUMN()-9,0),0)*IF(COUNTIF(Арн.Нар,$A42)&gt;0,1,0)</f>
        <v>0</v>
      </c>
      <c r="M42" s="19"/>
      <c r="N42" s="45"/>
      <c r="Q42" s="14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4"/>
    </row>
    <row r="43" spans="1:28" x14ac:dyDescent="0.25">
      <c r="A43" s="4" t="s">
        <v>3</v>
      </c>
      <c r="B43" s="37"/>
      <c r="C43" s="69" t="s">
        <v>289</v>
      </c>
      <c r="D43" s="69" t="s">
        <v>199</v>
      </c>
      <c r="E43" s="43">
        <f>IFERROR(VLOOKUP($A43,заявки!$A:$L,COLUMN()-3,0),0)*IF(COUNTIF(Хлеб.Дом,$A43)&gt;0,1,0)</f>
        <v>3</v>
      </c>
      <c r="F43" s="43">
        <f>IFERROR(VLOOKUP($A43,заявки!$A:$L,COLUMN()-3,0),0)*IF(COUNTIF(Хлеб.Дом,$A43)&gt;0,1,0)</f>
        <v>1</v>
      </c>
      <c r="G43" s="43">
        <f>IFERROR(VLOOKUP($A43,заявки!$A:$L,COLUMN()-5,0),0)*IF(COUNTIF(Арн.Бат,$A43)&gt;0,1,0)</f>
        <v>0</v>
      </c>
      <c r="H43" s="44">
        <f>IFERROR(VLOOKUP($A43,заявки!$A:$L,COLUMN()-5,0),0)*IF(COUNTIF(Арн.Хл,$A43)&gt;0,1,0)</f>
        <v>0</v>
      </c>
      <c r="I43" s="43">
        <f>IFERROR(VLOOKUP($A43,заявки!$A:$L,COLUMN()-7,0),0)*IF(COUNTIF(Арн.бат.необ,$A43)&gt;0,1,0)</f>
        <v>0</v>
      </c>
      <c r="J43" s="43">
        <f>IFERROR(VLOOKUP($A43,заявки!$A:$L,COLUMN()-7,0),0)*IF(COUNTIF(Арн.Рж,$A43)&gt;0,1,0)</f>
        <v>0</v>
      </c>
      <c r="K43" s="43">
        <f>IFERROR(VLOOKUP($A43,заявки!$A:$L,COLUMN()-9,0),0)*IF(COUNTIF(Арн.Нар,$A43)&gt;0,1,0)</f>
        <v>0</v>
      </c>
      <c r="L43" s="44">
        <f>IFERROR(VLOOKUP($A43,заявки!$A:$L,COLUMN()-9,0),0)*IF(COUNTIF(Арн.Нар,$A43)&gt;0,1,0)</f>
        <v>0</v>
      </c>
      <c r="M43" s="19"/>
      <c r="N43" s="45"/>
      <c r="Q43" s="14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4"/>
    </row>
    <row r="44" spans="1:28" x14ac:dyDescent="0.25">
      <c r="A44" s="4" t="s">
        <v>81</v>
      </c>
      <c r="B44" s="37"/>
      <c r="C44" s="69" t="s">
        <v>289</v>
      </c>
      <c r="D44" s="69" t="s">
        <v>171</v>
      </c>
      <c r="E44" s="43">
        <f>IFERROR(VLOOKUP($A44,заявки!$A:$L,COLUMN()-3,0),0)*IF(COUNTIF(Хлеб.Дом,$A44)&gt;0,1,0)</f>
        <v>3</v>
      </c>
      <c r="F44" s="43">
        <f>IFERROR(VLOOKUP($A44,заявки!$A:$L,COLUMN()-3,0),0)*IF(COUNTIF(Хлеб.Дом,$A44)&gt;0,1,0)</f>
        <v>1</v>
      </c>
      <c r="G44" s="43">
        <f>IFERROR(VLOOKUP($A44,заявки!$A:$L,COLUMN()-5,0),0)*IF(COUNTIF(Арн.Бат,$A44)&gt;0,1,0)</f>
        <v>0</v>
      </c>
      <c r="H44" s="44">
        <f>IFERROR(VLOOKUP($A44,заявки!$A:$L,COLUMN()-5,0),0)*IF(COUNTIF(Арн.Хл,$A44)&gt;0,1,0)</f>
        <v>0</v>
      </c>
      <c r="I44" s="43">
        <f>IFERROR(VLOOKUP($A44,заявки!$A:$L,COLUMN()-7,0),0)*IF(COUNTIF(Арн.бат.необ,$A44)&gt;0,1,0)</f>
        <v>0</v>
      </c>
      <c r="J44" s="43">
        <f>IFERROR(VLOOKUP($A44,заявки!$A:$L,COLUMN()-7,0),0)*IF(COUNTIF(Арн.Рж,$A44)&gt;0,1,0)</f>
        <v>0</v>
      </c>
      <c r="K44" s="43">
        <f>IFERROR(VLOOKUP($A44,заявки!$A:$L,COLUMN()-9,0),0)*IF(COUNTIF(Арн.Нар,$A44)&gt;0,1,0)</f>
        <v>0</v>
      </c>
      <c r="L44" s="44">
        <f>IFERROR(VLOOKUP($A44,заявки!$A:$L,COLUMN()-9,0),0)*IF(COUNTIF(Арн.Нар,$A44)&gt;0,1,0)</f>
        <v>0</v>
      </c>
      <c r="M44" s="19"/>
      <c r="N44" s="45"/>
      <c r="Q44" s="14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4"/>
    </row>
    <row r="45" spans="1:28" x14ac:dyDescent="0.25">
      <c r="A45" s="4" t="s">
        <v>25</v>
      </c>
      <c r="B45" s="37"/>
      <c r="C45" s="69" t="s">
        <v>289</v>
      </c>
      <c r="D45" s="69" t="s">
        <v>238</v>
      </c>
      <c r="E45" s="43">
        <f>IFERROR(VLOOKUP($A45,заявки!$A:$L,COLUMN()-3,0),0)*IF(COUNTIF(Хлеб.Дом,$A45)&gt;0,1,0)</f>
        <v>3</v>
      </c>
      <c r="F45" s="43">
        <f>IFERROR(VLOOKUP($A45,заявки!$A:$L,COLUMN()-3,0),0)*IF(COUNTIF(Хлеб.Дом,$A45)&gt;0,1,0)</f>
        <v>1</v>
      </c>
      <c r="G45" s="43">
        <f>IFERROR(VLOOKUP($A45,заявки!$A:$L,COLUMN()-5,0),0)*IF(COUNTIF(Арн.Бат,$A45)&gt;0,1,0)</f>
        <v>0</v>
      </c>
      <c r="H45" s="44">
        <f>IFERROR(VLOOKUP($A45,заявки!$A:$L,COLUMN()-5,0),0)*IF(COUNTIF(Арн.Хл,$A45)&gt;0,1,0)</f>
        <v>0</v>
      </c>
      <c r="I45" s="43">
        <f>IFERROR(VLOOKUP($A45,заявки!$A:$L,COLUMN()-7,0),0)*IF(COUNTIF(Арн.бат.необ,$A45)&gt;0,1,0)</f>
        <v>0</v>
      </c>
      <c r="J45" s="43">
        <f>IFERROR(VLOOKUP($A45,заявки!$A:$L,COLUMN()-7,0),0)*IF(COUNTIF(Арн.Рж,$A45)&gt;0,1,0)</f>
        <v>0</v>
      </c>
      <c r="K45" s="43">
        <f>IFERROR(VLOOKUP($A45,заявки!$A:$L,COLUMN()-9,0),0)*IF(COUNTIF(Арн.Нар,$A45)&gt;0,1,0)</f>
        <v>0</v>
      </c>
      <c r="L45" s="44">
        <f>IFERROR(VLOOKUP($A45,заявки!$A:$L,COLUMN()-9,0),0)*IF(COUNTIF(Арн.Нар,$A45)&gt;0,1,0)</f>
        <v>0</v>
      </c>
      <c r="M45" s="19"/>
      <c r="N45" s="45"/>
      <c r="Q45" s="14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4"/>
    </row>
    <row r="46" spans="1:28" x14ac:dyDescent="0.25">
      <c r="A46" s="4" t="s">
        <v>33</v>
      </c>
      <c r="B46" s="37"/>
      <c r="C46" s="69" t="s">
        <v>289</v>
      </c>
      <c r="D46" s="69" t="s">
        <v>195</v>
      </c>
      <c r="E46" s="43">
        <f>IFERROR(VLOOKUP($A46,заявки!$A:$L,COLUMN()-3,0),0)*IF(COUNTIF(Хлеб.Дом,$A46)&gt;0,1,0)</f>
        <v>3</v>
      </c>
      <c r="F46" s="43">
        <f>IFERROR(VLOOKUP($A46,заявки!$A:$L,COLUMN()-3,0),0)*IF(COUNTIF(Хлеб.Дом,$A46)&gt;0,1,0)</f>
        <v>1</v>
      </c>
      <c r="G46" s="43">
        <f>IFERROR(VLOOKUP($A46,заявки!$A:$L,COLUMN()-5,0),0)*IF(COUNTIF(Арн.Бат,$A46)&gt;0,1,0)</f>
        <v>0</v>
      </c>
      <c r="H46" s="44">
        <f>IFERROR(VLOOKUP($A46,заявки!$A:$L,COLUMN()-5,0),0)*IF(COUNTIF(Арн.Хл,$A46)&gt;0,1,0)</f>
        <v>0</v>
      </c>
      <c r="I46" s="43">
        <f>IFERROR(VLOOKUP($A46,заявки!$A:$L,COLUMN()-7,0),0)*IF(COUNTIF(Арн.бат.необ,$A46)&gt;0,1,0)</f>
        <v>0</v>
      </c>
      <c r="J46" s="43">
        <f>IFERROR(VLOOKUP($A46,заявки!$A:$L,COLUMN()-7,0),0)*IF(COUNTIF(Арн.Рж,$A46)&gt;0,1,0)</f>
        <v>0</v>
      </c>
      <c r="K46" s="43">
        <f>IFERROR(VLOOKUP($A46,заявки!$A:$L,COLUMN()-9,0),0)*IF(COUNTIF(Арн.Нар,$A46)&gt;0,1,0)</f>
        <v>0</v>
      </c>
      <c r="L46" s="44">
        <f>IFERROR(VLOOKUP($A46,заявки!$A:$L,COLUMN()-9,0),0)*IF(COUNTIF(Арн.Нар,$A46)&gt;0,1,0)</f>
        <v>0</v>
      </c>
      <c r="M46" s="19"/>
      <c r="N46" s="45"/>
      <c r="Q46" s="14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4"/>
    </row>
    <row r="47" spans="1:28" x14ac:dyDescent="0.25">
      <c r="A47" s="4" t="s">
        <v>37</v>
      </c>
      <c r="B47" s="37"/>
      <c r="C47" s="69" t="s">
        <v>289</v>
      </c>
      <c r="D47" s="69" t="s">
        <v>198</v>
      </c>
      <c r="E47" s="43">
        <f>IFERROR(VLOOKUP($A47,заявки!$A:$L,COLUMN()-3,0),0)*IF(COUNTIF(Хлеб.Дом,$A47)&gt;0,1,0)</f>
        <v>3</v>
      </c>
      <c r="F47" s="43">
        <f>IFERROR(VLOOKUP($A47,заявки!$A:$L,COLUMN()-3,0),0)*IF(COUNTIF(Хлеб.Дом,$A47)&gt;0,1,0)</f>
        <v>1</v>
      </c>
      <c r="G47" s="43">
        <f>IFERROR(VLOOKUP($A47,заявки!$A:$L,COLUMN()-5,0),0)*IF(COUNTIF(Арн.Бат,$A47)&gt;0,1,0)</f>
        <v>0</v>
      </c>
      <c r="H47" s="44">
        <f>IFERROR(VLOOKUP($A47,заявки!$A:$L,COLUMN()-5,0),0)*IF(COUNTIF(Арн.Хл,$A47)&gt;0,1,0)</f>
        <v>0</v>
      </c>
      <c r="I47" s="43">
        <f>IFERROR(VLOOKUP($A47,заявки!$A:$L,COLUMN()-7,0),0)*IF(COUNTIF(Арн.бат.необ,$A47)&gt;0,1,0)</f>
        <v>0</v>
      </c>
      <c r="J47" s="43">
        <f>IFERROR(VLOOKUP($A47,заявки!$A:$L,COLUMN()-7,0),0)*IF(COUNTIF(Арн.Рж,$A47)&gt;0,1,0)</f>
        <v>0</v>
      </c>
      <c r="K47" s="43">
        <f>IFERROR(VLOOKUP($A47,заявки!$A:$L,COLUMN()-9,0),0)*IF(COUNTIF(Арн.Нар,$A47)&gt;0,1,0)</f>
        <v>0</v>
      </c>
      <c r="L47" s="44">
        <f>IFERROR(VLOOKUP($A47,заявки!$A:$L,COLUMN()-9,0),0)*IF(COUNTIF(Арн.Нар,$A47)&gt;0,1,0)</f>
        <v>0</v>
      </c>
      <c r="M47" s="19"/>
      <c r="N47" s="45"/>
      <c r="Q47" s="14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4"/>
    </row>
    <row r="48" spans="1:28" x14ac:dyDescent="0.25">
      <c r="A48" s="4" t="s">
        <v>111</v>
      </c>
      <c r="B48" s="37"/>
      <c r="C48" s="69" t="s">
        <v>289</v>
      </c>
      <c r="D48" s="69" t="s">
        <v>183</v>
      </c>
      <c r="E48" s="43">
        <f>IFERROR(VLOOKUP($A48,заявки!$A:$L,COLUMN()-3,0),0)*IF(COUNTIF(Хлеб.Дом,$A48)&gt;0,1,0)</f>
        <v>3</v>
      </c>
      <c r="F48" s="43">
        <f>IFERROR(VLOOKUP($A48,заявки!$A:$L,COLUMN()-3,0),0)*IF(COUNTIF(Хлеб.Дом,$A48)&gt;0,1,0)</f>
        <v>1</v>
      </c>
      <c r="G48" s="43">
        <f>IFERROR(VLOOKUP($A48,заявки!$A:$L,COLUMN()-5,0),0)*IF(COUNTIF(Арн.Бат,$A48)&gt;0,1,0)</f>
        <v>0</v>
      </c>
      <c r="H48" s="44">
        <f>IFERROR(VLOOKUP($A48,заявки!$A:$L,COLUMN()-5,0),0)*IF(COUNTIF(Арн.Хл,$A48)&gt;0,1,0)</f>
        <v>0</v>
      </c>
      <c r="I48" s="43">
        <f>IFERROR(VLOOKUP($A48,заявки!$A:$L,COLUMN()-7,0),0)*IF(COUNTIF(Арн.бат.необ,$A48)&gt;0,1,0)</f>
        <v>0</v>
      </c>
      <c r="J48" s="43">
        <f>IFERROR(VLOOKUP($A48,заявки!$A:$L,COLUMN()-7,0),0)*IF(COUNTIF(Арн.Рж,$A48)&gt;0,1,0)</f>
        <v>0</v>
      </c>
      <c r="K48" s="43">
        <f>IFERROR(VLOOKUP($A48,заявки!$A:$L,COLUMN()-9,0),0)*IF(COUNTIF(Арн.Нар,$A48)&gt;0,1,0)</f>
        <v>0</v>
      </c>
      <c r="L48" s="44">
        <f>IFERROR(VLOOKUP($A48,заявки!$A:$L,COLUMN()-9,0),0)*IF(COUNTIF(Арн.Нар,$A48)&gt;0,1,0)</f>
        <v>0</v>
      </c>
      <c r="M48" s="19"/>
      <c r="N48" s="45"/>
      <c r="Q48" s="14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4"/>
    </row>
    <row r="49" spans="1:28" x14ac:dyDescent="0.25">
      <c r="A49" s="4" t="s">
        <v>60</v>
      </c>
      <c r="B49" s="37"/>
      <c r="C49" s="69" t="s">
        <v>289</v>
      </c>
      <c r="D49" s="69" t="s">
        <v>169</v>
      </c>
      <c r="E49" s="43">
        <f>IFERROR(VLOOKUP($A49,заявки!$A:$L,COLUMN()-3,0),0)*IF(COUNTIF(Хлеб.Дом,$A49)&gt;0,1,0)</f>
        <v>3</v>
      </c>
      <c r="F49" s="43">
        <f>IFERROR(VLOOKUP($A49,заявки!$A:$L,COLUMN()-3,0),0)*IF(COUNTIF(Хлеб.Дом,$A49)&gt;0,1,0)</f>
        <v>1</v>
      </c>
      <c r="G49" s="43">
        <f>IFERROR(VLOOKUP($A49,заявки!$A:$L,COLUMN()-5,0),0)*IF(COUNTIF(Арн.Бат,$A49)&gt;0,1,0)</f>
        <v>0</v>
      </c>
      <c r="H49" s="44">
        <f>IFERROR(VLOOKUP($A49,заявки!$A:$L,COLUMN()-5,0),0)*IF(COUNTIF(Арн.Хл,$A49)&gt;0,1,0)</f>
        <v>0</v>
      </c>
      <c r="I49" s="43">
        <f>IFERROR(VLOOKUP($A49,заявки!$A:$L,COLUMN()-7,0),0)*IF(COUNTIF(Арн.бат.необ,$A49)&gt;0,1,0)</f>
        <v>0</v>
      </c>
      <c r="J49" s="43">
        <f>IFERROR(VLOOKUP($A49,заявки!$A:$L,COLUMN()-7,0),0)*IF(COUNTIF(Арн.Рж,$A49)&gt;0,1,0)</f>
        <v>0</v>
      </c>
      <c r="K49" s="43">
        <f>IFERROR(VLOOKUP($A49,заявки!$A:$L,COLUMN()-9,0),0)*IF(COUNTIF(Арн.Нар,$A49)&gt;0,1,0)</f>
        <v>0</v>
      </c>
      <c r="L49" s="44">
        <f>IFERROR(VLOOKUP($A49,заявки!$A:$L,COLUMN()-9,0),0)*IF(COUNTIF(Арн.Нар,$A49)&gt;0,1,0)</f>
        <v>0</v>
      </c>
      <c r="M49" s="19"/>
      <c r="N49" s="45"/>
      <c r="Q49" s="14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4"/>
    </row>
    <row r="50" spans="1:28" x14ac:dyDescent="0.25">
      <c r="A50" s="4" t="s">
        <v>61</v>
      </c>
      <c r="B50" s="37"/>
      <c r="C50" s="69" t="s">
        <v>289</v>
      </c>
      <c r="D50" s="69" t="s">
        <v>170</v>
      </c>
      <c r="E50" s="43">
        <f>IFERROR(VLOOKUP($A50,заявки!$A:$L,COLUMN()-3,0),0)*IF(COUNTIF(Хлеб.Дом,$A50)&gt;0,1,0)</f>
        <v>3</v>
      </c>
      <c r="F50" s="43">
        <f>IFERROR(VLOOKUP($A50,заявки!$A:$L,COLUMN()-3,0),0)*IF(COUNTIF(Хлеб.Дом,$A50)&gt;0,1,0)</f>
        <v>1</v>
      </c>
      <c r="G50" s="43">
        <f>IFERROR(VLOOKUP($A50,заявки!$A:$L,COLUMN()-5,0),0)*IF(COUNTIF(Арн.Бат,$A50)&gt;0,1,0)</f>
        <v>0</v>
      </c>
      <c r="H50" s="44">
        <f>IFERROR(VLOOKUP($A50,заявки!$A:$L,COLUMN()-5,0),0)*IF(COUNTIF(Арн.Хл,$A50)&gt;0,1,0)</f>
        <v>0</v>
      </c>
      <c r="I50" s="43">
        <f>IFERROR(VLOOKUP($A50,заявки!$A:$L,COLUMN()-7,0),0)*IF(COUNTIF(Арн.бат.необ,$A50)&gt;0,1,0)</f>
        <v>0</v>
      </c>
      <c r="J50" s="43">
        <f>IFERROR(VLOOKUP($A50,заявки!$A:$L,COLUMN()-7,0),0)*IF(COUNTIF(Арн.Рж,$A50)&gt;0,1,0)</f>
        <v>0</v>
      </c>
      <c r="K50" s="43">
        <f>IFERROR(VLOOKUP($A50,заявки!$A:$L,COLUMN()-9,0),0)*IF(COUNTIF(Арн.Нар,$A50)&gt;0,1,0)</f>
        <v>0</v>
      </c>
      <c r="L50" s="44">
        <f>IFERROR(VLOOKUP($A50,заявки!$A:$L,COLUMN()-9,0),0)*IF(COUNTIF(Арн.Нар,$A50)&gt;0,1,0)</f>
        <v>0</v>
      </c>
      <c r="M50" s="19"/>
      <c r="N50" s="45"/>
      <c r="Q50" s="14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4"/>
    </row>
    <row r="51" spans="1:28" x14ac:dyDescent="0.25">
      <c r="A51" s="4" t="s">
        <v>90</v>
      </c>
      <c r="B51" s="37"/>
      <c r="C51" s="69" t="s">
        <v>289</v>
      </c>
      <c r="D51" s="69" t="s">
        <v>175</v>
      </c>
      <c r="E51" s="43">
        <f>IFERROR(VLOOKUP($A51,заявки!$A:$L,COLUMN()-3,0),0)*IF(COUNTIF(Хлеб.Дом,$A51)&gt;0,1,0)</f>
        <v>3</v>
      </c>
      <c r="F51" s="43">
        <f>IFERROR(VLOOKUP($A51,заявки!$A:$L,COLUMN()-3,0),0)*IF(COUNTIF(Хлеб.Дом,$A51)&gt;0,1,0)</f>
        <v>1</v>
      </c>
      <c r="G51" s="43">
        <f>IFERROR(VLOOKUP($A51,заявки!$A:$L,COLUMN()-5,0),0)*IF(COUNTIF(Арн.Бат,$A51)&gt;0,1,0)</f>
        <v>0</v>
      </c>
      <c r="H51" s="44">
        <f>IFERROR(VLOOKUP($A51,заявки!$A:$L,COLUMN()-5,0),0)*IF(COUNTIF(Арн.Хл,$A51)&gt;0,1,0)</f>
        <v>0</v>
      </c>
      <c r="I51" s="43">
        <f>IFERROR(VLOOKUP($A51,заявки!$A:$L,COLUMN()-7,0),0)*IF(COUNTIF(Арн.бат.необ,$A51)&gt;0,1,0)</f>
        <v>0</v>
      </c>
      <c r="J51" s="43">
        <f>IFERROR(VLOOKUP($A51,заявки!$A:$L,COLUMN()-7,0),0)*IF(COUNTIF(Арн.Рж,$A51)&gt;0,1,0)</f>
        <v>0</v>
      </c>
      <c r="K51" s="43">
        <f>IFERROR(VLOOKUP($A51,заявки!$A:$L,COLUMN()-9,0),0)*IF(COUNTIF(Арн.Нар,$A51)&gt;0,1,0)</f>
        <v>0</v>
      </c>
      <c r="L51" s="44">
        <f>IFERROR(VLOOKUP($A51,заявки!$A:$L,COLUMN()-9,0),0)*IF(COUNTIF(Арн.Нар,$A51)&gt;0,1,0)</f>
        <v>0</v>
      </c>
      <c r="M51" s="19"/>
      <c r="N51" s="45"/>
      <c r="Q51" s="14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4"/>
    </row>
    <row r="52" spans="1:28" x14ac:dyDescent="0.25">
      <c r="A52" s="4" t="s">
        <v>126</v>
      </c>
      <c r="B52" s="37"/>
      <c r="C52" s="69" t="s">
        <v>289</v>
      </c>
      <c r="D52" s="69" t="s">
        <v>239</v>
      </c>
      <c r="E52" s="43">
        <f>IFERROR(VLOOKUP($A52,заявки!$A:$L,COLUMN()-3,0),0)*IF(COUNTIF(Хлеб.Дом,$A52)&gt;0,1,0)</f>
        <v>0</v>
      </c>
      <c r="F52" s="43">
        <f>IFERROR(VLOOKUP($A52,заявки!$A:$L,COLUMN()-3,0),0)*IF(COUNTIF(Хлеб.Дом,$A52)&gt;0,1,0)</f>
        <v>0</v>
      </c>
      <c r="G52" s="43">
        <f>IFERROR(VLOOKUP($A52,заявки!$A:$L,COLUMN()-5,0),0)*IF(COUNTIF(Арн.Бат,$A52)&gt;0,1,0)</f>
        <v>0</v>
      </c>
      <c r="H52" s="44">
        <f>IFERROR(VLOOKUP($A52,заявки!$A:$L,COLUMN()-5,0),0)*IF(COUNTIF(Арн.Хл,$A52)&gt;0,1,0)</f>
        <v>0</v>
      </c>
      <c r="I52" s="43">
        <f>IFERROR(VLOOKUP($A52,заявки!$A:$L,COLUMN()-7,0),0)*IF(COUNTIF(Арн.бат.необ,$A52)&gt;0,1,0)</f>
        <v>0</v>
      </c>
      <c r="J52" s="43">
        <f>IFERROR(VLOOKUP($A52,заявки!$A:$L,COLUMN()-7,0),0)*IF(COUNTIF(Арн.Рж,$A52)&gt;0,1,0)</f>
        <v>0</v>
      </c>
      <c r="K52" s="43">
        <f>IFERROR(VLOOKUP($A52,заявки!$A:$L,COLUMN()-9,0),0)*IF(COUNTIF(Арн.Нар,$A52)&gt;0,1,0)</f>
        <v>3</v>
      </c>
      <c r="L52" s="44">
        <f>IFERROR(VLOOKUP($A52,заявки!$A:$L,COLUMN()-9,0),0)*IF(COUNTIF(Арн.Нар,$A52)&gt;0,1,0)</f>
        <v>1</v>
      </c>
      <c r="M52" s="19"/>
      <c r="N52" s="45"/>
      <c r="Q52" s="14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4"/>
    </row>
    <row r="53" spans="1:28" x14ac:dyDescent="0.25">
      <c r="A53" s="4" t="s">
        <v>39</v>
      </c>
      <c r="B53" s="37"/>
      <c r="C53" s="69" t="s">
        <v>289</v>
      </c>
      <c r="D53" s="69" t="s">
        <v>210</v>
      </c>
      <c r="E53" s="43">
        <f>IFERROR(VLOOKUP($A53,заявки!$A:$L,COLUMN()-3,0),0)*IF(COUNTIF(Хлеб.Дом,$A53)&gt;0,1,0)</f>
        <v>3</v>
      </c>
      <c r="F53" s="43">
        <f>IFERROR(VLOOKUP($A53,заявки!$A:$L,COLUMN()-3,0),0)*IF(COUNTIF(Хлеб.Дом,$A53)&gt;0,1,0)</f>
        <v>1</v>
      </c>
      <c r="G53" s="43">
        <f>IFERROR(VLOOKUP($A53,заявки!$A:$L,COLUMN()-5,0),0)*IF(COUNTIF(Арн.Бат,$A53)&gt;0,1,0)</f>
        <v>0</v>
      </c>
      <c r="H53" s="44">
        <f>IFERROR(VLOOKUP($A53,заявки!$A:$L,COLUMN()-5,0),0)*IF(COUNTIF(Арн.Хл,$A53)&gt;0,1,0)</f>
        <v>0</v>
      </c>
      <c r="I53" s="43">
        <f>IFERROR(VLOOKUP($A53,заявки!$A:$L,COLUMN()-7,0),0)*IF(COUNTIF(Арн.бат.необ,$A53)&gt;0,1,0)</f>
        <v>0</v>
      </c>
      <c r="J53" s="43">
        <f>IFERROR(VLOOKUP($A53,заявки!$A:$L,COLUMN()-7,0),0)*IF(COUNTIF(Арн.Рж,$A53)&gt;0,1,0)</f>
        <v>0</v>
      </c>
      <c r="K53" s="43">
        <f>IFERROR(VLOOKUP($A53,заявки!$A:$L,COLUMN()-9,0),0)*IF(COUNTIF(Арн.Нар,$A53)&gt;0,1,0)</f>
        <v>0</v>
      </c>
      <c r="L53" s="44">
        <f>IFERROR(VLOOKUP($A53,заявки!$A:$L,COLUMN()-9,0),0)*IF(COUNTIF(Арн.Нар,$A53)&gt;0,1,0)</f>
        <v>0</v>
      </c>
      <c r="M53" s="19"/>
      <c r="N53" s="45"/>
      <c r="Q53" s="14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4"/>
    </row>
    <row r="54" spans="1:28" x14ac:dyDescent="0.25">
      <c r="A54" s="4" t="s">
        <v>4</v>
      </c>
      <c r="B54" s="37"/>
      <c r="C54" s="69" t="s">
        <v>289</v>
      </c>
      <c r="D54" s="69" t="s">
        <v>197</v>
      </c>
      <c r="E54" s="43">
        <f>IFERROR(VLOOKUP($A54,заявки!$A:$L,COLUMN()-3,0),0)*IF(COUNTIF(Хлеб.Дом,$A54)&gt;0,1,0)</f>
        <v>3</v>
      </c>
      <c r="F54" s="43">
        <f>IFERROR(VLOOKUP($A54,заявки!$A:$L,COLUMN()-3,0),0)*IF(COUNTIF(Хлеб.Дом,$A54)&gt;0,1,0)</f>
        <v>1</v>
      </c>
      <c r="G54" s="43">
        <f>IFERROR(VLOOKUP($A54,заявки!$A:$L,COLUMN()-5,0),0)*IF(COUNTIF(Арн.Бат,$A54)&gt;0,1,0)</f>
        <v>0</v>
      </c>
      <c r="H54" s="44">
        <f>IFERROR(VLOOKUP($A54,заявки!$A:$L,COLUMN()-5,0),0)*IF(COUNTIF(Арн.Хл,$A54)&gt;0,1,0)</f>
        <v>0</v>
      </c>
      <c r="I54" s="43">
        <f>IFERROR(VLOOKUP($A54,заявки!$A:$L,COLUMN()-7,0),0)*IF(COUNTIF(Арн.бат.необ,$A54)&gt;0,1,0)</f>
        <v>0</v>
      </c>
      <c r="J54" s="43">
        <f>IFERROR(VLOOKUP($A54,заявки!$A:$L,COLUMN()-7,0),0)*IF(COUNTIF(Арн.Рж,$A54)&gt;0,1,0)</f>
        <v>0</v>
      </c>
      <c r="K54" s="43">
        <f>IFERROR(VLOOKUP($A54,заявки!$A:$L,COLUMN()-9,0),0)*IF(COUNTIF(Арн.Нар,$A54)&gt;0,1,0)</f>
        <v>0</v>
      </c>
      <c r="L54" s="44">
        <f>IFERROR(VLOOKUP($A54,заявки!$A:$L,COLUMN()-9,0),0)*IF(COUNTIF(Арн.Нар,$A54)&gt;0,1,0)</f>
        <v>0</v>
      </c>
      <c r="M54" s="19"/>
      <c r="N54" s="45"/>
      <c r="Q54" s="14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4"/>
    </row>
    <row r="55" spans="1:28" x14ac:dyDescent="0.25">
      <c r="A55" s="4" t="s">
        <v>28</v>
      </c>
      <c r="B55" s="37"/>
      <c r="C55" s="69" t="s">
        <v>289</v>
      </c>
      <c r="D55" s="69" t="s">
        <v>220</v>
      </c>
      <c r="E55" s="43">
        <f>IFERROR(VLOOKUP($A55,заявки!$A:$L,COLUMN()-3,0),0)*IF(COUNTIF(Хлеб.Дом,$A55)&gt;0,1,0)</f>
        <v>3</v>
      </c>
      <c r="F55" s="43">
        <f>IFERROR(VLOOKUP($A55,заявки!$A:$L,COLUMN()-3,0),0)*IF(COUNTIF(Хлеб.Дом,$A55)&gt;0,1,0)</f>
        <v>1</v>
      </c>
      <c r="G55" s="43">
        <f>IFERROR(VLOOKUP($A55,заявки!$A:$L,COLUMN()-5,0),0)*IF(COUNTIF(Арн.Бат,$A55)&gt;0,1,0)</f>
        <v>0</v>
      </c>
      <c r="H55" s="44">
        <f>IFERROR(VLOOKUP($A55,заявки!$A:$L,COLUMN()-5,0),0)*IF(COUNTIF(Арн.Хл,$A55)&gt;0,1,0)</f>
        <v>0</v>
      </c>
      <c r="I55" s="43">
        <f>IFERROR(VLOOKUP($A55,заявки!$A:$L,COLUMN()-7,0),0)*IF(COUNTIF(Арн.бат.необ,$A55)&gt;0,1,0)</f>
        <v>0</v>
      </c>
      <c r="J55" s="43">
        <f>IFERROR(VLOOKUP($A55,заявки!$A:$L,COLUMN()-7,0),0)*IF(COUNTIF(Арн.Рж,$A55)&gt;0,1,0)</f>
        <v>0</v>
      </c>
      <c r="K55" s="43">
        <f>IFERROR(VLOOKUP($A55,заявки!$A:$L,COLUMN()-9,0),0)*IF(COUNTIF(Арн.Нар,$A55)&gt;0,1,0)</f>
        <v>0</v>
      </c>
      <c r="L55" s="44">
        <f>IFERROR(VLOOKUP($A55,заявки!$A:$L,COLUMN()-9,0),0)*IF(COUNTIF(Арн.Нар,$A55)&gt;0,1,0)</f>
        <v>0</v>
      </c>
      <c r="M55" s="19"/>
      <c r="N55" s="45"/>
      <c r="Q55" s="14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4"/>
    </row>
    <row r="56" spans="1:28" x14ac:dyDescent="0.25">
      <c r="A56" s="4" t="s">
        <v>129</v>
      </c>
      <c r="B56" s="37"/>
      <c r="C56" s="69" t="s">
        <v>289</v>
      </c>
      <c r="D56" s="69" t="s">
        <v>240</v>
      </c>
      <c r="E56" s="43">
        <f>IFERROR(VLOOKUP($A56,заявки!$A:$L,COLUMN()-3,0),0)*IF(COUNTIF(Хлеб.Дом,$A56)&gt;0,1,0)</f>
        <v>0</v>
      </c>
      <c r="F56" s="43">
        <f>IFERROR(VLOOKUP($A56,заявки!$A:$L,COLUMN()-3,0),0)*IF(COUNTIF(Хлеб.Дом,$A56)&gt;0,1,0)</f>
        <v>0</v>
      </c>
      <c r="G56" s="43">
        <f>IFERROR(VLOOKUP($A56,заявки!$A:$L,COLUMN()-5,0),0)*IF(COUNTIF(Арн.Бат,$A56)&gt;0,1,0)</f>
        <v>3</v>
      </c>
      <c r="H56" s="44">
        <f>IFERROR(VLOOKUP($A56,заявки!$A:$L,COLUMN()-5,0),0)*IF(COUNTIF(Арн.Хл,$A56)&gt;0,1,0)</f>
        <v>1</v>
      </c>
      <c r="I56" s="43">
        <f>IFERROR(VLOOKUP($A56,заявки!$A:$L,COLUMN()-7,0),0)*IF(COUNTIF(Арн.бат.необ,$A56)&gt;0,1,0)</f>
        <v>0</v>
      </c>
      <c r="J56" s="43">
        <f>IFERROR(VLOOKUP($A56,заявки!$A:$L,COLUMN()-7,0),0)*IF(COUNTIF(Арн.Рж,$A56)&gt;0,1,0)</f>
        <v>0</v>
      </c>
      <c r="K56" s="43">
        <f>IFERROR(VLOOKUP($A56,заявки!$A:$L,COLUMN()-9,0),0)*IF(COUNTIF(Арн.Нар,$A56)&gt;0,1,0)</f>
        <v>0</v>
      </c>
      <c r="L56" s="44">
        <f>IFERROR(VLOOKUP($A56,заявки!$A:$L,COLUMN()-9,0),0)*IF(COUNTIF(Арн.Нар,$A56)&gt;0,1,0)</f>
        <v>0</v>
      </c>
      <c r="M56" s="19"/>
      <c r="N56" s="45"/>
      <c r="Q56" s="14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4"/>
    </row>
    <row r="57" spans="1:28" x14ac:dyDescent="0.25">
      <c r="A57" s="4" t="s">
        <v>93</v>
      </c>
      <c r="B57" s="37"/>
      <c r="C57" s="69" t="s">
        <v>289</v>
      </c>
      <c r="D57" s="69" t="s">
        <v>245</v>
      </c>
      <c r="E57" s="43">
        <f>IFERROR(VLOOKUP($A57,заявки!$A:$L,COLUMN()-3,0),0)*IF(COUNTIF(Хлеб.Дом,$A57)&gt;0,1,0)</f>
        <v>3</v>
      </c>
      <c r="F57" s="43">
        <f>IFERROR(VLOOKUP($A57,заявки!$A:$L,COLUMN()-3,0),0)*IF(COUNTIF(Хлеб.Дом,$A57)&gt;0,1,0)</f>
        <v>1</v>
      </c>
      <c r="G57" s="43">
        <f>IFERROR(VLOOKUP($A57,заявки!$A:$L,COLUMN()-5,0),0)*IF(COUNTIF(Арн.Бат,$A57)&gt;0,1,0)</f>
        <v>0</v>
      </c>
      <c r="H57" s="44">
        <f>IFERROR(VLOOKUP($A57,заявки!$A:$L,COLUMN()-5,0),0)*IF(COUNTIF(Арн.Хл,$A57)&gt;0,1,0)</f>
        <v>0</v>
      </c>
      <c r="I57" s="43">
        <f>IFERROR(VLOOKUP($A57,заявки!$A:$L,COLUMN()-7,0),0)*IF(COUNTIF(Арн.бат.необ,$A57)&gt;0,1,0)</f>
        <v>0</v>
      </c>
      <c r="J57" s="43">
        <f>IFERROR(VLOOKUP($A57,заявки!$A:$L,COLUMN()-7,0),0)*IF(COUNTIF(Арн.Рж,$A57)&gt;0,1,0)</f>
        <v>0</v>
      </c>
      <c r="K57" s="43">
        <f>IFERROR(VLOOKUP($A57,заявки!$A:$L,COLUMN()-9,0),0)*IF(COUNTIF(Арн.Нар,$A57)&gt;0,1,0)</f>
        <v>0</v>
      </c>
      <c r="L57" s="44">
        <f>IFERROR(VLOOKUP($A57,заявки!$A:$L,COLUMN()-9,0),0)*IF(COUNTIF(Арн.Нар,$A57)&gt;0,1,0)</f>
        <v>0</v>
      </c>
      <c r="M57" s="19"/>
      <c r="N57" s="45"/>
      <c r="Q57" s="14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4"/>
    </row>
    <row r="58" spans="1:28" x14ac:dyDescent="0.25">
      <c r="A58" s="4" t="s">
        <v>112</v>
      </c>
      <c r="B58" s="37"/>
      <c r="C58" s="69" t="s">
        <v>289</v>
      </c>
      <c r="D58" s="69" t="s">
        <v>181</v>
      </c>
      <c r="E58" s="43">
        <f>IFERROR(VLOOKUP($A58,заявки!$A:$L,COLUMN()-3,0),0)*IF(COUNTIF(Хлеб.Дом,$A58)&gt;0,1,0)</f>
        <v>3</v>
      </c>
      <c r="F58" s="43">
        <f>IFERROR(VLOOKUP($A58,заявки!$A:$L,COLUMN()-3,0),0)*IF(COUNTIF(Хлеб.Дом,$A58)&gt;0,1,0)</f>
        <v>1</v>
      </c>
      <c r="G58" s="43">
        <f>IFERROR(VLOOKUP($A58,заявки!$A:$L,COLUMN()-5,0),0)*IF(COUNTIF(Арн.Бат,$A58)&gt;0,1,0)</f>
        <v>0</v>
      </c>
      <c r="H58" s="44">
        <f>IFERROR(VLOOKUP($A58,заявки!$A:$L,COLUMN()-5,0),0)*IF(COUNTIF(Арн.Хл,$A58)&gt;0,1,0)</f>
        <v>0</v>
      </c>
      <c r="I58" s="43">
        <f>IFERROR(VLOOKUP($A58,заявки!$A:$L,COLUMN()-7,0),0)*IF(COUNTIF(Арн.бат.необ,$A58)&gt;0,1,0)</f>
        <v>0</v>
      </c>
      <c r="J58" s="43">
        <f>IFERROR(VLOOKUP($A58,заявки!$A:$L,COLUMN()-7,0),0)*IF(COUNTIF(Арн.Рж,$A58)&gt;0,1,0)</f>
        <v>0</v>
      </c>
      <c r="K58" s="43">
        <f>IFERROR(VLOOKUP($A58,заявки!$A:$L,COLUMN()-9,0),0)*IF(COUNTIF(Арн.Нар,$A58)&gt;0,1,0)</f>
        <v>0</v>
      </c>
      <c r="L58" s="44">
        <f>IFERROR(VLOOKUP($A58,заявки!$A:$L,COLUMN()-9,0),0)*IF(COUNTIF(Арн.Нар,$A58)&gt;0,1,0)</f>
        <v>0</v>
      </c>
      <c r="M58" s="19"/>
      <c r="N58" s="45"/>
      <c r="Q58" s="14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4"/>
    </row>
    <row r="59" spans="1:28" x14ac:dyDescent="0.25">
      <c r="A59" s="4" t="s">
        <v>130</v>
      </c>
      <c r="B59" s="37"/>
      <c r="C59" s="69" t="s">
        <v>289</v>
      </c>
      <c r="D59" s="69" t="s">
        <v>241</v>
      </c>
      <c r="E59" s="43">
        <f>IFERROR(VLOOKUP($A59,заявки!$A:$L,COLUMN()-3,0),0)*IF(COUNTIF(Хлеб.Дом,$A59)&gt;0,1,0)</f>
        <v>0</v>
      </c>
      <c r="F59" s="43">
        <f>IFERROR(VLOOKUP($A59,заявки!$A:$L,COLUMN()-3,0),0)*IF(COUNTIF(Хлеб.Дом,$A59)&gt;0,1,0)</f>
        <v>0</v>
      </c>
      <c r="G59" s="43">
        <f>IFERROR(VLOOKUP($A59,заявки!$A:$L,COLUMN()-5,0),0)*IF(COUNTIF(Арн.Бат,$A59)&gt;0,1,0)</f>
        <v>0</v>
      </c>
      <c r="H59" s="44">
        <f>IFERROR(VLOOKUP($A59,заявки!$A:$L,COLUMN()-5,0),0)*IF(COUNTIF(Арн.Хл,$A59)&gt;0,1,0)</f>
        <v>1</v>
      </c>
      <c r="I59" s="43">
        <f>IFERROR(VLOOKUP($A59,заявки!$A:$L,COLUMN()-7,0),0)*IF(COUNTIF(Арн.бат.необ,$A59)&gt;0,1,0)</f>
        <v>3</v>
      </c>
      <c r="J59" s="43">
        <f>IFERROR(VLOOKUP($A59,заявки!$A:$L,COLUMN()-7,0),0)*IF(COUNTIF(Арн.Рж,$A59)&gt;0,1,0)</f>
        <v>0</v>
      </c>
      <c r="K59" s="43">
        <f>IFERROR(VLOOKUP($A59,заявки!$A:$L,COLUMN()-9,0),0)*IF(COUNTIF(Арн.Нар,$A59)&gt;0,1,0)</f>
        <v>0</v>
      </c>
      <c r="L59" s="44">
        <f>IFERROR(VLOOKUP($A59,заявки!$A:$L,COLUMN()-9,0),0)*IF(COUNTIF(Арн.Нар,$A59)&gt;0,1,0)</f>
        <v>0</v>
      </c>
      <c r="M59" s="19"/>
      <c r="N59" s="45"/>
      <c r="Q59" s="14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4"/>
    </row>
    <row r="60" spans="1:28" x14ac:dyDescent="0.25">
      <c r="A60" s="4" t="s">
        <v>127</v>
      </c>
      <c r="B60" s="37"/>
      <c r="C60" s="69" t="s">
        <v>289</v>
      </c>
      <c r="D60" s="69" t="s">
        <v>242</v>
      </c>
      <c r="E60" s="43">
        <f>IFERROR(VLOOKUP($A60,заявки!$A:$L,COLUMN()-3,0),0)*IF(COUNTIF(Хлеб.Дом,$A60)&gt;0,1,0)</f>
        <v>0</v>
      </c>
      <c r="F60" s="43">
        <f>IFERROR(VLOOKUP($A60,заявки!$A:$L,COLUMN()-3,0),0)*IF(COUNTIF(Хлеб.Дом,$A60)&gt;0,1,0)</f>
        <v>0</v>
      </c>
      <c r="G60" s="43">
        <f>IFERROR(VLOOKUP($A60,заявки!$A:$L,COLUMN()-5,0),0)*IF(COUNTIF(Арн.Бат,$A60)&gt;0,1,0)</f>
        <v>3</v>
      </c>
      <c r="H60" s="44">
        <f>IFERROR(VLOOKUP($A60,заявки!$A:$L,COLUMN()-5,0),0)*IF(COUNTIF(Арн.Хл,$A60)&gt;0,1,0)</f>
        <v>1</v>
      </c>
      <c r="I60" s="43">
        <f>IFERROR(VLOOKUP($A60,заявки!$A:$L,COLUMN()-7,0),0)*IF(COUNTIF(Арн.бат.необ,$A60)&gt;0,1,0)</f>
        <v>0</v>
      </c>
      <c r="J60" s="43">
        <f>IFERROR(VLOOKUP($A60,заявки!$A:$L,COLUMN()-7,0),0)*IF(COUNTIF(Арн.Рж,$A60)&gt;0,1,0)</f>
        <v>0</v>
      </c>
      <c r="K60" s="43">
        <f>IFERROR(VLOOKUP($A60,заявки!$A:$L,COLUMN()-9,0),0)*IF(COUNTIF(Арн.Нар,$A60)&gt;0,1,0)</f>
        <v>0</v>
      </c>
      <c r="L60" s="44">
        <f>IFERROR(VLOOKUP($A60,заявки!$A:$L,COLUMN()-9,0),0)*IF(COUNTIF(Арн.Нар,$A60)&gt;0,1,0)</f>
        <v>0</v>
      </c>
      <c r="M60" s="19"/>
      <c r="N60" s="45"/>
      <c r="Q60" s="14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4"/>
    </row>
    <row r="61" spans="1:28" x14ac:dyDescent="0.25">
      <c r="A61" s="4" t="s">
        <v>113</v>
      </c>
      <c r="B61" s="37"/>
      <c r="C61" s="69" t="s">
        <v>289</v>
      </c>
      <c r="D61" s="69" t="s">
        <v>165</v>
      </c>
      <c r="E61" s="43">
        <f>IFERROR(VLOOKUP($A61,заявки!$A:$L,COLUMN()-3,0),0)*IF(COUNTIF(Хлеб.Дом,$A61)&gt;0,1,0)</f>
        <v>1</v>
      </c>
      <c r="F61" s="43">
        <f>IFERROR(VLOOKUP($A61,заявки!$A:$L,COLUMN()-3,0),0)*IF(COUNTIF(Хлеб.Дом,$A61)&gt;0,1,0)</f>
        <v>2</v>
      </c>
      <c r="G61" s="43">
        <f>IFERROR(VLOOKUP($A61,заявки!$A:$L,COLUMN()-5,0),0)*IF(COUNTIF(Арн.Бат,$A61)&gt;0,1,0)</f>
        <v>0</v>
      </c>
      <c r="H61" s="44">
        <f>IFERROR(VLOOKUP($A61,заявки!$A:$L,COLUMN()-5,0),0)*IF(COUNTIF(Арн.Хл,$A61)&gt;0,1,0)</f>
        <v>0</v>
      </c>
      <c r="I61" s="43">
        <f>IFERROR(VLOOKUP($A61,заявки!$A:$L,COLUMN()-7,0),0)*IF(COUNTIF(Арн.бат.необ,$A61)&gt;0,1,0)</f>
        <v>0</v>
      </c>
      <c r="J61" s="43">
        <f>IFERROR(VLOOKUP($A61,заявки!$A:$L,COLUMN()-7,0),0)*IF(COUNTIF(Арн.Рж,$A61)&gt;0,1,0)</f>
        <v>0</v>
      </c>
      <c r="K61" s="43">
        <f>IFERROR(VLOOKUP($A61,заявки!$A:$L,COLUMN()-9,0),0)*IF(COUNTIF(Арн.Нар,$A61)&gt;0,1,0)</f>
        <v>0</v>
      </c>
      <c r="L61" s="44">
        <f>IFERROR(VLOOKUP($A61,заявки!$A:$L,COLUMN()-9,0),0)*IF(COUNTIF(Арн.Нар,$A61)&gt;0,1,0)</f>
        <v>0</v>
      </c>
      <c r="M61" s="19"/>
      <c r="N61" s="45"/>
      <c r="Q61" s="14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4"/>
    </row>
    <row r="62" spans="1:28" x14ac:dyDescent="0.25">
      <c r="A62" s="4" t="s">
        <v>114</v>
      </c>
      <c r="B62" s="37"/>
      <c r="C62" s="69" t="s">
        <v>289</v>
      </c>
      <c r="D62" s="69" t="s">
        <v>166</v>
      </c>
      <c r="E62" s="43">
        <f>IFERROR(VLOOKUP($A62,заявки!$A:$L,COLUMN()-3,0),0)*IF(COUNTIF(Хлеб.Дом,$A62)&gt;0,1,0)</f>
        <v>1</v>
      </c>
      <c r="F62" s="43">
        <f>IFERROR(VLOOKUP($A62,заявки!$A:$L,COLUMN()-3,0),0)*IF(COUNTIF(Хлеб.Дом,$A62)&gt;0,1,0)</f>
        <v>2</v>
      </c>
      <c r="G62" s="43">
        <f>IFERROR(VLOOKUP($A62,заявки!$A:$L,COLUMN()-5,0),0)*IF(COUNTIF(Арн.Бат,$A62)&gt;0,1,0)</f>
        <v>0</v>
      </c>
      <c r="H62" s="44">
        <f>IFERROR(VLOOKUP($A62,заявки!$A:$L,COLUMN()-5,0),0)*IF(COUNTIF(Арн.Хл,$A62)&gt;0,1,0)</f>
        <v>0</v>
      </c>
      <c r="I62" s="43">
        <f>IFERROR(VLOOKUP($A62,заявки!$A:$L,COLUMN()-7,0),0)*IF(COUNTIF(Арн.бат.необ,$A62)&gt;0,1,0)</f>
        <v>0</v>
      </c>
      <c r="J62" s="43">
        <f>IFERROR(VLOOKUP($A62,заявки!$A:$L,COLUMN()-7,0),0)*IF(COUNTIF(Арн.Рж,$A62)&gt;0,1,0)</f>
        <v>0</v>
      </c>
      <c r="K62" s="43">
        <f>IFERROR(VLOOKUP($A62,заявки!$A:$L,COLUMN()-9,0),0)*IF(COUNTIF(Арн.Нар,$A62)&gt;0,1,0)</f>
        <v>0</v>
      </c>
      <c r="L62" s="44">
        <f>IFERROR(VLOOKUP($A62,заявки!$A:$L,COLUMN()-9,0),0)*IF(COUNTIF(Арн.Нар,$A62)&gt;0,1,0)</f>
        <v>0</v>
      </c>
      <c r="M62" s="19"/>
      <c r="N62" s="45"/>
      <c r="Q62" s="14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4"/>
    </row>
    <row r="63" spans="1:28" x14ac:dyDescent="0.25">
      <c r="A63" s="4" t="s">
        <v>5</v>
      </c>
      <c r="B63" s="37"/>
      <c r="C63" s="69" t="s">
        <v>289</v>
      </c>
      <c r="D63" s="69" t="s">
        <v>200</v>
      </c>
      <c r="E63" s="43">
        <f>IFERROR(VLOOKUP($A63,заявки!$A:$L,COLUMN()-3,0),0)*IF(COUNTIF(Хлеб.Дом,$A63)&gt;0,1,0)</f>
        <v>3</v>
      </c>
      <c r="F63" s="43">
        <f>IFERROR(VLOOKUP($A63,заявки!$A:$L,COLUMN()-3,0),0)*IF(COUNTIF(Хлеб.Дом,$A63)&gt;0,1,0)</f>
        <v>1</v>
      </c>
      <c r="G63" s="43">
        <f>IFERROR(VLOOKUP($A63,заявки!$A:$L,COLUMN()-5,0),0)*IF(COUNTIF(Арн.Бат,$A63)&gt;0,1,0)</f>
        <v>0</v>
      </c>
      <c r="H63" s="44">
        <f>IFERROR(VLOOKUP($A63,заявки!$A:$L,COLUMN()-5,0),0)*IF(COUNTIF(Арн.Хл,$A63)&gt;0,1,0)</f>
        <v>0</v>
      </c>
      <c r="I63" s="43">
        <f>IFERROR(VLOOKUP($A63,заявки!$A:$L,COLUMN()-7,0),0)*IF(COUNTIF(Арн.бат.необ,$A63)&gt;0,1,0)</f>
        <v>0</v>
      </c>
      <c r="J63" s="43">
        <f>IFERROR(VLOOKUP($A63,заявки!$A:$L,COLUMN()-7,0),0)*IF(COUNTIF(Арн.Рж,$A63)&gt;0,1,0)</f>
        <v>0</v>
      </c>
      <c r="K63" s="43">
        <f>IFERROR(VLOOKUP($A63,заявки!$A:$L,COLUMN()-9,0),0)*IF(COUNTIF(Арн.Нар,$A63)&gt;0,1,0)</f>
        <v>0</v>
      </c>
      <c r="L63" s="44">
        <f>IFERROR(VLOOKUP($A63,заявки!$A:$L,COLUMN()-9,0),0)*IF(COUNTIF(Арн.Нар,$A63)&gt;0,1,0)</f>
        <v>0</v>
      </c>
      <c r="M63" s="19"/>
      <c r="N63" s="45"/>
      <c r="Q63" s="14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4"/>
    </row>
    <row r="64" spans="1:28" x14ac:dyDescent="0.25">
      <c r="A64" s="4" t="s">
        <v>40</v>
      </c>
      <c r="B64" s="37"/>
      <c r="C64" s="69" t="s">
        <v>289</v>
      </c>
      <c r="D64" s="69" t="s">
        <v>211</v>
      </c>
      <c r="E64" s="43">
        <f>IFERROR(VLOOKUP($A64,заявки!$A:$L,COLUMN()-3,0),0)*IF(COUNTIF(Хлеб.Дом,$A64)&gt;0,1,0)</f>
        <v>3</v>
      </c>
      <c r="F64" s="43">
        <f>IFERROR(VLOOKUP($A64,заявки!$A:$L,COLUMN()-3,0),0)*IF(COUNTIF(Хлеб.Дом,$A64)&gt;0,1,0)</f>
        <v>1</v>
      </c>
      <c r="G64" s="43">
        <f>IFERROR(VLOOKUP($A64,заявки!$A:$L,COLUMN()-5,0),0)*IF(COUNTIF(Арн.Бат,$A64)&gt;0,1,0)</f>
        <v>0</v>
      </c>
      <c r="H64" s="44">
        <f>IFERROR(VLOOKUP($A64,заявки!$A:$L,COLUMN()-5,0),0)*IF(COUNTIF(Арн.Хл,$A64)&gt;0,1,0)</f>
        <v>0</v>
      </c>
      <c r="I64" s="43">
        <f>IFERROR(VLOOKUP($A64,заявки!$A:$L,COLUMN()-7,0),0)*IF(COUNTIF(Арн.бат.необ,$A64)&gt;0,1,0)</f>
        <v>0</v>
      </c>
      <c r="J64" s="43">
        <f>IFERROR(VLOOKUP($A64,заявки!$A:$L,COLUMN()-7,0),0)*IF(COUNTIF(Арн.Рж,$A64)&gt;0,1,0)</f>
        <v>0</v>
      </c>
      <c r="K64" s="43">
        <f>IFERROR(VLOOKUP($A64,заявки!$A:$L,COLUMN()-9,0),0)*IF(COUNTIF(Арн.Нар,$A64)&gt;0,1,0)</f>
        <v>0</v>
      </c>
      <c r="L64" s="44">
        <f>IFERROR(VLOOKUP($A64,заявки!$A:$L,COLUMN()-9,0),0)*IF(COUNTIF(Арн.Нар,$A64)&gt;0,1,0)</f>
        <v>0</v>
      </c>
      <c r="M64" s="19"/>
      <c r="N64" s="45"/>
      <c r="Q64" s="14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4"/>
    </row>
    <row r="65" spans="1:28" x14ac:dyDescent="0.25">
      <c r="A65" s="4" t="s">
        <v>131</v>
      </c>
      <c r="B65" s="37"/>
      <c r="C65" s="69" t="s">
        <v>289</v>
      </c>
      <c r="D65" s="69" t="s">
        <v>243</v>
      </c>
      <c r="E65" s="43">
        <f>IFERROR(VLOOKUP($A65,заявки!$A:$L,COLUMN()-3,0),0)*IF(COUNTIF(Хлеб.Дом,$A65)&gt;0,1,0)</f>
        <v>0</v>
      </c>
      <c r="F65" s="43">
        <f>IFERROR(VLOOKUP($A65,заявки!$A:$L,COLUMN()-3,0),0)*IF(COUNTIF(Хлеб.Дом,$A65)&gt;0,1,0)</f>
        <v>0</v>
      </c>
      <c r="G65" s="43">
        <f>IFERROR(VLOOKUP($A65,заявки!$A:$L,COLUMN()-5,0),0)*IF(COUNTIF(Арн.Бат,$A65)&gt;0,1,0)</f>
        <v>0</v>
      </c>
      <c r="H65" s="44">
        <f>IFERROR(VLOOKUP($A65,заявки!$A:$L,COLUMN()-5,0),0)*IF(COUNTIF(Арн.Хл,$A65)&gt;0,1,0)</f>
        <v>1</v>
      </c>
      <c r="I65" s="43">
        <f>IFERROR(VLOOKUP($A65,заявки!$A:$L,COLUMN()-7,0),0)*IF(COUNTIF(Арн.бат.необ,$A65)&gt;0,1,0)</f>
        <v>3</v>
      </c>
      <c r="J65" s="43">
        <f>IFERROR(VLOOKUP($A65,заявки!$A:$L,COLUMN()-7,0),0)*IF(COUNTIF(Арн.Рж,$A65)&gt;0,1,0)</f>
        <v>0</v>
      </c>
      <c r="K65" s="43">
        <f>IFERROR(VLOOKUP($A65,заявки!$A:$L,COLUMN()-9,0),0)*IF(COUNTIF(Арн.Нар,$A65)&gt;0,1,0)</f>
        <v>0</v>
      </c>
      <c r="L65" s="44">
        <f>IFERROR(VLOOKUP($A65,заявки!$A:$L,COLUMN()-9,0),0)*IF(COUNTIF(Арн.Нар,$A65)&gt;0,1,0)</f>
        <v>0</v>
      </c>
      <c r="M65" s="19"/>
      <c r="N65" s="45"/>
      <c r="Q65" s="14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4"/>
    </row>
    <row r="66" spans="1:28" x14ac:dyDescent="0.25">
      <c r="A66" s="4" t="s">
        <v>41</v>
      </c>
      <c r="B66" s="37"/>
      <c r="C66" s="69" t="s">
        <v>289</v>
      </c>
      <c r="D66" s="69" t="s">
        <v>212</v>
      </c>
      <c r="E66" s="43">
        <f>IFERROR(VLOOKUP($A66,заявки!$A:$L,COLUMN()-3,0),0)*IF(COUNTIF(Хлеб.Дом,$A66)&gt;0,1,0)</f>
        <v>3</v>
      </c>
      <c r="F66" s="43">
        <f>IFERROR(VLOOKUP($A66,заявки!$A:$L,COLUMN()-3,0),0)*IF(COUNTIF(Хлеб.Дом,$A66)&gt;0,1,0)</f>
        <v>1</v>
      </c>
      <c r="G66" s="43">
        <f>IFERROR(VLOOKUP($A66,заявки!$A:$L,COLUMN()-5,0),0)*IF(COUNTIF(Арн.Бат,$A66)&gt;0,1,0)</f>
        <v>0</v>
      </c>
      <c r="H66" s="44">
        <f>IFERROR(VLOOKUP($A66,заявки!$A:$L,COLUMN()-5,0),0)*IF(COUNTIF(Арн.Хл,$A66)&gt;0,1,0)</f>
        <v>0</v>
      </c>
      <c r="I66" s="43">
        <f>IFERROR(VLOOKUP($A66,заявки!$A:$L,COLUMN()-7,0),0)*IF(COUNTIF(Арн.бат.необ,$A66)&gt;0,1,0)</f>
        <v>0</v>
      </c>
      <c r="J66" s="43">
        <f>IFERROR(VLOOKUP($A66,заявки!$A:$L,COLUMN()-7,0),0)*IF(COUNTIF(Арн.Рж,$A66)&gt;0,1,0)</f>
        <v>0</v>
      </c>
      <c r="K66" s="43">
        <f>IFERROR(VLOOKUP($A66,заявки!$A:$L,COLUMN()-9,0),0)*IF(COUNTIF(Арн.Нар,$A66)&gt;0,1,0)</f>
        <v>0</v>
      </c>
      <c r="L66" s="44">
        <f>IFERROR(VLOOKUP($A66,заявки!$A:$L,COLUMN()-9,0),0)*IF(COUNTIF(Арн.Нар,$A66)&gt;0,1,0)</f>
        <v>0</v>
      </c>
      <c r="M66" s="19"/>
      <c r="N66" s="45"/>
      <c r="Q66" s="14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4"/>
    </row>
    <row r="67" spans="1:28" x14ac:dyDescent="0.25">
      <c r="A67" s="4" t="s">
        <v>55</v>
      </c>
      <c r="B67" s="37"/>
      <c r="C67" s="69" t="s">
        <v>289</v>
      </c>
      <c r="D67" s="69" t="s">
        <v>208</v>
      </c>
      <c r="E67" s="43">
        <f>IFERROR(VLOOKUP($A67,заявки!$A:$L,COLUMN()-3,0),0)*IF(COUNTIF(Хлеб.Дом,$A67)&gt;0,1,0)</f>
        <v>3</v>
      </c>
      <c r="F67" s="43">
        <f>IFERROR(VLOOKUP($A67,заявки!$A:$L,COLUMN()-3,0),0)*IF(COUNTIF(Хлеб.Дом,$A67)&gt;0,1,0)</f>
        <v>1</v>
      </c>
      <c r="G67" s="43">
        <f>IFERROR(VLOOKUP($A67,заявки!$A:$L,COLUMN()-5,0),0)*IF(COUNTIF(Арн.Бат,$A67)&gt;0,1,0)</f>
        <v>0</v>
      </c>
      <c r="H67" s="44">
        <f>IFERROR(VLOOKUP($A67,заявки!$A:$L,COLUMN()-5,0),0)*IF(COUNTIF(Арн.Хл,$A67)&gt;0,1,0)</f>
        <v>0</v>
      </c>
      <c r="I67" s="43">
        <f>IFERROR(VLOOKUP($A67,заявки!$A:$L,COLUMN()-7,0),0)*IF(COUNTIF(Арн.бат.необ,$A67)&gt;0,1,0)</f>
        <v>0</v>
      </c>
      <c r="J67" s="43">
        <f>IFERROR(VLOOKUP($A67,заявки!$A:$L,COLUMN()-7,0),0)*IF(COUNTIF(Арн.Рж,$A67)&gt;0,1,0)</f>
        <v>0</v>
      </c>
      <c r="K67" s="43">
        <f>IFERROR(VLOOKUP($A67,заявки!$A:$L,COLUMN()-9,0),0)*IF(COUNTIF(Арн.Нар,$A67)&gt;0,1,0)</f>
        <v>0</v>
      </c>
      <c r="L67" s="44">
        <f>IFERROR(VLOOKUP($A67,заявки!$A:$L,COLUMN()-9,0),0)*IF(COUNTIF(Арн.Нар,$A67)&gt;0,1,0)</f>
        <v>0</v>
      </c>
      <c r="M67" s="19"/>
      <c r="N67" s="45"/>
      <c r="Q67" s="14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4"/>
    </row>
    <row r="68" spans="1:28" x14ac:dyDescent="0.25">
      <c r="A68" s="4" t="s">
        <v>56</v>
      </c>
      <c r="B68" s="37"/>
      <c r="C68" s="69" t="s">
        <v>289</v>
      </c>
      <c r="D68" s="69" t="s">
        <v>209</v>
      </c>
      <c r="E68" s="43">
        <f>IFERROR(VLOOKUP($A68,заявки!$A:$L,COLUMN()-3,0),0)*IF(COUNTIF(Хлеб.Дом,$A68)&gt;0,1,0)</f>
        <v>3</v>
      </c>
      <c r="F68" s="43">
        <f>IFERROR(VLOOKUP($A68,заявки!$A:$L,COLUMN()-3,0),0)*IF(COUNTIF(Хлеб.Дом,$A68)&gt;0,1,0)</f>
        <v>1</v>
      </c>
      <c r="G68" s="43">
        <f>IFERROR(VLOOKUP($A68,заявки!$A:$L,COLUMN()-5,0),0)*IF(COUNTIF(Арн.Бат,$A68)&gt;0,1,0)</f>
        <v>0</v>
      </c>
      <c r="H68" s="44">
        <f>IFERROR(VLOOKUP($A68,заявки!$A:$L,COLUMN()-5,0),0)*IF(COUNTIF(Арн.Хл,$A68)&gt;0,1,0)</f>
        <v>0</v>
      </c>
      <c r="I68" s="43">
        <f>IFERROR(VLOOKUP($A68,заявки!$A:$L,COLUMN()-7,0),0)*IF(COUNTIF(Арн.бат.необ,$A68)&gt;0,1,0)</f>
        <v>0</v>
      </c>
      <c r="J68" s="43">
        <f>IFERROR(VLOOKUP($A68,заявки!$A:$L,COLUMN()-7,0),0)*IF(COUNTIF(Арн.Рж,$A68)&gt;0,1,0)</f>
        <v>0</v>
      </c>
      <c r="K68" s="43">
        <f>IFERROR(VLOOKUP($A68,заявки!$A:$L,COLUMN()-9,0),0)*IF(COUNTIF(Арн.Нар,$A68)&gt;0,1,0)</f>
        <v>0</v>
      </c>
      <c r="L68" s="44">
        <f>IFERROR(VLOOKUP($A68,заявки!$A:$L,COLUMN()-9,0),0)*IF(COUNTIF(Арн.Нар,$A68)&gt;0,1,0)</f>
        <v>0</v>
      </c>
      <c r="M68" s="19"/>
      <c r="N68" s="45"/>
      <c r="Q68" s="14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4"/>
    </row>
    <row r="69" spans="1:28" x14ac:dyDescent="0.25">
      <c r="A69" s="4" t="s">
        <v>57</v>
      </c>
      <c r="B69" s="37"/>
      <c r="C69" s="69" t="s">
        <v>289</v>
      </c>
      <c r="D69" s="69" t="s">
        <v>207</v>
      </c>
      <c r="E69" s="43">
        <f>IFERROR(VLOOKUP($A69,заявки!$A:$L,COLUMN()-3,0),0)*IF(COUNTIF(Хлеб.Дом,$A69)&gt;0,1,0)</f>
        <v>3</v>
      </c>
      <c r="F69" s="43">
        <f>IFERROR(VLOOKUP($A69,заявки!$A:$L,COLUMN()-3,0),0)*IF(COUNTIF(Хлеб.Дом,$A69)&gt;0,1,0)</f>
        <v>1</v>
      </c>
      <c r="G69" s="43">
        <f>IFERROR(VLOOKUP($A69,заявки!$A:$L,COLUMN()-5,0),0)*IF(COUNTIF(Арн.Бат,$A69)&gt;0,1,0)</f>
        <v>0</v>
      </c>
      <c r="H69" s="44">
        <f>IFERROR(VLOOKUP($A69,заявки!$A:$L,COLUMN()-5,0),0)*IF(COUNTIF(Арн.Хл,$A69)&gt;0,1,0)</f>
        <v>0</v>
      </c>
      <c r="I69" s="43">
        <f>IFERROR(VLOOKUP($A69,заявки!$A:$L,COLUMN()-7,0),0)*IF(COUNTIF(Арн.бат.необ,$A69)&gt;0,1,0)</f>
        <v>0</v>
      </c>
      <c r="J69" s="43">
        <f>IFERROR(VLOOKUP($A69,заявки!$A:$L,COLUMN()-7,0),0)*IF(COUNTIF(Арн.Рж,$A69)&gt;0,1,0)</f>
        <v>0</v>
      </c>
      <c r="K69" s="43">
        <f>IFERROR(VLOOKUP($A69,заявки!$A:$L,COLUMN()-9,0),0)*IF(COUNTIF(Арн.Нар,$A69)&gt;0,1,0)</f>
        <v>0</v>
      </c>
      <c r="L69" s="44">
        <f>IFERROR(VLOOKUP($A69,заявки!$A:$L,COLUMN()-9,0),0)*IF(COUNTIF(Арн.Нар,$A69)&gt;0,1,0)</f>
        <v>0</v>
      </c>
      <c r="M69" s="19"/>
      <c r="N69" s="45"/>
      <c r="Q69" s="14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4"/>
    </row>
    <row r="70" spans="1:28" x14ac:dyDescent="0.25">
      <c r="A70" s="4" t="s">
        <v>38</v>
      </c>
      <c r="B70" s="37"/>
      <c r="C70" s="69" t="s">
        <v>289</v>
      </c>
      <c r="D70" s="69" t="s">
        <v>201</v>
      </c>
      <c r="E70" s="43">
        <f>IFERROR(VLOOKUP($A70,заявки!$A:$L,COLUMN()-3,0),0)*IF(COUNTIF(Хлеб.Дом,$A70)&gt;0,1,0)</f>
        <v>3</v>
      </c>
      <c r="F70" s="43">
        <f>IFERROR(VLOOKUP($A70,заявки!$A:$L,COLUMN()-3,0),0)*IF(COUNTIF(Хлеб.Дом,$A70)&gt;0,1,0)</f>
        <v>1</v>
      </c>
      <c r="G70" s="43">
        <f>IFERROR(VLOOKUP($A70,заявки!$A:$L,COLUMN()-5,0),0)*IF(COUNTIF(Арн.Бат,$A70)&gt;0,1,0)</f>
        <v>0</v>
      </c>
      <c r="H70" s="44">
        <f>IFERROR(VLOOKUP($A70,заявки!$A:$L,COLUMN()-5,0),0)*IF(COUNTIF(Арн.Хл,$A70)&gt;0,1,0)</f>
        <v>0</v>
      </c>
      <c r="I70" s="43">
        <f>IFERROR(VLOOKUP($A70,заявки!$A:$L,COLUMN()-7,0),0)*IF(COUNTIF(Арн.бат.необ,$A70)&gt;0,1,0)</f>
        <v>0</v>
      </c>
      <c r="J70" s="43">
        <f>IFERROR(VLOOKUP($A70,заявки!$A:$L,COLUMN()-7,0),0)*IF(COUNTIF(Арн.Рж,$A70)&gt;0,1,0)</f>
        <v>0</v>
      </c>
      <c r="K70" s="43">
        <f>IFERROR(VLOOKUP($A70,заявки!$A:$L,COLUMN()-9,0),0)*IF(COUNTIF(Арн.Нар,$A70)&gt;0,1,0)</f>
        <v>0</v>
      </c>
      <c r="L70" s="44">
        <f>IFERROR(VLOOKUP($A70,заявки!$A:$L,COLUMN()-9,0),0)*IF(COUNTIF(Арн.Нар,$A70)&gt;0,1,0)</f>
        <v>0</v>
      </c>
      <c r="M70" s="19"/>
      <c r="N70" s="45"/>
      <c r="Q70" s="14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4"/>
    </row>
    <row r="71" spans="1:28" x14ac:dyDescent="0.25">
      <c r="A71" s="4" t="s">
        <v>16</v>
      </c>
      <c r="B71" s="37"/>
      <c r="C71" s="69" t="s">
        <v>289</v>
      </c>
      <c r="D71" s="69" t="s">
        <v>244</v>
      </c>
      <c r="E71" s="43">
        <f>IFERROR(VLOOKUP($A71,заявки!$A:$L,COLUMN()-3,0),0)*IF(COUNTIF(Хлеб.Дом,$A71)&gt;0,1,0)</f>
        <v>3</v>
      </c>
      <c r="F71" s="43">
        <f>IFERROR(VLOOKUP($A71,заявки!$A:$L,COLUMN()-3,0),0)*IF(COUNTIF(Хлеб.Дом,$A71)&gt;0,1,0)</f>
        <v>1</v>
      </c>
      <c r="G71" s="43">
        <f>IFERROR(VLOOKUP($A71,заявки!$A:$L,COLUMN()-5,0),0)*IF(COUNTIF(Арн.Бат,$A71)&gt;0,1,0)</f>
        <v>0</v>
      </c>
      <c r="H71" s="44">
        <f>IFERROR(VLOOKUP($A71,заявки!$A:$L,COLUMN()-5,0),0)*IF(COUNTIF(Арн.Хл,$A71)&gt;0,1,0)</f>
        <v>0</v>
      </c>
      <c r="I71" s="43">
        <f>IFERROR(VLOOKUP($A71,заявки!$A:$L,COLUMN()-7,0),0)*IF(COUNTIF(Арн.бат.необ,$A71)&gt;0,1,0)</f>
        <v>0</v>
      </c>
      <c r="J71" s="43">
        <f>IFERROR(VLOOKUP($A71,заявки!$A:$L,COLUMN()-7,0),0)*IF(COUNTIF(Арн.Рж,$A71)&gt;0,1,0)</f>
        <v>0</v>
      </c>
      <c r="K71" s="43">
        <f>IFERROR(VLOOKUP($A71,заявки!$A:$L,COLUMN()-9,0),0)*IF(COUNTIF(Арн.Нар,$A71)&gt;0,1,0)</f>
        <v>0</v>
      </c>
      <c r="L71" s="44">
        <f>IFERROR(VLOOKUP($A71,заявки!$A:$L,COLUMN()-9,0),0)*IF(COUNTIF(Арн.Нар,$A71)&gt;0,1,0)</f>
        <v>0</v>
      </c>
      <c r="M71" s="19"/>
      <c r="N71" s="45"/>
      <c r="Q71" s="14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4"/>
    </row>
    <row r="72" spans="1:28" x14ac:dyDescent="0.25">
      <c r="A72" s="4" t="s">
        <v>115</v>
      </c>
      <c r="B72" s="37"/>
      <c r="C72" s="69" t="s">
        <v>289</v>
      </c>
      <c r="D72" s="69" t="s">
        <v>167</v>
      </c>
      <c r="E72" s="43">
        <f>IFERROR(VLOOKUP($A72,заявки!$A:$L,COLUMN()-3,0),0)*IF(COUNTIF(Хлеб.Дом,$A72)&gt;0,1,0)</f>
        <v>1</v>
      </c>
      <c r="F72" s="43">
        <f>IFERROR(VLOOKUP($A72,заявки!$A:$L,COLUMN()-3,0),0)*IF(COUNTIF(Хлеб.Дом,$A72)&gt;0,1,0)</f>
        <v>2</v>
      </c>
      <c r="G72" s="43">
        <f>IFERROR(VLOOKUP($A72,заявки!$A:$L,COLUMN()-5,0),0)*IF(COUNTIF(Арн.Бат,$A72)&gt;0,1,0)</f>
        <v>0</v>
      </c>
      <c r="H72" s="44">
        <f>IFERROR(VLOOKUP($A72,заявки!$A:$L,COLUMN()-5,0),0)*IF(COUNTIF(Арн.Хл,$A72)&gt;0,1,0)</f>
        <v>0</v>
      </c>
      <c r="I72" s="43">
        <f>IFERROR(VLOOKUP($A72,заявки!$A:$L,COLUMN()-7,0),0)*IF(COUNTIF(Арн.бат.необ,$A72)&gt;0,1,0)</f>
        <v>0</v>
      </c>
      <c r="J72" s="43">
        <f>IFERROR(VLOOKUP($A72,заявки!$A:$L,COLUMN()-7,0),0)*IF(COUNTIF(Арн.Рж,$A72)&gt;0,1,0)</f>
        <v>0</v>
      </c>
      <c r="K72" s="43">
        <f>IFERROR(VLOOKUP($A72,заявки!$A:$L,COLUMN()-9,0),0)*IF(COUNTIF(Арн.Нар,$A72)&gt;0,1,0)</f>
        <v>0</v>
      </c>
      <c r="L72" s="44">
        <f>IFERROR(VLOOKUP($A72,заявки!$A:$L,COLUMN()-9,0),0)*IF(COUNTIF(Арн.Нар,$A72)&gt;0,1,0)</f>
        <v>0</v>
      </c>
      <c r="M72" s="19"/>
      <c r="N72" s="45"/>
      <c r="Q72" s="14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4"/>
    </row>
    <row r="73" spans="1:28" x14ac:dyDescent="0.25">
      <c r="A73" s="4" t="s">
        <v>116</v>
      </c>
      <c r="B73" s="37"/>
      <c r="C73" s="69" t="s">
        <v>289</v>
      </c>
      <c r="D73" s="69" t="s">
        <v>168</v>
      </c>
      <c r="E73" s="43">
        <f>IFERROR(VLOOKUP($A73,заявки!$A:$L,COLUMN()-3,0),0)*IF(COUNTIF(Хлеб.Дом,$A73)&gt;0,1,0)</f>
        <v>1</v>
      </c>
      <c r="F73" s="43">
        <f>IFERROR(VLOOKUP($A73,заявки!$A:$L,COLUMN()-3,0),0)*IF(COUNTIF(Хлеб.Дом,$A73)&gt;0,1,0)</f>
        <v>2</v>
      </c>
      <c r="G73" s="43">
        <f>IFERROR(VLOOKUP($A73,заявки!$A:$L,COLUMN()-5,0),0)*IF(COUNTIF(Арн.Бат,$A73)&gt;0,1,0)</f>
        <v>0</v>
      </c>
      <c r="H73" s="44">
        <f>IFERROR(VLOOKUP($A73,заявки!$A:$L,COLUMN()-5,0),0)*IF(COUNTIF(Арн.Хл,$A73)&gt;0,1,0)</f>
        <v>0</v>
      </c>
      <c r="I73" s="43">
        <f>IFERROR(VLOOKUP($A73,заявки!$A:$L,COLUMN()-7,0),0)*IF(COUNTIF(Арн.бат.необ,$A73)&gt;0,1,0)</f>
        <v>0</v>
      </c>
      <c r="J73" s="43">
        <f>IFERROR(VLOOKUP($A73,заявки!$A:$L,COLUMN()-7,0),0)*IF(COUNTIF(Арн.Рж,$A73)&gt;0,1,0)</f>
        <v>0</v>
      </c>
      <c r="K73" s="43">
        <f>IFERROR(VLOOKUP($A73,заявки!$A:$L,COLUMN()-9,0),0)*IF(COUNTIF(Арн.Нар,$A73)&gt;0,1,0)</f>
        <v>0</v>
      </c>
      <c r="L73" s="44">
        <f>IFERROR(VLOOKUP($A73,заявки!$A:$L,COLUMN()-9,0),0)*IF(COUNTIF(Арн.Нар,$A73)&gt;0,1,0)</f>
        <v>0</v>
      </c>
      <c r="M73" s="19"/>
      <c r="N73" s="45"/>
      <c r="Q73" s="14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4"/>
    </row>
    <row r="74" spans="1:28" x14ac:dyDescent="0.25">
      <c r="A74" s="4" t="s">
        <v>43</v>
      </c>
      <c r="B74" s="37"/>
      <c r="C74" s="69" t="s">
        <v>289</v>
      </c>
      <c r="D74" s="69" t="s">
        <v>190</v>
      </c>
      <c r="E74" s="43">
        <f>IFERROR(VLOOKUP($A74,заявки!$A:$L,COLUMN()-3,0),0)*IF(COUNTIF(Хлеб.Дом,$A74)&gt;0,1,0)</f>
        <v>3</v>
      </c>
      <c r="F74" s="43">
        <f>IFERROR(VLOOKUP($A74,заявки!$A:$L,COLUMN()-3,0),0)*IF(COUNTIF(Хлеб.Дом,$A74)&gt;0,1,0)</f>
        <v>1</v>
      </c>
      <c r="G74" s="43">
        <f>IFERROR(VLOOKUP($A74,заявки!$A:$L,COLUMN()-5,0),0)*IF(COUNTIF(Арн.Бат,$A74)&gt;0,1,0)</f>
        <v>0</v>
      </c>
      <c r="H74" s="44">
        <f>IFERROR(VLOOKUP($A74,заявки!$A:$L,COLUMN()-5,0),0)*IF(COUNTIF(Арн.Хл,$A74)&gt;0,1,0)</f>
        <v>0</v>
      </c>
      <c r="I74" s="43">
        <f>IFERROR(VLOOKUP($A74,заявки!$A:$L,COLUMN()-7,0),0)*IF(COUNTIF(Арн.бат.необ,$A74)&gt;0,1,0)</f>
        <v>0</v>
      </c>
      <c r="J74" s="43">
        <f>IFERROR(VLOOKUP($A74,заявки!$A:$L,COLUMN()-7,0),0)*IF(COUNTIF(Арн.Рж,$A74)&gt;0,1,0)</f>
        <v>0</v>
      </c>
      <c r="K74" s="43">
        <f>IFERROR(VLOOKUP($A74,заявки!$A:$L,COLUMN()-9,0),0)*IF(COUNTIF(Арн.Нар,$A74)&gt;0,1,0)</f>
        <v>0</v>
      </c>
      <c r="L74" s="44">
        <f>IFERROR(VLOOKUP($A74,заявки!$A:$L,COLUMN()-9,0),0)*IF(COUNTIF(Арн.Нар,$A74)&gt;0,1,0)</f>
        <v>0</v>
      </c>
      <c r="M74" s="19"/>
      <c r="N74" s="45"/>
      <c r="Q74" s="14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4"/>
    </row>
    <row r="75" spans="1:28" x14ac:dyDescent="0.25">
      <c r="A75" s="4" t="s">
        <v>42</v>
      </c>
      <c r="B75" s="37"/>
      <c r="C75" s="69" t="s">
        <v>289</v>
      </c>
      <c r="D75" s="69" t="s">
        <v>191</v>
      </c>
      <c r="E75" s="43">
        <f>IFERROR(VLOOKUP($A75,заявки!$A:$L,COLUMN()-3,0),0)*IF(COUNTIF(Хлеб.Дом,$A75)&gt;0,1,0)</f>
        <v>3</v>
      </c>
      <c r="F75" s="43">
        <f>IFERROR(VLOOKUP($A75,заявки!$A:$L,COLUMN()-3,0),0)*IF(COUNTIF(Хлеб.Дом,$A75)&gt;0,1,0)</f>
        <v>1</v>
      </c>
      <c r="G75" s="43">
        <f>IFERROR(VLOOKUP($A75,заявки!$A:$L,COLUMN()-5,0),0)*IF(COUNTIF(Арн.Бат,$A75)&gt;0,1,0)</f>
        <v>0</v>
      </c>
      <c r="H75" s="44">
        <f>IFERROR(VLOOKUP($A75,заявки!$A:$L,COLUMN()-5,0),0)*IF(COUNTIF(Арн.Хл,$A75)&gt;0,1,0)</f>
        <v>0</v>
      </c>
      <c r="I75" s="43">
        <f>IFERROR(VLOOKUP($A75,заявки!$A:$L,COLUMN()-7,0),0)*IF(COUNTIF(Арн.бат.необ,$A75)&gt;0,1,0)</f>
        <v>0</v>
      </c>
      <c r="J75" s="43">
        <f>IFERROR(VLOOKUP($A75,заявки!$A:$L,COLUMN()-7,0),0)*IF(COUNTIF(Арн.Рж,$A75)&gt;0,1,0)</f>
        <v>0</v>
      </c>
      <c r="K75" s="43">
        <f>IFERROR(VLOOKUP($A75,заявки!$A:$L,COLUMN()-9,0),0)*IF(COUNTIF(Арн.Нар,$A75)&gt;0,1,0)</f>
        <v>0</v>
      </c>
      <c r="L75" s="44">
        <f>IFERROR(VLOOKUP($A75,заявки!$A:$L,COLUMN()-9,0),0)*IF(COUNTIF(Арн.Нар,$A75)&gt;0,1,0)</f>
        <v>0</v>
      </c>
      <c r="M75" s="19"/>
      <c r="N75" s="45"/>
      <c r="Q75" s="14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4"/>
    </row>
    <row r="76" spans="1:28" x14ac:dyDescent="0.25">
      <c r="A76" s="4" t="s">
        <v>6</v>
      </c>
      <c r="B76" s="37"/>
      <c r="C76" s="69" t="s">
        <v>289</v>
      </c>
      <c r="D76" s="69" t="s">
        <v>185</v>
      </c>
      <c r="E76" s="43">
        <f>IFERROR(VLOOKUP($A76,заявки!$A:$L,COLUMN()-3,0),0)*IF(COUNTIF(Хлеб.Дом,$A76)&gt;0,1,0)</f>
        <v>3</v>
      </c>
      <c r="F76" s="43">
        <f>IFERROR(VLOOKUP($A76,заявки!$A:$L,COLUMN()-3,0),0)*IF(COUNTIF(Хлеб.Дом,$A76)&gt;0,1,0)</f>
        <v>1</v>
      </c>
      <c r="G76" s="43">
        <f>IFERROR(VLOOKUP($A76,заявки!$A:$L,COLUMN()-5,0),0)*IF(COUNTIF(Арн.Бат,$A76)&gt;0,1,0)</f>
        <v>0</v>
      </c>
      <c r="H76" s="44">
        <f>IFERROR(VLOOKUP($A76,заявки!$A:$L,COLUMN()-5,0),0)*IF(COUNTIF(Арн.Хл,$A76)&gt;0,1,0)</f>
        <v>0</v>
      </c>
      <c r="I76" s="43">
        <f>IFERROR(VLOOKUP($A76,заявки!$A:$L,COLUMN()-7,0),0)*IF(COUNTIF(Арн.бат.необ,$A76)&gt;0,1,0)</f>
        <v>0</v>
      </c>
      <c r="J76" s="43">
        <f>IFERROR(VLOOKUP($A76,заявки!$A:$L,COLUMN()-7,0),0)*IF(COUNTIF(Арн.Рж,$A76)&gt;0,1,0)</f>
        <v>0</v>
      </c>
      <c r="K76" s="43">
        <f>IFERROR(VLOOKUP($A76,заявки!$A:$L,COLUMN()-9,0),0)*IF(COUNTIF(Арн.Нар,$A76)&gt;0,1,0)</f>
        <v>0</v>
      </c>
      <c r="L76" s="44">
        <f>IFERROR(VLOOKUP($A76,заявки!$A:$L,COLUMN()-9,0),0)*IF(COUNTIF(Арн.Нар,$A76)&gt;0,1,0)</f>
        <v>0</v>
      </c>
      <c r="M76" s="19"/>
      <c r="N76" s="45"/>
      <c r="Q76" s="14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4"/>
    </row>
    <row r="77" spans="1:28" x14ac:dyDescent="0.25">
      <c r="A77" s="4" t="s">
        <v>118</v>
      </c>
      <c r="B77" s="37"/>
      <c r="C77" s="69" t="s">
        <v>289</v>
      </c>
      <c r="D77" s="69" t="s">
        <v>196</v>
      </c>
      <c r="E77" s="43">
        <f>IFERROR(VLOOKUP($A77,заявки!$A:$L,COLUMN()-3,0),0)*IF(COUNTIF(Хлеб.Дом,$A77)&gt;0,1,0)</f>
        <v>1</v>
      </c>
      <c r="F77" s="43">
        <f>IFERROR(VLOOKUP($A77,заявки!$A:$L,COLUMN()-3,0),0)*IF(COUNTIF(Хлеб.Дом,$A77)&gt;0,1,0)</f>
        <v>2</v>
      </c>
      <c r="G77" s="43">
        <f>IFERROR(VLOOKUP($A77,заявки!$A:$L,COLUMN()-5,0),0)*IF(COUNTIF(Арн.Бат,$A77)&gt;0,1,0)</f>
        <v>0</v>
      </c>
      <c r="H77" s="44">
        <f>IFERROR(VLOOKUP($A77,заявки!$A:$L,COLUMN()-5,0),0)*IF(COUNTIF(Арн.Хл,$A77)&gt;0,1,0)</f>
        <v>0</v>
      </c>
      <c r="I77" s="43">
        <f>IFERROR(VLOOKUP($A77,заявки!$A:$L,COLUMN()-7,0),0)*IF(COUNTIF(Арн.бат.необ,$A77)&gt;0,1,0)</f>
        <v>0</v>
      </c>
      <c r="J77" s="43">
        <f>IFERROR(VLOOKUP($A77,заявки!$A:$L,COLUMN()-7,0),0)*IF(COUNTIF(Арн.Рж,$A77)&gt;0,1,0)</f>
        <v>0</v>
      </c>
      <c r="K77" s="43">
        <f>IFERROR(VLOOKUP($A77,заявки!$A:$L,COLUMN()-9,0),0)*IF(COUNTIF(Арн.Нар,$A77)&gt;0,1,0)</f>
        <v>0</v>
      </c>
      <c r="L77" s="44">
        <f>IFERROR(VLOOKUP($A77,заявки!$A:$L,COLUMN()-9,0),0)*IF(COUNTIF(Арн.Нар,$A77)&gt;0,1,0)</f>
        <v>0</v>
      </c>
      <c r="M77" s="19"/>
      <c r="N77" s="45"/>
      <c r="Q77" s="14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4"/>
    </row>
    <row r="78" spans="1:28" x14ac:dyDescent="0.25">
      <c r="A78" s="4" t="s">
        <v>17</v>
      </c>
      <c r="B78" s="37"/>
      <c r="C78" s="69" t="s">
        <v>289</v>
      </c>
      <c r="D78" s="69" t="s">
        <v>246</v>
      </c>
      <c r="E78" s="43">
        <f>IFERROR(VLOOKUP($A78,заявки!$A:$L,COLUMN()-3,0),0)*IF(COUNTIF(Хлеб.Дом,$A78)&gt;0,1,0)</f>
        <v>3</v>
      </c>
      <c r="F78" s="43">
        <f>IFERROR(VLOOKUP($A78,заявки!$A:$L,COLUMN()-3,0),0)*IF(COUNTIF(Хлеб.Дом,$A78)&gt;0,1,0)</f>
        <v>1</v>
      </c>
      <c r="G78" s="43">
        <f>IFERROR(VLOOKUP($A78,заявки!$A:$L,COLUMN()-5,0),0)*IF(COUNTIF(Арн.Бат,$A78)&gt;0,1,0)</f>
        <v>0</v>
      </c>
      <c r="H78" s="44">
        <f>IFERROR(VLOOKUP($A78,заявки!$A:$L,COLUMN()-5,0),0)*IF(COUNTIF(Арн.Хл,$A78)&gt;0,1,0)</f>
        <v>0</v>
      </c>
      <c r="I78" s="43">
        <f>IFERROR(VLOOKUP($A78,заявки!$A:$L,COLUMN()-7,0),0)*IF(COUNTIF(Арн.бат.необ,$A78)&gt;0,1,0)</f>
        <v>0</v>
      </c>
      <c r="J78" s="43">
        <f>IFERROR(VLOOKUP($A78,заявки!$A:$L,COLUMN()-7,0),0)*IF(COUNTIF(Арн.Рж,$A78)&gt;0,1,0)</f>
        <v>0</v>
      </c>
      <c r="K78" s="43">
        <f>IFERROR(VLOOKUP($A78,заявки!$A:$L,COLUMN()-9,0),0)*IF(COUNTIF(Арн.Нар,$A78)&gt;0,1,0)</f>
        <v>0</v>
      </c>
      <c r="L78" s="44">
        <f>IFERROR(VLOOKUP($A78,заявки!$A:$L,COLUMN()-9,0),0)*IF(COUNTIF(Арн.Нар,$A78)&gt;0,1,0)</f>
        <v>0</v>
      </c>
      <c r="M78" s="19"/>
      <c r="N78" s="45"/>
      <c r="Q78" s="14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4"/>
    </row>
    <row r="79" spans="1:28" x14ac:dyDescent="0.25">
      <c r="A79" s="4" t="s">
        <v>46</v>
      </c>
      <c r="B79" s="37"/>
      <c r="C79" s="69" t="s">
        <v>289</v>
      </c>
      <c r="D79" s="69" t="s">
        <v>213</v>
      </c>
      <c r="E79" s="43">
        <f>IFERROR(VLOOKUP($A79,заявки!$A:$L,COLUMN()-3,0),0)*IF(COUNTIF(Хлеб.Дом,$A79)&gt;0,1,0)</f>
        <v>3</v>
      </c>
      <c r="F79" s="43">
        <f>IFERROR(VLOOKUP($A79,заявки!$A:$L,COLUMN()-3,0),0)*IF(COUNTIF(Хлеб.Дом,$A79)&gt;0,1,0)</f>
        <v>1</v>
      </c>
      <c r="G79" s="43">
        <f>IFERROR(VLOOKUP($A79,заявки!$A:$L,COLUMN()-5,0),0)*IF(COUNTIF(Арн.Бат,$A79)&gt;0,1,0)</f>
        <v>0</v>
      </c>
      <c r="H79" s="44">
        <f>IFERROR(VLOOKUP($A79,заявки!$A:$L,COLUMN()-5,0),0)*IF(COUNTIF(Арн.Хл,$A79)&gt;0,1,0)</f>
        <v>0</v>
      </c>
      <c r="I79" s="43">
        <f>IFERROR(VLOOKUP($A79,заявки!$A:$L,COLUMN()-7,0),0)*IF(COUNTIF(Арн.бат.необ,$A79)&gt;0,1,0)</f>
        <v>0</v>
      </c>
      <c r="J79" s="43">
        <f>IFERROR(VLOOKUP($A79,заявки!$A:$L,COLUMN()-7,0),0)*IF(COUNTIF(Арн.Рж,$A79)&gt;0,1,0)</f>
        <v>0</v>
      </c>
      <c r="K79" s="43">
        <f>IFERROR(VLOOKUP($A79,заявки!$A:$L,COLUMN()-9,0),0)*IF(COUNTIF(Арн.Нар,$A79)&gt;0,1,0)</f>
        <v>0</v>
      </c>
      <c r="L79" s="44">
        <f>IFERROR(VLOOKUP($A79,заявки!$A:$L,COLUMN()-9,0),0)*IF(COUNTIF(Арн.Нар,$A79)&gt;0,1,0)</f>
        <v>0</v>
      </c>
      <c r="M79" s="19"/>
      <c r="N79" s="45"/>
      <c r="Q79" s="14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4"/>
    </row>
    <row r="80" spans="1:28" x14ac:dyDescent="0.25">
      <c r="A80" s="4" t="s">
        <v>99</v>
      </c>
      <c r="B80" s="37"/>
      <c r="C80" s="69" t="s">
        <v>289</v>
      </c>
      <c r="D80" s="69" t="s">
        <v>176</v>
      </c>
      <c r="E80" s="43">
        <f>IFERROR(VLOOKUP($A80,заявки!$A:$L,COLUMN()-3,0),0)*IF(COUNTIF(Хлеб.Дом,$A80)&gt;0,1,0)</f>
        <v>3</v>
      </c>
      <c r="F80" s="43">
        <f>IFERROR(VLOOKUP($A80,заявки!$A:$L,COLUMN()-3,0),0)*IF(COUNTIF(Хлеб.Дом,$A80)&gt;0,1,0)</f>
        <v>1</v>
      </c>
      <c r="G80" s="43">
        <f>IFERROR(VLOOKUP($A80,заявки!$A:$L,COLUMN()-5,0),0)*IF(COUNTIF(Арн.Бат,$A80)&gt;0,1,0)</f>
        <v>0</v>
      </c>
      <c r="H80" s="44">
        <f>IFERROR(VLOOKUP($A80,заявки!$A:$L,COLUMN()-5,0),0)*IF(COUNTIF(Арн.Хл,$A80)&gt;0,1,0)</f>
        <v>0</v>
      </c>
      <c r="I80" s="43">
        <f>IFERROR(VLOOKUP($A80,заявки!$A:$L,COLUMN()-7,0),0)*IF(COUNTIF(Арн.бат.необ,$A80)&gt;0,1,0)</f>
        <v>0</v>
      </c>
      <c r="J80" s="43">
        <f>IFERROR(VLOOKUP($A80,заявки!$A:$L,COLUMN()-7,0),0)*IF(COUNTIF(Арн.Рж,$A80)&gt;0,1,0)</f>
        <v>0</v>
      </c>
      <c r="K80" s="43">
        <f>IFERROR(VLOOKUP($A80,заявки!$A:$L,COLUMN()-9,0),0)*IF(COUNTIF(Арн.Нар,$A80)&gt;0,1,0)</f>
        <v>0</v>
      </c>
      <c r="L80" s="44">
        <f>IFERROR(VLOOKUP($A80,заявки!$A:$L,COLUMN()-9,0),0)*IF(COUNTIF(Арн.Нар,$A80)&gt;0,1,0)</f>
        <v>0</v>
      </c>
      <c r="M80" s="19"/>
      <c r="N80" s="45"/>
      <c r="Q80" s="14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4"/>
    </row>
    <row r="81" spans="1:28" x14ac:dyDescent="0.25">
      <c r="A81" s="4" t="s">
        <v>18</v>
      </c>
      <c r="B81" s="37"/>
      <c r="C81" s="69" t="s">
        <v>289</v>
      </c>
      <c r="D81" s="69" t="s">
        <v>247</v>
      </c>
      <c r="E81" s="43">
        <f>IFERROR(VLOOKUP($A81,заявки!$A:$L,COLUMN()-3,0),0)*IF(COUNTIF(Хлеб.Дом,$A81)&gt;0,1,0)</f>
        <v>3</v>
      </c>
      <c r="F81" s="43">
        <f>IFERROR(VLOOKUP($A81,заявки!$A:$L,COLUMN()-3,0),0)*IF(COUNTIF(Хлеб.Дом,$A81)&gt;0,1,0)</f>
        <v>1</v>
      </c>
      <c r="G81" s="43">
        <f>IFERROR(VLOOKUP($A81,заявки!$A:$L,COLUMN()-5,0),0)*IF(COUNTIF(Арн.Бат,$A81)&gt;0,1,0)</f>
        <v>0</v>
      </c>
      <c r="H81" s="44">
        <f>IFERROR(VLOOKUP($A81,заявки!$A:$L,COLUMN()-5,0),0)*IF(COUNTIF(Арн.Хл,$A81)&gt;0,1,0)</f>
        <v>0</v>
      </c>
      <c r="I81" s="43">
        <f>IFERROR(VLOOKUP($A81,заявки!$A:$L,COLUMN()-7,0),0)*IF(COUNTIF(Арн.бат.необ,$A81)&gt;0,1,0)</f>
        <v>0</v>
      </c>
      <c r="J81" s="43">
        <f>IFERROR(VLOOKUP($A81,заявки!$A:$L,COLUMN()-7,0),0)*IF(COUNTIF(Арн.Рж,$A81)&gt;0,1,0)</f>
        <v>0</v>
      </c>
      <c r="K81" s="43">
        <f>IFERROR(VLOOKUP($A81,заявки!$A:$L,COLUMN()-9,0),0)*IF(COUNTIF(Арн.Нар,$A81)&gt;0,1,0)</f>
        <v>0</v>
      </c>
      <c r="L81" s="44">
        <f>IFERROR(VLOOKUP($A81,заявки!$A:$L,COLUMN()-9,0),0)*IF(COUNTIF(Арн.Нар,$A81)&gt;0,1,0)</f>
        <v>0</v>
      </c>
      <c r="M81" s="19"/>
      <c r="N81" s="45"/>
      <c r="Q81" s="14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4"/>
    </row>
    <row r="82" spans="1:28" x14ac:dyDescent="0.25">
      <c r="A82" s="4" t="s">
        <v>19</v>
      </c>
      <c r="B82" s="37"/>
      <c r="C82" s="69" t="s">
        <v>289</v>
      </c>
      <c r="D82" s="69" t="s">
        <v>248</v>
      </c>
      <c r="E82" s="43">
        <f>IFERROR(VLOOKUP($A82,заявки!$A:$L,COLUMN()-3,0),0)*IF(COUNTIF(Хлеб.Дом,$A82)&gt;0,1,0)</f>
        <v>3</v>
      </c>
      <c r="F82" s="43">
        <f>IFERROR(VLOOKUP($A82,заявки!$A:$L,COLUMN()-3,0),0)*IF(COUNTIF(Хлеб.Дом,$A82)&gt;0,1,0)</f>
        <v>1</v>
      </c>
      <c r="G82" s="43">
        <f>IFERROR(VLOOKUP($A82,заявки!$A:$L,COLUMN()-5,0),0)*IF(COUNTIF(Арн.Бат,$A82)&gt;0,1,0)</f>
        <v>0</v>
      </c>
      <c r="H82" s="44">
        <f>IFERROR(VLOOKUP($A82,заявки!$A:$L,COLUMN()-5,0),0)*IF(COUNTIF(Арн.Хл,$A82)&gt;0,1,0)</f>
        <v>0</v>
      </c>
      <c r="I82" s="43">
        <f>IFERROR(VLOOKUP($A82,заявки!$A:$L,COLUMN()-7,0),0)*IF(COUNTIF(Арн.бат.необ,$A82)&gt;0,1,0)</f>
        <v>0</v>
      </c>
      <c r="J82" s="43">
        <f>IFERROR(VLOOKUP($A82,заявки!$A:$L,COLUMN()-7,0),0)*IF(COUNTIF(Арн.Рж,$A82)&gt;0,1,0)</f>
        <v>0</v>
      </c>
      <c r="K82" s="43">
        <f>IFERROR(VLOOKUP($A82,заявки!$A:$L,COLUMN()-9,0),0)*IF(COUNTIF(Арн.Нар,$A82)&gt;0,1,0)</f>
        <v>0</v>
      </c>
      <c r="L82" s="44">
        <f>IFERROR(VLOOKUP($A82,заявки!$A:$L,COLUMN()-9,0),0)*IF(COUNTIF(Арн.Нар,$A82)&gt;0,1,0)</f>
        <v>0</v>
      </c>
      <c r="M82" s="19"/>
      <c r="N82" s="45"/>
      <c r="Q82" s="14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4"/>
    </row>
    <row r="83" spans="1:28" x14ac:dyDescent="0.25">
      <c r="A83" s="4" t="s">
        <v>64</v>
      </c>
      <c r="B83" s="37"/>
      <c r="C83" s="69" t="s">
        <v>289</v>
      </c>
      <c r="D83" s="69" t="s">
        <v>202</v>
      </c>
      <c r="E83" s="43">
        <f>IFERROR(VLOOKUP($A83,заявки!$A:$L,COLUMN()-3,0),0)*IF(COUNTIF(Хлеб.Дом,$A83)&gt;0,1,0)</f>
        <v>3</v>
      </c>
      <c r="F83" s="43">
        <f>IFERROR(VLOOKUP($A83,заявки!$A:$L,COLUMN()-3,0),0)*IF(COUNTIF(Хлеб.Дом,$A83)&gt;0,1,0)</f>
        <v>1</v>
      </c>
      <c r="G83" s="43">
        <f>IFERROR(VLOOKUP($A83,заявки!$A:$L,COLUMN()-5,0),0)*IF(COUNTIF(Арн.Бат,$A83)&gt;0,1,0)</f>
        <v>0</v>
      </c>
      <c r="H83" s="44">
        <f>IFERROR(VLOOKUP($A83,заявки!$A:$L,COLUMN()-5,0),0)*IF(COUNTIF(Арн.Хл,$A83)&gt;0,1,0)</f>
        <v>0</v>
      </c>
      <c r="I83" s="43">
        <f>IFERROR(VLOOKUP($A83,заявки!$A:$L,COLUMN()-7,0),0)*IF(COUNTIF(Арн.бат.необ,$A83)&gt;0,1,0)</f>
        <v>0</v>
      </c>
      <c r="J83" s="43">
        <f>IFERROR(VLOOKUP($A83,заявки!$A:$L,COLUMN()-7,0),0)*IF(COUNTIF(Арн.Рж,$A83)&gt;0,1,0)</f>
        <v>0</v>
      </c>
      <c r="K83" s="43">
        <f>IFERROR(VLOOKUP($A83,заявки!$A:$L,COLUMN()-9,0),0)*IF(COUNTIF(Арн.Нар,$A83)&gt;0,1,0)</f>
        <v>0</v>
      </c>
      <c r="L83" s="44">
        <f>IFERROR(VLOOKUP($A83,заявки!$A:$L,COLUMN()-9,0),0)*IF(COUNTIF(Арн.Нар,$A83)&gt;0,1,0)</f>
        <v>0</v>
      </c>
      <c r="M83" s="19"/>
      <c r="N83" s="45"/>
      <c r="Q83" s="14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4"/>
    </row>
    <row r="84" spans="1:28" x14ac:dyDescent="0.25">
      <c r="A84" s="4" t="s">
        <v>47</v>
      </c>
      <c r="B84" s="37"/>
      <c r="C84" s="69" t="s">
        <v>289</v>
      </c>
      <c r="D84" s="69" t="s">
        <v>186</v>
      </c>
      <c r="E84" s="43">
        <f>IFERROR(VLOOKUP($A84,заявки!$A:$L,COLUMN()-3,0),0)*IF(COUNTIF(Хлеб.Дом,$A84)&gt;0,1,0)</f>
        <v>8</v>
      </c>
      <c r="F84" s="43">
        <f>IFERROR(VLOOKUP($A84,заявки!$A:$L,COLUMN()-3,0),0)*IF(COUNTIF(Хлеб.Дом,$A84)&gt;0,1,0)</f>
        <v>7</v>
      </c>
      <c r="G84" s="43">
        <f>IFERROR(VLOOKUP($A84,заявки!$A:$L,COLUMN()-5,0),0)*IF(COUNTIF(Арн.Бат,$A84)&gt;0,1,0)</f>
        <v>0</v>
      </c>
      <c r="H84" s="44">
        <f>IFERROR(VLOOKUP($A84,заявки!$A:$L,COLUMN()-5,0),0)*IF(COUNTIF(Арн.Хл,$A84)&gt;0,1,0)</f>
        <v>0</v>
      </c>
      <c r="I84" s="43">
        <f>IFERROR(VLOOKUP($A84,заявки!$A:$L,COLUMN()-7,0),0)*IF(COUNTIF(Арн.бат.необ,$A84)&gt;0,1,0)</f>
        <v>0</v>
      </c>
      <c r="J84" s="43">
        <f>IFERROR(VLOOKUP($A84,заявки!$A:$L,COLUMN()-7,0),0)*IF(COUNTIF(Арн.Рж,$A84)&gt;0,1,0)</f>
        <v>0</v>
      </c>
      <c r="K84" s="43">
        <f>IFERROR(VLOOKUP($A84,заявки!$A:$L,COLUMN()-9,0),0)*IF(COUNTIF(Арн.Нар,$A84)&gt;0,1,0)</f>
        <v>0</v>
      </c>
      <c r="L84" s="44">
        <f>IFERROR(VLOOKUP($A84,заявки!$A:$L,COLUMN()-9,0),0)*IF(COUNTIF(Арн.Нар,$A84)&gt;0,1,0)</f>
        <v>0</v>
      </c>
      <c r="M84" s="19"/>
      <c r="N84" s="45"/>
      <c r="Q84" s="14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4"/>
    </row>
    <row r="85" spans="1:28" x14ac:dyDescent="0.25">
      <c r="A85" s="4" t="s">
        <v>7</v>
      </c>
      <c r="B85" s="37"/>
      <c r="C85" s="69" t="s">
        <v>289</v>
      </c>
      <c r="D85" s="69" t="s">
        <v>214</v>
      </c>
      <c r="E85" s="43">
        <f>IFERROR(VLOOKUP($A85,заявки!$A:$L,COLUMN()-3,0),0)*IF(COUNTIF(Хлеб.Дом,$A85)&gt;0,1,0)</f>
        <v>3</v>
      </c>
      <c r="F85" s="43">
        <f>IFERROR(VLOOKUP($A85,заявки!$A:$L,COLUMN()-3,0),0)*IF(COUNTIF(Хлеб.Дом,$A85)&gt;0,1,0)</f>
        <v>1</v>
      </c>
      <c r="G85" s="43">
        <f>IFERROR(VLOOKUP($A85,заявки!$A:$L,COLUMN()-5,0),0)*IF(COUNTIF(Арн.Бат,$A85)&gt;0,1,0)</f>
        <v>0</v>
      </c>
      <c r="H85" s="44">
        <f>IFERROR(VLOOKUP($A85,заявки!$A:$L,COLUMN()-5,0),0)*IF(COUNTIF(Арн.Хл,$A85)&gt;0,1,0)</f>
        <v>0</v>
      </c>
      <c r="I85" s="43">
        <f>IFERROR(VLOOKUP($A85,заявки!$A:$L,COLUMN()-7,0),0)*IF(COUNTIF(Арн.бат.необ,$A85)&gt;0,1,0)</f>
        <v>0</v>
      </c>
      <c r="J85" s="43">
        <f>IFERROR(VLOOKUP($A85,заявки!$A:$L,COLUMN()-7,0),0)*IF(COUNTIF(Арн.Рж,$A85)&gt;0,1,0)</f>
        <v>0</v>
      </c>
      <c r="K85" s="43">
        <f>IFERROR(VLOOKUP($A85,заявки!$A:$L,COLUMN()-9,0),0)*IF(COUNTIF(Арн.Нар,$A85)&gt;0,1,0)</f>
        <v>0</v>
      </c>
      <c r="L85" s="44">
        <f>IFERROR(VLOOKUP($A85,заявки!$A:$L,COLUMN()-9,0),0)*IF(COUNTIF(Арн.Нар,$A85)&gt;0,1,0)</f>
        <v>0</v>
      </c>
      <c r="M85" s="19"/>
      <c r="N85" s="45"/>
      <c r="Q85" s="14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4"/>
    </row>
    <row r="86" spans="1:28" x14ac:dyDescent="0.25">
      <c r="A86" s="4" t="s">
        <v>63</v>
      </c>
      <c r="B86" s="37"/>
      <c r="C86" s="69" t="s">
        <v>289</v>
      </c>
      <c r="D86" s="69" t="s">
        <v>158</v>
      </c>
      <c r="E86" s="43">
        <f>IFERROR(VLOOKUP($A86,заявки!$A:$L,COLUMN()-3,0),0)*IF(COUNTIF(Хлеб.Дом,$A86)&gt;0,1,0)</f>
        <v>3</v>
      </c>
      <c r="F86" s="43">
        <f>IFERROR(VLOOKUP($A86,заявки!$A:$L,COLUMN()-3,0),0)*IF(COUNTIF(Хлеб.Дом,$A86)&gt;0,1,0)</f>
        <v>1</v>
      </c>
      <c r="G86" s="43">
        <f>IFERROR(VLOOKUP($A86,заявки!$A:$L,COLUMN()-5,0),0)*IF(COUNTIF(Арн.Бат,$A86)&gt;0,1,0)</f>
        <v>0</v>
      </c>
      <c r="H86" s="44">
        <f>IFERROR(VLOOKUP($A86,заявки!$A:$L,COLUMN()-5,0),0)*IF(COUNTIF(Арн.Хл,$A86)&gt;0,1,0)</f>
        <v>0</v>
      </c>
      <c r="I86" s="43">
        <f>IFERROR(VLOOKUP($A86,заявки!$A:$L,COLUMN()-7,0),0)*IF(COUNTIF(Арн.бат.необ,$A86)&gt;0,1,0)</f>
        <v>0</v>
      </c>
      <c r="J86" s="43">
        <f>IFERROR(VLOOKUP($A86,заявки!$A:$L,COLUMN()-7,0),0)*IF(COUNTIF(Арн.Рж,$A86)&gt;0,1,0)</f>
        <v>0</v>
      </c>
      <c r="K86" s="43">
        <f>IFERROR(VLOOKUP($A86,заявки!$A:$L,COLUMN()-9,0),0)*IF(COUNTIF(Арн.Нар,$A86)&gt;0,1,0)</f>
        <v>0</v>
      </c>
      <c r="L86" s="44">
        <f>IFERROR(VLOOKUP($A86,заявки!$A:$L,COLUMN()-9,0),0)*IF(COUNTIF(Арн.Нар,$A86)&gt;0,1,0)</f>
        <v>0</v>
      </c>
      <c r="M86" s="19"/>
      <c r="N86" s="45"/>
      <c r="Q86" s="14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4"/>
    </row>
    <row r="87" spans="1:28" x14ac:dyDescent="0.25">
      <c r="A87" s="4" t="s">
        <v>128</v>
      </c>
      <c r="B87" s="37"/>
      <c r="C87" s="69" t="s">
        <v>289</v>
      </c>
      <c r="D87" s="69" t="s">
        <v>249</v>
      </c>
      <c r="E87" s="43">
        <f>IFERROR(VLOOKUP($A87,заявки!$A:$L,COLUMN()-3,0),0)*IF(COUNTIF(Хлеб.Дом,$A87)&gt;0,1,0)</f>
        <v>0</v>
      </c>
      <c r="F87" s="43">
        <f>IFERROR(VLOOKUP($A87,заявки!$A:$L,COLUMN()-3,0),0)*IF(COUNTIF(Хлеб.Дом,$A87)&gt;0,1,0)</f>
        <v>0</v>
      </c>
      <c r="G87" s="43">
        <f>IFERROR(VLOOKUP($A87,заявки!$A:$L,COLUMN()-5,0),0)*IF(COUNTIF(Арн.Бат,$A87)&gt;0,1,0)</f>
        <v>3</v>
      </c>
      <c r="H87" s="44">
        <f>IFERROR(VLOOKUP($A87,заявки!$A:$L,COLUMN()-5,0),0)*IF(COUNTIF(Арн.Хл,$A87)&gt;0,1,0)</f>
        <v>1</v>
      </c>
      <c r="I87" s="43">
        <f>IFERROR(VLOOKUP($A87,заявки!$A:$L,COLUMN()-7,0),0)*IF(COUNTIF(Арн.бат.необ,$A87)&gt;0,1,0)</f>
        <v>0</v>
      </c>
      <c r="J87" s="43">
        <f>IFERROR(VLOOKUP($A87,заявки!$A:$L,COLUMN()-7,0),0)*IF(COUNTIF(Арн.Рж,$A87)&gt;0,1,0)</f>
        <v>0</v>
      </c>
      <c r="K87" s="43">
        <f>IFERROR(VLOOKUP($A87,заявки!$A:$L,COLUMN()-9,0),0)*IF(COUNTIF(Арн.Нар,$A87)&gt;0,1,0)</f>
        <v>0</v>
      </c>
      <c r="L87" s="44">
        <f>IFERROR(VLOOKUP($A87,заявки!$A:$L,COLUMN()-9,0),0)*IF(COUNTIF(Арн.Нар,$A87)&gt;0,1,0)</f>
        <v>0</v>
      </c>
      <c r="M87" s="19"/>
      <c r="N87" s="45"/>
      <c r="Q87" s="14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4"/>
    </row>
    <row r="88" spans="1:28" x14ac:dyDescent="0.25">
      <c r="A88" s="4" t="s">
        <v>122</v>
      </c>
      <c r="B88" s="37"/>
      <c r="C88" s="69" t="s">
        <v>289</v>
      </c>
      <c r="D88" s="69" t="s">
        <v>232</v>
      </c>
      <c r="E88" s="43">
        <f>IFERROR(VLOOKUP($A88,заявки!$A:$L,COLUMN()-3,0),0)*IF(COUNTIF(Хлеб.Дом,$A88)&gt;0,1,0)</f>
        <v>1</v>
      </c>
      <c r="F88" s="43">
        <f>IFERROR(VLOOKUP($A88,заявки!$A:$L,COLUMN()-3,0),0)*IF(COUNTIF(Хлеб.Дом,$A88)&gt;0,1,0)</f>
        <v>2</v>
      </c>
      <c r="G88" s="43">
        <f>IFERROR(VLOOKUP($A88,заявки!$A:$L,COLUMN()-5,0),0)*IF(COUNTIF(Арн.Бат,$A88)&gt;0,1,0)</f>
        <v>0</v>
      </c>
      <c r="H88" s="44">
        <f>IFERROR(VLOOKUP($A88,заявки!$A:$L,COLUMN()-5,0),0)*IF(COUNTIF(Арн.Хл,$A88)&gt;0,1,0)</f>
        <v>0</v>
      </c>
      <c r="I88" s="43">
        <f>IFERROR(VLOOKUP($A88,заявки!$A:$L,COLUMN()-7,0),0)*IF(COUNTIF(Арн.бат.необ,$A88)&gt;0,1,0)</f>
        <v>0</v>
      </c>
      <c r="J88" s="43">
        <f>IFERROR(VLOOKUP($A88,заявки!$A:$L,COLUMN()-7,0),0)*IF(COUNTIF(Арн.Рж,$A88)&gt;0,1,0)</f>
        <v>0</v>
      </c>
      <c r="K88" s="43">
        <f>IFERROR(VLOOKUP($A88,заявки!$A:$L,COLUMN()-9,0),0)*IF(COUNTIF(Арн.Нар,$A88)&gt;0,1,0)</f>
        <v>0</v>
      </c>
      <c r="L88" s="44">
        <f>IFERROR(VLOOKUP($A88,заявки!$A:$L,COLUMN()-9,0),0)*IF(COUNTIF(Арн.Нар,$A88)&gt;0,1,0)</f>
        <v>0</v>
      </c>
      <c r="M88" s="19"/>
      <c r="N88" s="45"/>
      <c r="Q88" s="14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4"/>
    </row>
    <row r="89" spans="1:28" x14ac:dyDescent="0.25">
      <c r="A89" s="4" t="s">
        <v>119</v>
      </c>
      <c r="B89" s="37"/>
      <c r="C89" s="69" t="s">
        <v>289</v>
      </c>
      <c r="D89" s="69" t="s">
        <v>252</v>
      </c>
      <c r="E89" s="43">
        <f>IFERROR(VLOOKUP($A89,заявки!$A:$L,COLUMN()-3,0),0)*IF(COUNTIF(Хлеб.Дом,$A89)&gt;0,1,0)</f>
        <v>1</v>
      </c>
      <c r="F89" s="43">
        <f>IFERROR(VLOOKUP($A89,заявки!$A:$L,COLUMN()-3,0),0)*IF(COUNTIF(Хлеб.Дом,$A89)&gt;0,1,0)</f>
        <v>2</v>
      </c>
      <c r="G89" s="43">
        <f>IFERROR(VLOOKUP($A89,заявки!$A:$L,COLUMN()-5,0),0)*IF(COUNTIF(Арн.Бат,$A89)&gt;0,1,0)</f>
        <v>0</v>
      </c>
      <c r="H89" s="44">
        <f>IFERROR(VLOOKUP($A89,заявки!$A:$L,COLUMN()-5,0),0)*IF(COUNTIF(Арн.Хл,$A89)&gt;0,1,0)</f>
        <v>0</v>
      </c>
      <c r="I89" s="43">
        <f>IFERROR(VLOOKUP($A89,заявки!$A:$L,COLUMN()-7,0),0)*IF(COUNTIF(Арн.бат.необ,$A89)&gt;0,1,0)</f>
        <v>0</v>
      </c>
      <c r="J89" s="43">
        <f>IFERROR(VLOOKUP($A89,заявки!$A:$L,COLUMN()-7,0),0)*IF(COUNTIF(Арн.Рж,$A89)&gt;0,1,0)</f>
        <v>0</v>
      </c>
      <c r="K89" s="43">
        <f>IFERROR(VLOOKUP($A89,заявки!$A:$L,COLUMN()-9,0),0)*IF(COUNTIF(Арн.Нар,$A89)&gt;0,1,0)</f>
        <v>0</v>
      </c>
      <c r="L89" s="44">
        <f>IFERROR(VLOOKUP($A89,заявки!$A:$L,COLUMN()-9,0),0)*IF(COUNTIF(Арн.Нар,$A89)&gt;0,1,0)</f>
        <v>0</v>
      </c>
      <c r="M89" s="19"/>
      <c r="N89" s="45"/>
      <c r="Q89" s="14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4"/>
    </row>
    <row r="90" spans="1:28" x14ac:dyDescent="0.25">
      <c r="A90" s="4" t="s">
        <v>124</v>
      </c>
      <c r="B90" s="37"/>
      <c r="C90" s="69" t="s">
        <v>289</v>
      </c>
      <c r="D90" s="69" t="s">
        <v>250</v>
      </c>
      <c r="E90" s="43">
        <f>IFERROR(VLOOKUP($A90,заявки!$A:$L,COLUMN()-3,0),0)*IF(COUNTIF(Хлеб.Дом,$A90)&gt;0,1,0)</f>
        <v>1</v>
      </c>
      <c r="F90" s="43">
        <f>IFERROR(VLOOKUP($A90,заявки!$A:$L,COLUMN()-3,0),0)*IF(COUNTIF(Хлеб.Дом,$A90)&gt;0,1,0)</f>
        <v>2</v>
      </c>
      <c r="G90" s="43">
        <f>IFERROR(VLOOKUP($A90,заявки!$A:$L,COLUMN()-5,0),0)*IF(COUNTIF(Арн.Бат,$A90)&gt;0,1,0)</f>
        <v>0</v>
      </c>
      <c r="H90" s="44">
        <f>IFERROR(VLOOKUP($A90,заявки!$A:$L,COLUMN()-5,0),0)*IF(COUNTIF(Арн.Хл,$A90)&gt;0,1,0)</f>
        <v>0</v>
      </c>
      <c r="I90" s="43">
        <f>IFERROR(VLOOKUP($A90,заявки!$A:$L,COLUMN()-7,0),0)*IF(COUNTIF(Арн.бат.необ,$A90)&gt;0,1,0)</f>
        <v>0</v>
      </c>
      <c r="J90" s="43">
        <f>IFERROR(VLOOKUP($A90,заявки!$A:$L,COLUMN()-7,0),0)*IF(COUNTIF(Арн.Рж,$A90)&gt;0,1,0)</f>
        <v>0</v>
      </c>
      <c r="K90" s="43">
        <f>IFERROR(VLOOKUP($A90,заявки!$A:$L,COLUMN()-9,0),0)*IF(COUNTIF(Арн.Нар,$A90)&gt;0,1,0)</f>
        <v>0</v>
      </c>
      <c r="L90" s="44">
        <f>IFERROR(VLOOKUP($A90,заявки!$A:$L,COLUMN()-9,0),0)*IF(COUNTIF(Арн.Нар,$A90)&gt;0,1,0)</f>
        <v>0</v>
      </c>
      <c r="M90" s="19"/>
      <c r="N90" s="45"/>
      <c r="Q90" s="14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4"/>
    </row>
    <row r="91" spans="1:28" x14ac:dyDescent="0.25">
      <c r="A91" s="4" t="s">
        <v>120</v>
      </c>
      <c r="B91" s="37"/>
      <c r="C91" s="69" t="s">
        <v>289</v>
      </c>
      <c r="D91" s="69" t="s">
        <v>251</v>
      </c>
      <c r="E91" s="43">
        <f>IFERROR(VLOOKUP($A91,заявки!$A:$L,COLUMN()-3,0),0)*IF(COUNTIF(Хлеб.Дом,$A91)&gt;0,1,0)</f>
        <v>1</v>
      </c>
      <c r="F91" s="43">
        <f>IFERROR(VLOOKUP($A91,заявки!$A:$L,COLUMN()-3,0),0)*IF(COUNTIF(Хлеб.Дом,$A91)&gt;0,1,0)</f>
        <v>2</v>
      </c>
      <c r="G91" s="43">
        <f>IFERROR(VLOOKUP($A91,заявки!$A:$L,COLUMN()-5,0),0)*IF(COUNTIF(Арн.Бат,$A91)&gt;0,1,0)</f>
        <v>0</v>
      </c>
      <c r="H91" s="44">
        <f>IFERROR(VLOOKUP($A91,заявки!$A:$L,COLUMN()-5,0),0)*IF(COUNTIF(Арн.Хл,$A91)&gt;0,1,0)</f>
        <v>0</v>
      </c>
      <c r="I91" s="43">
        <f>IFERROR(VLOOKUP($A91,заявки!$A:$L,COLUMN()-7,0),0)*IF(COUNTIF(Арн.бат.необ,$A91)&gt;0,1,0)</f>
        <v>0</v>
      </c>
      <c r="J91" s="43">
        <f>IFERROR(VLOOKUP($A91,заявки!$A:$L,COLUMN()-7,0),0)*IF(COUNTIF(Арн.Рж,$A91)&gt;0,1,0)</f>
        <v>0</v>
      </c>
      <c r="K91" s="43">
        <f>IFERROR(VLOOKUP($A91,заявки!$A:$L,COLUMN()-9,0),0)*IF(COUNTIF(Арн.Нар,$A91)&gt;0,1,0)</f>
        <v>0</v>
      </c>
      <c r="L91" s="44">
        <f>IFERROR(VLOOKUP($A91,заявки!$A:$L,COLUMN()-9,0),0)*IF(COUNTIF(Арн.Нар,$A91)&gt;0,1,0)</f>
        <v>0</v>
      </c>
      <c r="M91" s="19"/>
      <c r="N91" s="45"/>
      <c r="Q91" s="14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4"/>
    </row>
    <row r="92" spans="1:28" x14ac:dyDescent="0.25">
      <c r="A92" s="4" t="s">
        <v>123</v>
      </c>
      <c r="B92" s="37"/>
      <c r="C92" s="69" t="s">
        <v>289</v>
      </c>
      <c r="D92" s="69" t="s">
        <v>232</v>
      </c>
      <c r="E92" s="43">
        <f>IFERROR(VLOOKUP($A92,заявки!$A:$L,COLUMN()-3,0),0)*IF(COUNTIF(Хлеб.Дом,$A92)&gt;0,1,0)</f>
        <v>1</v>
      </c>
      <c r="F92" s="43">
        <f>IFERROR(VLOOKUP($A92,заявки!$A:$L,COLUMN()-3,0),0)*IF(COUNTIF(Хлеб.Дом,$A92)&gt;0,1,0)</f>
        <v>2</v>
      </c>
      <c r="G92" s="43">
        <f>IFERROR(VLOOKUP($A92,заявки!$A:$L,COLUMN()-5,0),0)*IF(COUNTIF(Арн.Бат,$A92)&gt;0,1,0)</f>
        <v>0</v>
      </c>
      <c r="H92" s="44">
        <f>IFERROR(VLOOKUP($A92,заявки!$A:$L,COLUMN()-5,0),0)*IF(COUNTIF(Арн.Хл,$A92)&gt;0,1,0)</f>
        <v>0</v>
      </c>
      <c r="I92" s="43">
        <f>IFERROR(VLOOKUP($A92,заявки!$A:$L,COLUMN()-7,0),0)*IF(COUNTIF(Арн.бат.необ,$A92)&gt;0,1,0)</f>
        <v>0</v>
      </c>
      <c r="J92" s="43">
        <f>IFERROR(VLOOKUP($A92,заявки!$A:$L,COLUMN()-7,0),0)*IF(COUNTIF(Арн.Рж,$A92)&gt;0,1,0)</f>
        <v>0</v>
      </c>
      <c r="K92" s="43">
        <f>IFERROR(VLOOKUP($A92,заявки!$A:$L,COLUMN()-9,0),0)*IF(COUNTIF(Арн.Нар,$A92)&gt;0,1,0)</f>
        <v>0</v>
      </c>
      <c r="L92" s="44">
        <f>IFERROR(VLOOKUP($A92,заявки!$A:$L,COLUMN()-9,0),0)*IF(COUNTIF(Арн.Нар,$A92)&gt;0,1,0)</f>
        <v>0</v>
      </c>
      <c r="M92" s="19"/>
      <c r="N92" s="45"/>
      <c r="Q92" s="14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4"/>
    </row>
    <row r="93" spans="1:28" x14ac:dyDescent="0.25">
      <c r="A93" s="4" t="s">
        <v>125</v>
      </c>
      <c r="B93" s="37"/>
      <c r="C93" s="69" t="s">
        <v>289</v>
      </c>
      <c r="D93" s="69" t="s">
        <v>231</v>
      </c>
      <c r="E93" s="43">
        <f>IFERROR(VLOOKUP($A93,заявки!$A:$L,COLUMN()-3,0),0)*IF(COUNTIF(Хлеб.Дом,$A93)&gt;0,1,0)</f>
        <v>1</v>
      </c>
      <c r="F93" s="43">
        <f>IFERROR(VLOOKUP($A93,заявки!$A:$L,COLUMN()-3,0),0)*IF(COUNTIF(Хлеб.Дом,$A93)&gt;0,1,0)</f>
        <v>2</v>
      </c>
      <c r="G93" s="43">
        <f>IFERROR(VLOOKUP($A93,заявки!$A:$L,COLUMN()-5,0),0)*IF(COUNTIF(Арн.Бат,$A93)&gt;0,1,0)</f>
        <v>0</v>
      </c>
      <c r="H93" s="44">
        <f>IFERROR(VLOOKUP($A93,заявки!$A:$L,COLUMN()-5,0),0)*IF(COUNTIF(Арн.Хл,$A93)&gt;0,1,0)</f>
        <v>0</v>
      </c>
      <c r="I93" s="43">
        <f>IFERROR(VLOOKUP($A93,заявки!$A:$L,COLUMN()-7,0),0)*IF(COUNTIF(Арн.бат.необ,$A93)&gt;0,1,0)</f>
        <v>0</v>
      </c>
      <c r="J93" s="43">
        <f>IFERROR(VLOOKUP($A93,заявки!$A:$L,COLUMN()-7,0),0)*IF(COUNTIF(Арн.Рж,$A93)&gt;0,1,0)</f>
        <v>0</v>
      </c>
      <c r="K93" s="43">
        <f>IFERROR(VLOOKUP($A93,заявки!$A:$L,COLUMN()-9,0),0)*IF(COUNTIF(Арн.Нар,$A93)&gt;0,1,0)</f>
        <v>0</v>
      </c>
      <c r="L93" s="44">
        <f>IFERROR(VLOOKUP($A93,заявки!$A:$L,COLUMN()-9,0),0)*IF(COUNTIF(Арн.Нар,$A93)&gt;0,1,0)</f>
        <v>0</v>
      </c>
      <c r="M93" s="19"/>
      <c r="N93" s="45"/>
      <c r="Q93" s="14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4"/>
    </row>
    <row r="94" spans="1:28" x14ac:dyDescent="0.25">
      <c r="A94" s="4" t="s">
        <v>121</v>
      </c>
      <c r="B94" s="37"/>
      <c r="C94" s="69" t="s">
        <v>289</v>
      </c>
      <c r="D94" s="69" t="s">
        <v>230</v>
      </c>
      <c r="E94" s="43">
        <f>IFERROR(VLOOKUP($A94,заявки!$A:$L,COLUMN()-3,0),0)*IF(COUNTIF(Хлеб.Дом,$A94)&gt;0,1,0)</f>
        <v>1</v>
      </c>
      <c r="F94" s="43">
        <f>IFERROR(VLOOKUP($A94,заявки!$A:$L,COLUMN()-3,0),0)*IF(COUNTIF(Хлеб.Дом,$A94)&gt;0,1,0)</f>
        <v>2</v>
      </c>
      <c r="G94" s="43">
        <f>IFERROR(VLOOKUP($A94,заявки!$A:$L,COLUMN()-5,0),0)*IF(COUNTIF(Арн.Бат,$A94)&gt;0,1,0)</f>
        <v>0</v>
      </c>
      <c r="H94" s="44">
        <f>IFERROR(VLOOKUP($A94,заявки!$A:$L,COLUMN()-5,0),0)*IF(COUNTIF(Арн.Хл,$A94)&gt;0,1,0)</f>
        <v>0</v>
      </c>
      <c r="I94" s="43">
        <f>IFERROR(VLOOKUP($A94,заявки!$A:$L,COLUMN()-7,0),0)*IF(COUNTIF(Арн.бат.необ,$A94)&gt;0,1,0)</f>
        <v>0</v>
      </c>
      <c r="J94" s="43">
        <f>IFERROR(VLOOKUP($A94,заявки!$A:$L,COLUMN()-7,0),0)*IF(COUNTIF(Арн.Рж,$A94)&gt;0,1,0)</f>
        <v>0</v>
      </c>
      <c r="K94" s="43">
        <f>IFERROR(VLOOKUP($A94,заявки!$A:$L,COLUMN()-9,0),0)*IF(COUNTIF(Арн.Нар,$A94)&gt;0,1,0)</f>
        <v>0</v>
      </c>
      <c r="L94" s="44">
        <f>IFERROR(VLOOKUP($A94,заявки!$A:$L,COLUMN()-9,0),0)*IF(COUNTIF(Арн.Нар,$A94)&gt;0,1,0)</f>
        <v>0</v>
      </c>
      <c r="M94" s="19"/>
      <c r="N94" s="45"/>
      <c r="Q94" s="14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4"/>
    </row>
    <row r="95" spans="1:28" x14ac:dyDescent="0.25">
      <c r="A95" s="4" t="s">
        <v>137</v>
      </c>
      <c r="B95" s="37"/>
      <c r="C95" s="69"/>
      <c r="D95" s="69"/>
      <c r="E95" s="43">
        <f>IFERROR(VLOOKUP($A95,заявки!$A:$L,COLUMN()-3,0),0)*IF(COUNTIF(Хлеб.Дом,$A95)&gt;0,1,0)</f>
        <v>0</v>
      </c>
      <c r="F95" s="43">
        <f>IFERROR(VLOOKUP($A95,заявки!$A:$L,COLUMN()-3,0),0)*IF(COUNTIF(Хлеб.Дом,$A95)&gt;0,1,0)</f>
        <v>0</v>
      </c>
      <c r="G95" s="43">
        <f>IFERROR(VLOOKUP($A95,заявки!$A:$L,COLUMN()-5,0),0)*IF(COUNTIF(Арн.Бат,$A95)&gt;0,1,0)</f>
        <v>0</v>
      </c>
      <c r="H95" s="44">
        <f>IFERROR(VLOOKUP($A95,заявки!$A:$L,COLUMN()-5,0),0)*IF(COUNTIF(Арн.Хл,$A95)&gt;0,1,0)</f>
        <v>0</v>
      </c>
      <c r="I95" s="43">
        <f>IFERROR(VLOOKUP($A95,заявки!$A:$L,COLUMN()-7,0),0)*IF(COUNTIF(Арн.бат.необ,$A95)&gt;0,1,0)</f>
        <v>0</v>
      </c>
      <c r="J95" s="43">
        <f>IFERROR(VLOOKUP($A95,заявки!$A:$L,COLUMN()-7,0),0)*IF(COUNTIF(Арн.Рж,$A95)&gt;0,1,0)</f>
        <v>0</v>
      </c>
      <c r="K95" s="43">
        <f>IFERROR(VLOOKUP($A95,заявки!$A:$L,COLUMN()-9,0),0)*IF(COUNTIF(Арн.Нар,$A95)&gt;0,1,0)</f>
        <v>3</v>
      </c>
      <c r="L95" s="44">
        <f>IFERROR(VLOOKUP($A95,заявки!$A:$L,COLUMN()-9,0),0)*IF(COUNTIF(Арн.Нар,$A95)&gt;0,1,0)</f>
        <v>1</v>
      </c>
      <c r="M95" s="19"/>
      <c r="N95" s="45"/>
      <c r="Q95" s="14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4"/>
    </row>
    <row r="96" spans="1:28" x14ac:dyDescent="0.25">
      <c r="A96" s="4" t="s">
        <v>133</v>
      </c>
      <c r="B96" s="37"/>
      <c r="C96" s="69" t="s">
        <v>289</v>
      </c>
      <c r="D96" s="69" t="s">
        <v>229</v>
      </c>
      <c r="E96" s="43">
        <f>IFERROR(VLOOKUP($A96,заявки!$A:$L,COLUMN()-3,0),0)*IF(COUNTIF(Хлеб.Дом,$A96)&gt;0,1,0)</f>
        <v>0</v>
      </c>
      <c r="F96" s="43">
        <f>IFERROR(VLOOKUP($A96,заявки!$A:$L,COLUMN()-3,0),0)*IF(COUNTIF(Хлеб.Дом,$A96)&gt;0,1,0)</f>
        <v>0</v>
      </c>
      <c r="G96" s="43">
        <f>IFERROR(VLOOKUP($A96,заявки!$A:$L,COLUMN()-5,0),0)*IF(COUNTIF(Арн.Бат,$A96)&gt;0,1,0)</f>
        <v>3</v>
      </c>
      <c r="H96" s="44">
        <f>IFERROR(VLOOKUP($A96,заявки!$A:$L,COLUMN()-5,0),0)*IF(COUNTIF(Арн.Хл,$A96)&gt;0,1,0)</f>
        <v>1</v>
      </c>
      <c r="I96" s="43">
        <f>IFERROR(VLOOKUP($A96,заявки!$A:$L,COLUMN()-7,0),0)*IF(COUNTIF(Арн.бат.необ,$A96)&gt;0,1,0)</f>
        <v>0</v>
      </c>
      <c r="J96" s="43">
        <f>IFERROR(VLOOKUP($A96,заявки!$A:$L,COLUMN()-7,0),0)*IF(COUNTIF(Арн.Рж,$A96)&gt;0,1,0)</f>
        <v>0</v>
      </c>
      <c r="K96" s="43">
        <f>IFERROR(VLOOKUP($A96,заявки!$A:$L,COLUMN()-9,0),0)*IF(COUNTIF(Арн.Нар,$A96)&gt;0,1,0)</f>
        <v>0</v>
      </c>
      <c r="L96" s="44">
        <f>IFERROR(VLOOKUP($A96,заявки!$A:$L,COLUMN()-9,0),0)*IF(COUNTIF(Арн.Нар,$A96)&gt;0,1,0)</f>
        <v>0</v>
      </c>
      <c r="M96" s="19"/>
      <c r="N96" s="45"/>
      <c r="Q96" s="14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4"/>
    </row>
    <row r="97" spans="1:28" x14ac:dyDescent="0.25">
      <c r="A97" s="4" t="s">
        <v>132</v>
      </c>
      <c r="B97" s="37"/>
      <c r="C97" s="69" t="s">
        <v>289</v>
      </c>
      <c r="D97" s="69" t="s">
        <v>221</v>
      </c>
      <c r="E97" s="43">
        <f>IFERROR(VLOOKUP($A97,заявки!$A:$L,COLUMN()-3,0),0)*IF(COUNTIF(Хлеб.Дом,$A97)&gt;0,1,0)</f>
        <v>0</v>
      </c>
      <c r="F97" s="43">
        <f>IFERROR(VLOOKUP($A97,заявки!$A:$L,COLUMN()-3,0),0)*IF(COUNTIF(Хлеб.Дом,$A97)&gt;0,1,0)</f>
        <v>0</v>
      </c>
      <c r="G97" s="43">
        <f>IFERROR(VLOOKUP($A97,заявки!$A:$L,COLUMN()-5,0),0)*IF(COUNTIF(Арн.Бат,$A97)&gt;0,1,0)</f>
        <v>3</v>
      </c>
      <c r="H97" s="44">
        <f>IFERROR(VLOOKUP($A97,заявки!$A:$L,COLUMN()-5,0),0)*IF(COUNTIF(Арн.Хл,$A97)&gt;0,1,0)</f>
        <v>0</v>
      </c>
      <c r="I97" s="43">
        <f>IFERROR(VLOOKUP($A97,заявки!$A:$L,COLUMN()-7,0),0)*IF(COUNTIF(Арн.бат.необ,$A97)&gt;0,1,0)</f>
        <v>0</v>
      </c>
      <c r="J97" s="43">
        <f>IFERROR(VLOOKUP($A97,заявки!$A:$L,COLUMN()-7,0),0)*IF(COUNTIF(Арн.Рж,$A97)&gt;0,1,0)</f>
        <v>1</v>
      </c>
      <c r="K97" s="43">
        <f>IFERROR(VLOOKUP($A97,заявки!$A:$L,COLUMN()-9,0),0)*IF(COUNTIF(Арн.Нар,$A97)&gt;0,1,0)</f>
        <v>0</v>
      </c>
      <c r="L97" s="44">
        <f>IFERROR(VLOOKUP($A97,заявки!$A:$L,COLUMN()-9,0),0)*IF(COUNTIF(Арн.Нар,$A97)&gt;0,1,0)</f>
        <v>0</v>
      </c>
      <c r="M97" s="19"/>
      <c r="N97" s="45"/>
      <c r="Q97" s="14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4"/>
    </row>
    <row r="98" spans="1:28" x14ac:dyDescent="0.25">
      <c r="A98" s="4" t="s">
        <v>136</v>
      </c>
      <c r="B98" s="37"/>
      <c r="C98" s="69" t="s">
        <v>289</v>
      </c>
      <c r="D98" s="69" t="s">
        <v>228</v>
      </c>
      <c r="E98" s="43">
        <f>IFERROR(VLOOKUP($A98,заявки!$A:$L,COLUMN()-3,0),0)*IF(COUNTIF(Хлеб.Дом,$A98)&gt;0,1,0)</f>
        <v>0</v>
      </c>
      <c r="F98" s="43">
        <f>IFERROR(VLOOKUP($A98,заявки!$A:$L,COLUMN()-3,0),0)*IF(COUNTIF(Хлеб.Дом,$A98)&gt;0,1,0)</f>
        <v>0</v>
      </c>
      <c r="G98" s="43">
        <f>IFERROR(VLOOKUP($A98,заявки!$A:$L,COLUMN()-5,0),0)*IF(COUNTIF(Арн.Бат,$A98)&gt;0,1,0)</f>
        <v>3</v>
      </c>
      <c r="H98" s="44">
        <f>IFERROR(VLOOKUP($A98,заявки!$A:$L,COLUMN()-5,0),0)*IF(COUNTIF(Арн.Хл,$A98)&gt;0,1,0)</f>
        <v>0</v>
      </c>
      <c r="I98" s="43">
        <f>IFERROR(VLOOKUP($A98,заявки!$A:$L,COLUMN()-7,0),0)*IF(COUNTIF(Арн.бат.необ,$A98)&gt;0,1,0)</f>
        <v>0</v>
      </c>
      <c r="J98" s="43">
        <f>IFERROR(VLOOKUP($A98,заявки!$A:$L,COLUMN()-7,0),0)*IF(COUNTIF(Арн.Рж,$A98)&gt;0,1,0)</f>
        <v>1</v>
      </c>
      <c r="K98" s="43">
        <f>IFERROR(VLOOKUP($A98,заявки!$A:$L,COLUMN()-9,0),0)*IF(COUNTIF(Арн.Нар,$A98)&gt;0,1,0)</f>
        <v>0</v>
      </c>
      <c r="L98" s="44">
        <f>IFERROR(VLOOKUP($A98,заявки!$A:$L,COLUMN()-9,0),0)*IF(COUNTIF(Арн.Нар,$A98)&gt;0,1,0)</f>
        <v>0</v>
      </c>
      <c r="M98" s="19"/>
      <c r="N98" s="45"/>
      <c r="Q98" s="14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4"/>
    </row>
    <row r="99" spans="1:28" x14ac:dyDescent="0.25">
      <c r="A99" s="4" t="s">
        <v>134</v>
      </c>
      <c r="B99" s="37"/>
      <c r="C99" s="69" t="s">
        <v>289</v>
      </c>
      <c r="D99" s="69" t="s">
        <v>174</v>
      </c>
      <c r="E99" s="43">
        <f>IFERROR(VLOOKUP($A99,заявки!$A:$L,COLUMN()-3,0),0)*IF(COUNTIF(Хлеб.Дом,$A99)&gt;0,1,0)</f>
        <v>0</v>
      </c>
      <c r="F99" s="43">
        <f>IFERROR(VLOOKUP($A99,заявки!$A:$L,COLUMN()-3,0),0)*IF(COUNTIF(Хлеб.Дом,$A99)&gt;0,1,0)</f>
        <v>0</v>
      </c>
      <c r="G99" s="43">
        <f>IFERROR(VLOOKUP($A99,заявки!$A:$L,COLUMN()-5,0),0)*IF(COUNTIF(Арн.Бат,$A99)&gt;0,1,0)</f>
        <v>3</v>
      </c>
      <c r="H99" s="44">
        <f>IFERROR(VLOOKUP($A99,заявки!$A:$L,COLUMN()-5,0),0)*IF(COUNTIF(Арн.Хл,$A99)&gt;0,1,0)</f>
        <v>1</v>
      </c>
      <c r="I99" s="43">
        <f>IFERROR(VLOOKUP($A99,заявки!$A:$L,COLUMN()-7,0),0)*IF(COUNTIF(Арн.бат.необ,$A99)&gt;0,1,0)</f>
        <v>0</v>
      </c>
      <c r="J99" s="43">
        <f>IFERROR(VLOOKUP($A99,заявки!$A:$L,COLUMN()-7,0),0)*IF(COUNTIF(Арн.Рж,$A99)&gt;0,1,0)</f>
        <v>0</v>
      </c>
      <c r="K99" s="43">
        <f>IFERROR(VLOOKUP($A99,заявки!$A:$L,COLUMN()-9,0),0)*IF(COUNTIF(Арн.Нар,$A99)&gt;0,1,0)</f>
        <v>0</v>
      </c>
      <c r="L99" s="44">
        <f>IFERROR(VLOOKUP($A99,заявки!$A:$L,COLUMN()-9,0),0)*IF(COUNTIF(Арн.Нар,$A99)&gt;0,1,0)</f>
        <v>0</v>
      </c>
      <c r="M99" s="19"/>
      <c r="N99" s="45"/>
      <c r="Q99" s="14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4"/>
    </row>
    <row r="100" spans="1:28" x14ac:dyDescent="0.25">
      <c r="A100" s="4" t="s">
        <v>135</v>
      </c>
      <c r="B100" s="37"/>
      <c r="C100" s="69" t="s">
        <v>289</v>
      </c>
      <c r="D100" s="69" t="s">
        <v>227</v>
      </c>
      <c r="E100" s="43">
        <f>IFERROR(VLOOKUP($A100,заявки!$A:$L,COLUMN()-3,0),0)*IF(COUNTIF(Хлеб.Дом,$A100)&gt;0,1,0)</f>
        <v>0</v>
      </c>
      <c r="F100" s="43">
        <f>IFERROR(VLOOKUP($A100,заявки!$A:$L,COLUMN()-3,0),0)*IF(COUNTIF(Хлеб.Дом,$A100)&gt;0,1,0)</f>
        <v>0</v>
      </c>
      <c r="G100" s="43">
        <f>IFERROR(VLOOKUP($A100,заявки!$A:$L,COLUMN()-5,0),0)*IF(COUNTIF(Арн.Бат,$A100)&gt;0,1,0)</f>
        <v>3</v>
      </c>
      <c r="H100" s="44">
        <f>IFERROR(VLOOKUP($A100,заявки!$A:$L,COLUMN()-5,0),0)*IF(COUNTIF(Арн.Хл,$A100)&gt;0,1,0)</f>
        <v>0</v>
      </c>
      <c r="I100" s="43">
        <f>IFERROR(VLOOKUP($A100,заявки!$A:$L,COLUMN()-7,0),0)*IF(COUNTIF(Арн.бат.необ,$A100)&gt;0,1,0)</f>
        <v>0</v>
      </c>
      <c r="J100" s="43">
        <f>IFERROR(VLOOKUP($A100,заявки!$A:$L,COLUMN()-7,0),0)*IF(COUNTIF(Арн.Рж,$A100)&gt;0,1,0)</f>
        <v>1</v>
      </c>
      <c r="K100" s="43">
        <f>IFERROR(VLOOKUP($A100,заявки!$A:$L,COLUMN()-9,0),0)*IF(COUNTIF(Арн.Нар,$A100)&gt;0,1,0)</f>
        <v>0</v>
      </c>
      <c r="L100" s="44">
        <f>IFERROR(VLOOKUP($A100,заявки!$A:$L,COLUMN()-9,0),0)*IF(COUNTIF(Арн.Нар,$A100)&gt;0,1,0)</f>
        <v>0</v>
      </c>
      <c r="M100" s="19"/>
      <c r="N100" s="45"/>
      <c r="Q100" s="14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4"/>
    </row>
    <row r="101" spans="1:28" x14ac:dyDescent="0.25">
      <c r="A101" s="27" t="s">
        <v>146</v>
      </c>
      <c r="B101" s="37"/>
      <c r="C101" s="69" t="s">
        <v>289</v>
      </c>
      <c r="D101" s="69" t="s">
        <v>192</v>
      </c>
      <c r="E101" s="43">
        <f>IFERROR(VLOOKUP($A101,заявки!$A:$L,COLUMN()-3,0),0)*IF(COUNTIF(Хлеб.Дом,$A101)&gt;0,1,0)</f>
        <v>3</v>
      </c>
      <c r="F101" s="43">
        <f>IFERROR(VLOOKUP($A101,заявки!$A:$L,COLUMN()-3,0),0)*IF(COUNTIF(Хлеб.Дом,$A101)&gt;0,1,0)</f>
        <v>1</v>
      </c>
      <c r="G101" s="43">
        <f>IFERROR(VLOOKUP($A101,заявки!$A:$L,COLUMN()-5,0),0)*IF(COUNTIF(Арн.Бат,$A101)&gt;0,1,0)</f>
        <v>0</v>
      </c>
      <c r="H101" s="44">
        <f>IFERROR(VLOOKUP($A101,заявки!$A:$L,COLUMN()-5,0),0)*IF(COUNTIF(Арн.Хл,$A101)&gt;0,1,0)</f>
        <v>0</v>
      </c>
      <c r="I101" s="43">
        <f>IFERROR(VLOOKUP($A101,заявки!$A:$L,COLUMN()-7,0),0)*IF(COUNTIF(Арн.бат.необ,$A101)&gt;0,1,0)</f>
        <v>0</v>
      </c>
      <c r="J101" s="43">
        <f>IFERROR(VLOOKUP($A101,заявки!$A:$L,COLUMN()-7,0),0)*IF(COUNTIF(Арн.Рж,$A101)&gt;0,1,0)</f>
        <v>0</v>
      </c>
      <c r="K101" s="43">
        <f>IFERROR(VLOOKUP($A101,заявки!$A:$L,COLUMN()-9,0),0)*IF(COUNTIF(Арн.Нар,$A101)&gt;0,1,0)</f>
        <v>0</v>
      </c>
      <c r="L101" s="44">
        <f>IFERROR(VLOOKUP($A101,заявки!$A:$L,COLUMN()-9,0),0)*IF(COUNTIF(Арн.Нар,$A101)&gt;0,1,0)</f>
        <v>0</v>
      </c>
      <c r="M101" s="19"/>
      <c r="N101" s="45"/>
      <c r="Q101" s="14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4"/>
    </row>
    <row r="102" spans="1:28" x14ac:dyDescent="0.25">
      <c r="A102" s="4"/>
      <c r="B102" s="37"/>
      <c r="C102" s="69"/>
      <c r="D102" s="69"/>
      <c r="E102" s="43">
        <f>IFERROR(VLOOKUP($A102,заявки!$A:$L,COLUMN()-3,0),0)*IF(COUNTIF(Хлеб.Дом,$A102)&gt;0,1,0)</f>
        <v>0</v>
      </c>
      <c r="F102" s="43">
        <f>IFERROR(VLOOKUP($A102,заявки!$A:$L,COLUMN()-3,0),0)*IF(COUNTIF(Хлеб.Дом,$A102)&gt;0,1,0)</f>
        <v>0</v>
      </c>
      <c r="G102" s="43">
        <f>IFERROR(VLOOKUP($A102,заявки!$A:$L,COLUMN()-5,0),0)*IF(COUNTIF(Арн.Бат,$A102)&gt;0,1,0)</f>
        <v>0</v>
      </c>
      <c r="H102" s="44">
        <f>IFERROR(VLOOKUP($A102,заявки!$A:$L,COLUMN()-5,0),0)*IF(COUNTIF(Арн.Хл,$A102)&gt;0,1,0)</f>
        <v>0</v>
      </c>
      <c r="I102" s="43">
        <f>IFERROR(VLOOKUP($A102,заявки!$A:$L,COLUMN()-7,0),0)*IF(COUNTIF(Арн.бат.необ,$A102)&gt;0,1,0)</f>
        <v>0</v>
      </c>
      <c r="J102" s="43">
        <f>IFERROR(VLOOKUP($A102,заявки!$A:$L,COLUMN()-7,0),0)*IF(COUNTIF(Арн.Рж,$A102)&gt;0,1,0)</f>
        <v>0</v>
      </c>
      <c r="K102" s="43">
        <f>IFERROR(VLOOKUP($A102,заявки!$A:$L,COLUMN()-9,0),0)*IF(COUNTIF(Арн.Нар,$A102)&gt;0,1,0)</f>
        <v>0</v>
      </c>
      <c r="L102" s="44">
        <f>IFERROR(VLOOKUP($A102,заявки!$A:$L,COLUMN()-9,0),0)*IF(COUNTIF(Арн.Нар,$A102)&gt;0,1,0)</f>
        <v>0</v>
      </c>
      <c r="M102" s="19"/>
      <c r="N102" s="45"/>
      <c r="Q102" s="14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4"/>
    </row>
    <row r="103" spans="1:28" x14ac:dyDescent="0.25">
      <c r="A103" s="4"/>
      <c r="B103" s="37"/>
      <c r="C103" s="69"/>
      <c r="D103" s="69"/>
      <c r="E103" s="43">
        <f>IFERROR(VLOOKUP($A103,заявки!$A:$L,COLUMN()-3,0),0)*IF(COUNTIF(Хлеб.Дом,$A103)&gt;0,1,0)</f>
        <v>0</v>
      </c>
      <c r="F103" s="43">
        <f>IFERROR(VLOOKUP($A103,заявки!$A:$L,COLUMN()-3,0),0)*IF(COUNTIF(Хлеб.Дом,$A103)&gt;0,1,0)</f>
        <v>0</v>
      </c>
      <c r="G103" s="43">
        <f>IFERROR(VLOOKUP($A103,заявки!$A:$L,COLUMN()-5,0),0)*IF(COUNTIF(Арн.Бат,$A103)&gt;0,1,0)</f>
        <v>0</v>
      </c>
      <c r="H103" s="44">
        <f>IFERROR(VLOOKUP($A103,заявки!$A:$L,COLUMN()-5,0),0)*IF(COUNTIF(Арн.Хл,$A103)&gt;0,1,0)</f>
        <v>0</v>
      </c>
      <c r="I103" s="43">
        <f>IFERROR(VLOOKUP($A103,заявки!$A:$L,COLUMN()-7,0),0)*IF(COUNTIF(Арн.бат.необ,$A103)&gt;0,1,0)</f>
        <v>0</v>
      </c>
      <c r="J103" s="43">
        <f>IFERROR(VLOOKUP($A103,заявки!$A:$L,COLUMN()-7,0),0)*IF(COUNTIF(Арн.Рж,$A103)&gt;0,1,0)</f>
        <v>0</v>
      </c>
      <c r="K103" s="43">
        <f>IFERROR(VLOOKUP($A103,заявки!$A:$L,COLUMN()-9,0),0)*IF(COUNTIF(Арн.Нар,$A103)&gt;0,1,0)</f>
        <v>0</v>
      </c>
      <c r="L103" s="44">
        <f>IFERROR(VLOOKUP($A103,заявки!$A:$L,COLUMN()-9,0),0)*IF(COUNTIF(Арн.Нар,$A103)&gt;0,1,0)</f>
        <v>0</v>
      </c>
      <c r="M103" s="19"/>
      <c r="N103" s="45"/>
      <c r="Q103" s="14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4"/>
    </row>
    <row r="104" spans="1:28" x14ac:dyDescent="0.25">
      <c r="A104" s="4"/>
      <c r="B104" s="37"/>
      <c r="C104" s="69"/>
      <c r="D104" s="69"/>
      <c r="E104" s="43">
        <f>IFERROR(VLOOKUP($A104,заявки!$A:$L,COLUMN()-3,0),0)*IF(COUNTIF(Хлеб.Дом,$A104)&gt;0,1,0)</f>
        <v>0</v>
      </c>
      <c r="F104" s="43">
        <f>IFERROR(VLOOKUP($A104,заявки!$A:$L,COLUMN()-3,0),0)*IF(COUNTIF(Хлеб.Дом,$A104)&gt;0,1,0)</f>
        <v>0</v>
      </c>
      <c r="G104" s="43">
        <f>IFERROR(VLOOKUP($A104,заявки!$A:$L,COLUMN()-5,0),0)*IF(COUNTIF(Арн.Бат,$A104)&gt;0,1,0)</f>
        <v>0</v>
      </c>
      <c r="H104" s="44">
        <f>IFERROR(VLOOKUP($A104,заявки!$A:$L,COLUMN()-5,0),0)*IF(COUNTIF(Арн.Хл,$A104)&gt;0,1,0)</f>
        <v>0</v>
      </c>
      <c r="I104" s="43">
        <f>IFERROR(VLOOKUP($A104,заявки!$A:$L,COLUMN()-7,0),0)*IF(COUNTIF(Арн.бат.необ,$A104)&gt;0,1,0)</f>
        <v>0</v>
      </c>
      <c r="J104" s="43">
        <f>IFERROR(VLOOKUP($A104,заявки!$A:$L,COLUMN()-7,0),0)*IF(COUNTIF(Арн.Рж,$A104)&gt;0,1,0)</f>
        <v>0</v>
      </c>
      <c r="K104" s="43">
        <f>IFERROR(VLOOKUP($A104,заявки!$A:$L,COLUMN()-9,0),0)*IF(COUNTIF(Арн.Нар,$A104)&gt;0,1,0)</f>
        <v>0</v>
      </c>
      <c r="L104" s="44">
        <f>IFERROR(VLOOKUP($A104,заявки!$A:$L,COLUMN()-9,0),0)*IF(COUNTIF(Арн.Нар,$A104)&gt;0,1,0)</f>
        <v>0</v>
      </c>
      <c r="M104" s="19"/>
      <c r="N104" s="45"/>
      <c r="Q104" s="14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4"/>
    </row>
    <row r="105" spans="1:28" x14ac:dyDescent="0.25">
      <c r="A105" s="12" t="s">
        <v>31</v>
      </c>
      <c r="B105" s="38"/>
      <c r="C105" s="70" t="s">
        <v>290</v>
      </c>
      <c r="D105" s="70" t="s">
        <v>253</v>
      </c>
      <c r="E105" s="43">
        <f>IFERROR(VLOOKUP($A105,заявки!$A:$L,COLUMN()-3,0),0)*IF(COUNTIF(Хлеб.Дом,$A105)&gt;0,1,0)</f>
        <v>3</v>
      </c>
      <c r="F105" s="43">
        <f>IFERROR(VLOOKUP($A105,заявки!$A:$L,COLUMN()-3,0),0)*IF(COUNTIF(Хлеб.Дом,$A105)&gt;0,1,0)</f>
        <v>1</v>
      </c>
      <c r="G105" s="43">
        <f>IFERROR(VLOOKUP($A105,заявки!$A:$L,COLUMN()-5,0),0)*IF(COUNTIF(Арн.Бат,$A105)&gt;0,1,0)</f>
        <v>0</v>
      </c>
      <c r="H105" s="44">
        <f>IFERROR(VLOOKUP($A105,заявки!$A:$L,COLUMN()-5,0),0)*IF(COUNTIF(Арн.Хл,$A105)&gt;0,1,0)</f>
        <v>0</v>
      </c>
      <c r="I105" s="43">
        <f>IFERROR(VLOOKUP($A105,заявки!$A:$L,COLUMN()-7,0),0)*IF(COUNTIF(Арн.бат.необ,$A105)&gt;0,1,0)</f>
        <v>0</v>
      </c>
      <c r="J105" s="43">
        <f>IFERROR(VLOOKUP($A105,заявки!$A:$L,COLUMN()-7,0),0)*IF(COUNTIF(Арн.Рж,$A105)&gt;0,1,0)</f>
        <v>0</v>
      </c>
      <c r="K105" s="43">
        <f>IFERROR(VLOOKUP($A105,заявки!$A:$L,COLUMN()-9,0),0)*IF(COUNTIF(Арн.Нар,$A105)&gt;0,1,0)</f>
        <v>0</v>
      </c>
      <c r="L105" s="44">
        <f>IFERROR(VLOOKUP($A105,заявки!$A:$L,COLUMN()-9,0),0)*IF(COUNTIF(Арн.Нар,$A105)&gt;0,1,0)</f>
        <v>0</v>
      </c>
      <c r="M105" s="19"/>
      <c r="N105" s="45"/>
      <c r="Q105" s="14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4"/>
    </row>
    <row r="106" spans="1:28" x14ac:dyDescent="0.25">
      <c r="A106" s="12" t="s">
        <v>59</v>
      </c>
      <c r="B106" s="38"/>
      <c r="C106" s="70" t="s">
        <v>290</v>
      </c>
      <c r="D106" s="70" t="s">
        <v>261</v>
      </c>
      <c r="E106" s="43">
        <f>IFERROR(VLOOKUP($A106,заявки!$A:$L,COLUMN()-3,0),0)*IF(COUNTIF(Хлеб.Дом,$A106)&gt;0,1,0)</f>
        <v>3</v>
      </c>
      <c r="F106" s="43">
        <f>IFERROR(VLOOKUP($A106,заявки!$A:$L,COLUMN()-3,0),0)*IF(COUNTIF(Хлеб.Дом,$A106)&gt;0,1,0)</f>
        <v>1</v>
      </c>
      <c r="G106" s="43">
        <f>IFERROR(VLOOKUP($A106,заявки!$A:$L,COLUMN()-5,0),0)*IF(COUNTIF(Арн.Бат,$A106)&gt;0,1,0)</f>
        <v>0</v>
      </c>
      <c r="H106" s="44">
        <f>IFERROR(VLOOKUP($A106,заявки!$A:$L,COLUMN()-5,0),0)*IF(COUNTIF(Арн.Хл,$A106)&gt;0,1,0)</f>
        <v>0</v>
      </c>
      <c r="I106" s="43">
        <f>IFERROR(VLOOKUP($A106,заявки!$A:$L,COLUMN()-7,0),0)*IF(COUNTIF(Арн.бат.необ,$A106)&gt;0,1,0)</f>
        <v>0</v>
      </c>
      <c r="J106" s="43">
        <f>IFERROR(VLOOKUP($A106,заявки!$A:$L,COLUMN()-7,0),0)*IF(COUNTIF(Арн.Рж,$A106)&gt;0,1,0)</f>
        <v>0</v>
      </c>
      <c r="K106" s="43">
        <f>IFERROR(VLOOKUP($A106,заявки!$A:$L,COLUMN()-9,0),0)*IF(COUNTIF(Арн.Нар,$A106)&gt;0,1,0)</f>
        <v>0</v>
      </c>
      <c r="L106" s="44">
        <f>IFERROR(VLOOKUP($A106,заявки!$A:$L,COLUMN()-9,0),0)*IF(COUNTIF(Арн.Нар,$A106)&gt;0,1,0)</f>
        <v>0</v>
      </c>
      <c r="M106" s="19"/>
      <c r="N106" s="45"/>
      <c r="Q106" s="14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4"/>
    </row>
    <row r="107" spans="1:28" x14ac:dyDescent="0.25">
      <c r="A107" s="12" t="s">
        <v>102</v>
      </c>
      <c r="B107" s="38"/>
      <c r="C107" s="70" t="s">
        <v>290</v>
      </c>
      <c r="D107" s="70" t="s">
        <v>254</v>
      </c>
      <c r="E107" s="43">
        <f>IFERROR(VLOOKUP($A107,заявки!$A:$L,COLUMN()-3,0),0)*IF(COUNTIF(Хлеб.Дом,$A107)&gt;0,1,0)</f>
        <v>3</v>
      </c>
      <c r="F107" s="43">
        <f>IFERROR(VLOOKUP($A107,заявки!$A:$L,COLUMN()-3,0),0)*IF(COUNTIF(Хлеб.Дом,$A107)&gt;0,1,0)</f>
        <v>1</v>
      </c>
      <c r="G107" s="43">
        <f>IFERROR(VLOOKUP($A107,заявки!$A:$L,COLUMN()-5,0),0)*IF(COUNTIF(Арн.Бат,$A107)&gt;0,1,0)</f>
        <v>0</v>
      </c>
      <c r="H107" s="44">
        <f>IFERROR(VLOOKUP($A107,заявки!$A:$L,COLUMN()-5,0),0)*IF(COUNTIF(Арн.Хл,$A107)&gt;0,1,0)</f>
        <v>0</v>
      </c>
      <c r="I107" s="43">
        <f>IFERROR(VLOOKUP($A107,заявки!$A:$L,COLUMN()-7,0),0)*IF(COUNTIF(Арн.бат.необ,$A107)&gt;0,1,0)</f>
        <v>0</v>
      </c>
      <c r="J107" s="43">
        <f>IFERROR(VLOOKUP($A107,заявки!$A:$L,COLUMN()-7,0),0)*IF(COUNTIF(Арн.Рж,$A107)&gt;0,1,0)</f>
        <v>0</v>
      </c>
      <c r="K107" s="43">
        <f>IFERROR(VLOOKUP($A107,заявки!$A:$L,COLUMN()-9,0),0)*IF(COUNTIF(Арн.Нар,$A107)&gt;0,1,0)</f>
        <v>0</v>
      </c>
      <c r="L107" s="44">
        <f>IFERROR(VLOOKUP($A107,заявки!$A:$L,COLUMN()-9,0),0)*IF(COUNTIF(Арн.Нар,$A107)&gt;0,1,0)</f>
        <v>0</v>
      </c>
      <c r="M107" s="19"/>
      <c r="N107" s="45"/>
      <c r="Q107" s="14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4"/>
    </row>
    <row r="108" spans="1:28" x14ac:dyDescent="0.25">
      <c r="A108" s="12" t="s">
        <v>20</v>
      </c>
      <c r="B108" s="38"/>
      <c r="C108" s="70" t="s">
        <v>290</v>
      </c>
      <c r="D108" s="70" t="s">
        <v>260</v>
      </c>
      <c r="E108" s="43">
        <f>IFERROR(VLOOKUP($A108,заявки!$A:$L,COLUMN()-3,0),0)*IF(COUNTIF(Хлеб.Дом,$A108)&gt;0,1,0)</f>
        <v>3</v>
      </c>
      <c r="F108" s="43">
        <f>IFERROR(VLOOKUP($A108,заявки!$A:$L,COLUMN()-3,0),0)*IF(COUNTIF(Хлеб.Дом,$A108)&gt;0,1,0)</f>
        <v>1</v>
      </c>
      <c r="G108" s="43">
        <f>IFERROR(VLOOKUP($A108,заявки!$A:$L,COLUMN()-5,0),0)*IF(COUNTIF(Арн.Бат,$A108)&gt;0,1,0)</f>
        <v>0</v>
      </c>
      <c r="H108" s="44">
        <f>IFERROR(VLOOKUP($A108,заявки!$A:$L,COLUMN()-5,0),0)*IF(COUNTIF(Арн.Хл,$A108)&gt;0,1,0)</f>
        <v>0</v>
      </c>
      <c r="I108" s="43">
        <f>IFERROR(VLOOKUP($A108,заявки!$A:$L,COLUMN()-7,0),0)*IF(COUNTIF(Арн.бат.необ,$A108)&gt;0,1,0)</f>
        <v>0</v>
      </c>
      <c r="J108" s="43">
        <f>IFERROR(VLOOKUP($A108,заявки!$A:$L,COLUMN()-7,0),0)*IF(COUNTIF(Арн.Рж,$A108)&gt;0,1,0)</f>
        <v>0</v>
      </c>
      <c r="K108" s="43">
        <f>IFERROR(VLOOKUP($A108,заявки!$A:$L,COLUMN()-9,0),0)*IF(COUNTIF(Арн.Нар,$A108)&gt;0,1,0)</f>
        <v>0</v>
      </c>
      <c r="L108" s="44">
        <f>IFERROR(VLOOKUP($A108,заявки!$A:$L,COLUMN()-9,0),0)*IF(COUNTIF(Арн.Нар,$A108)&gt;0,1,0)</f>
        <v>0</v>
      </c>
      <c r="M108" s="19"/>
      <c r="N108" s="45"/>
      <c r="Q108" s="14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4"/>
    </row>
    <row r="109" spans="1:28" x14ac:dyDescent="0.25">
      <c r="A109" s="12" t="s">
        <v>9</v>
      </c>
      <c r="B109" s="38"/>
      <c r="C109" s="70" t="s">
        <v>290</v>
      </c>
      <c r="D109" s="70" t="s">
        <v>259</v>
      </c>
      <c r="E109" s="43">
        <f>IFERROR(VLOOKUP($A109,заявки!$A:$L,COLUMN()-3,0),0)*IF(COUNTIF(Хлеб.Дом,$A109)&gt;0,1,0)</f>
        <v>3</v>
      </c>
      <c r="F109" s="43">
        <f>IFERROR(VLOOKUP($A109,заявки!$A:$L,COLUMN()-3,0),0)*IF(COUNTIF(Хлеб.Дом,$A109)&gt;0,1,0)</f>
        <v>1</v>
      </c>
      <c r="G109" s="43">
        <f>IFERROR(VLOOKUP($A109,заявки!$A:$L,COLUMN()-5,0),0)*IF(COUNTIF(Арн.Бат,$A109)&gt;0,1,0)</f>
        <v>0</v>
      </c>
      <c r="H109" s="44">
        <f>IFERROR(VLOOKUP($A109,заявки!$A:$L,COLUMN()-5,0),0)*IF(COUNTIF(Арн.Хл,$A109)&gt;0,1,0)</f>
        <v>0</v>
      </c>
      <c r="I109" s="43">
        <f>IFERROR(VLOOKUP($A109,заявки!$A:$L,COLUMN()-7,0),0)*IF(COUNTIF(Арн.бат.необ,$A109)&gt;0,1,0)</f>
        <v>0</v>
      </c>
      <c r="J109" s="43">
        <f>IFERROR(VLOOKUP($A109,заявки!$A:$L,COLUMN()-7,0),0)*IF(COUNTIF(Арн.Рж,$A109)&gt;0,1,0)</f>
        <v>0</v>
      </c>
      <c r="K109" s="43">
        <f>IFERROR(VLOOKUP($A109,заявки!$A:$L,COLUMN()-9,0),0)*IF(COUNTIF(Арн.Нар,$A109)&gt;0,1,0)</f>
        <v>0</v>
      </c>
      <c r="L109" s="44">
        <f>IFERROR(VLOOKUP($A109,заявки!$A:$L,COLUMN()-9,0),0)*IF(COUNTIF(Арн.Нар,$A109)&gt;0,1,0)</f>
        <v>0</v>
      </c>
      <c r="M109" s="19"/>
      <c r="N109" s="45"/>
      <c r="Q109" s="14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4"/>
    </row>
    <row r="110" spans="1:28" x14ac:dyDescent="0.25">
      <c r="A110" s="12" t="s">
        <v>103</v>
      </c>
      <c r="B110" s="38"/>
      <c r="C110" s="70" t="s">
        <v>290</v>
      </c>
      <c r="D110" s="70" t="s">
        <v>257</v>
      </c>
      <c r="E110" s="43">
        <f>IFERROR(VLOOKUP($A110,заявки!$A:$L,COLUMN()-3,0),0)*IF(COUNTIF(Хлеб.Дом,$A110)&gt;0,1,0)</f>
        <v>3</v>
      </c>
      <c r="F110" s="43">
        <f>IFERROR(VLOOKUP($A110,заявки!$A:$L,COLUMN()-3,0),0)*IF(COUNTIF(Хлеб.Дом,$A110)&gt;0,1,0)</f>
        <v>1</v>
      </c>
      <c r="G110" s="43">
        <f>IFERROR(VLOOKUP($A110,заявки!$A:$L,COLUMN()-5,0),0)*IF(COUNTIF(Арн.Бат,$A110)&gt;0,1,0)</f>
        <v>0</v>
      </c>
      <c r="H110" s="44">
        <f>IFERROR(VLOOKUP($A110,заявки!$A:$L,COLUMN()-5,0),0)*IF(COUNTIF(Арн.Хл,$A110)&gt;0,1,0)</f>
        <v>0</v>
      </c>
      <c r="I110" s="43">
        <f>IFERROR(VLOOKUP($A110,заявки!$A:$L,COLUMN()-7,0),0)*IF(COUNTIF(Арн.бат.необ,$A110)&gt;0,1,0)</f>
        <v>0</v>
      </c>
      <c r="J110" s="43">
        <f>IFERROR(VLOOKUP($A110,заявки!$A:$L,COLUMN()-7,0),0)*IF(COUNTIF(Арн.Рж,$A110)&gt;0,1,0)</f>
        <v>0</v>
      </c>
      <c r="K110" s="43">
        <f>IFERROR(VLOOKUP($A110,заявки!$A:$L,COLUMN()-9,0),0)*IF(COUNTIF(Арн.Нар,$A110)&gt;0,1,0)</f>
        <v>0</v>
      </c>
      <c r="L110" s="44">
        <f>IFERROR(VLOOKUP($A110,заявки!$A:$L,COLUMN()-9,0),0)*IF(COUNTIF(Арн.Нар,$A110)&gt;0,1,0)</f>
        <v>0</v>
      </c>
      <c r="M110" s="19"/>
      <c r="N110" s="45"/>
      <c r="Q110" s="14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4"/>
    </row>
    <row r="111" spans="1:28" x14ac:dyDescent="0.25">
      <c r="A111" s="12" t="s">
        <v>104</v>
      </c>
      <c r="B111" s="38"/>
      <c r="C111" s="70" t="s">
        <v>290</v>
      </c>
      <c r="D111" s="70" t="s">
        <v>258</v>
      </c>
      <c r="E111" s="43">
        <f>IFERROR(VLOOKUP($A111,заявки!$A:$L,COLUMN()-3,0),0)*IF(COUNTIF(Хлеб.Дом,$A111)&gt;0,1,0)</f>
        <v>3</v>
      </c>
      <c r="F111" s="43">
        <f>IFERROR(VLOOKUP($A111,заявки!$A:$L,COLUMN()-3,0),0)*IF(COUNTIF(Хлеб.Дом,$A111)&gt;0,1,0)</f>
        <v>1</v>
      </c>
      <c r="G111" s="43">
        <f>IFERROR(VLOOKUP($A111,заявки!$A:$L,COLUMN()-5,0),0)*IF(COUNTIF(Арн.Бат,$A111)&gt;0,1,0)</f>
        <v>0</v>
      </c>
      <c r="H111" s="44">
        <f>IFERROR(VLOOKUP($A111,заявки!$A:$L,COLUMN()-5,0),0)*IF(COUNTIF(Арн.Хл,$A111)&gt;0,1,0)</f>
        <v>0</v>
      </c>
      <c r="I111" s="43">
        <f>IFERROR(VLOOKUP($A111,заявки!$A:$L,COLUMN()-7,0),0)*IF(COUNTIF(Арн.бат.необ,$A111)&gt;0,1,0)</f>
        <v>0</v>
      </c>
      <c r="J111" s="43">
        <f>IFERROR(VLOOKUP($A111,заявки!$A:$L,COLUMN()-7,0),0)*IF(COUNTIF(Арн.Рж,$A111)&gt;0,1,0)</f>
        <v>0</v>
      </c>
      <c r="K111" s="43">
        <f>IFERROR(VLOOKUP($A111,заявки!$A:$L,COLUMN()-9,0),0)*IF(COUNTIF(Арн.Нар,$A111)&gt;0,1,0)</f>
        <v>0</v>
      </c>
      <c r="L111" s="44">
        <f>IFERROR(VLOOKUP($A111,заявки!$A:$L,COLUMN()-9,0),0)*IF(COUNTIF(Арн.Нар,$A111)&gt;0,1,0)</f>
        <v>0</v>
      </c>
      <c r="M111" s="19"/>
      <c r="N111" s="45"/>
      <c r="Q111" s="14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4"/>
    </row>
    <row r="112" spans="1:28" x14ac:dyDescent="0.25">
      <c r="A112" s="12" t="s">
        <v>49</v>
      </c>
      <c r="B112" s="38"/>
      <c r="C112" s="70" t="s">
        <v>290</v>
      </c>
      <c r="D112" s="70" t="s">
        <v>255</v>
      </c>
      <c r="E112" s="43">
        <f>IFERROR(VLOOKUP($A112,заявки!$A:$L,COLUMN()-3,0),0)*IF(COUNTIF(Хлеб.Дом,$A112)&gt;0,1,0)</f>
        <v>3</v>
      </c>
      <c r="F112" s="43">
        <f>IFERROR(VLOOKUP($A112,заявки!$A:$L,COLUMN()-3,0),0)*IF(COUNTIF(Хлеб.Дом,$A112)&gt;0,1,0)</f>
        <v>1</v>
      </c>
      <c r="G112" s="43">
        <f>IFERROR(VLOOKUP($A112,заявки!$A:$L,COLUMN()-5,0),0)*IF(COUNTIF(Арн.Бат,$A112)&gt;0,1,0)</f>
        <v>0</v>
      </c>
      <c r="H112" s="44">
        <f>IFERROR(VLOOKUP($A112,заявки!$A:$L,COLUMN()-5,0),0)*IF(COUNTIF(Арн.Хл,$A112)&gt;0,1,0)</f>
        <v>0</v>
      </c>
      <c r="I112" s="43">
        <f>IFERROR(VLOOKUP($A112,заявки!$A:$L,COLUMN()-7,0),0)*IF(COUNTIF(Арн.бат.необ,$A112)&gt;0,1,0)</f>
        <v>0</v>
      </c>
      <c r="J112" s="43">
        <f>IFERROR(VLOOKUP($A112,заявки!$A:$L,COLUMN()-7,0),0)*IF(COUNTIF(Арн.Рж,$A112)&gt;0,1,0)</f>
        <v>0</v>
      </c>
      <c r="K112" s="43">
        <f>IFERROR(VLOOKUP($A112,заявки!$A:$L,COLUMN()-9,0),0)*IF(COUNTIF(Арн.Нар,$A112)&gt;0,1,0)</f>
        <v>0</v>
      </c>
      <c r="L112" s="44">
        <f>IFERROR(VLOOKUP($A112,заявки!$A:$L,COLUMN()-9,0),0)*IF(COUNTIF(Арн.Нар,$A112)&gt;0,1,0)</f>
        <v>0</v>
      </c>
      <c r="M112" s="19"/>
      <c r="N112" s="45"/>
      <c r="Q112" s="14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4"/>
    </row>
    <row r="113" spans="1:28" x14ac:dyDescent="0.25">
      <c r="A113" s="12" t="s">
        <v>34</v>
      </c>
      <c r="B113" s="38"/>
      <c r="C113" s="70" t="s">
        <v>290</v>
      </c>
      <c r="D113" s="70" t="s">
        <v>256</v>
      </c>
      <c r="E113" s="43">
        <f>IFERROR(VLOOKUP($A113,заявки!$A:$L,COLUMN()-3,0),0)*IF(COUNTIF(Хлеб.Дом,$A113)&gt;0,1,0)</f>
        <v>3</v>
      </c>
      <c r="F113" s="43">
        <f>IFERROR(VLOOKUP($A113,заявки!$A:$L,COLUMN()-3,0),0)*IF(COUNTIF(Хлеб.Дом,$A113)&gt;0,1,0)</f>
        <v>1</v>
      </c>
      <c r="G113" s="43">
        <f>IFERROR(VLOOKUP($A113,заявки!$A:$L,COLUMN()-5,0),0)*IF(COUNTIF(Арн.Бат,$A113)&gt;0,1,0)</f>
        <v>0</v>
      </c>
      <c r="H113" s="44">
        <f>IFERROR(VLOOKUP($A113,заявки!$A:$L,COLUMN()-5,0),0)*IF(COUNTIF(Арн.Хл,$A113)&gt;0,1,0)</f>
        <v>0</v>
      </c>
      <c r="I113" s="43">
        <f>IFERROR(VLOOKUP($A113,заявки!$A:$L,COLUMN()-7,0),0)*IF(COUNTIF(Арн.бат.необ,$A113)&gt;0,1,0)</f>
        <v>0</v>
      </c>
      <c r="J113" s="43">
        <f>IFERROR(VLOOKUP($A113,заявки!$A:$L,COLUMN()-7,0),0)*IF(COUNTIF(Арн.Рж,$A113)&gt;0,1,0)</f>
        <v>0</v>
      </c>
      <c r="K113" s="43">
        <f>IFERROR(VLOOKUP($A113,заявки!$A:$L,COLUMN()-9,0),0)*IF(COUNTIF(Арн.Нар,$A113)&gt;0,1,0)</f>
        <v>0</v>
      </c>
      <c r="L113" s="44">
        <f>IFERROR(VLOOKUP($A113,заявки!$A:$L,COLUMN()-9,0),0)*IF(COUNTIF(Арн.Нар,$A113)&gt;0,1,0)</f>
        <v>0</v>
      </c>
      <c r="M113" s="19"/>
      <c r="N113" s="45"/>
      <c r="Q113" s="14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4"/>
    </row>
    <row r="114" spans="1:28" x14ac:dyDescent="0.25">
      <c r="A114" s="12" t="s">
        <v>72</v>
      </c>
      <c r="B114" s="38"/>
      <c r="C114" s="70" t="s">
        <v>290</v>
      </c>
      <c r="D114" s="70" t="s">
        <v>262</v>
      </c>
      <c r="E114" s="43">
        <f>IFERROR(VLOOKUP($A114,заявки!$A:$L,COLUMN()-3,0),0)*IF(COUNTIF(Хлеб.Дом,$A114)&gt;0,1,0)</f>
        <v>3</v>
      </c>
      <c r="F114" s="43">
        <f>IFERROR(VLOOKUP($A114,заявки!$A:$L,COLUMN()-3,0),0)*IF(COUNTIF(Хлеб.Дом,$A114)&gt;0,1,0)</f>
        <v>1</v>
      </c>
      <c r="G114" s="43">
        <f>IFERROR(VLOOKUP($A114,заявки!$A:$L,COLUMN()-5,0),0)*IF(COUNTIF(Арн.Бат,$A114)&gt;0,1,0)</f>
        <v>0</v>
      </c>
      <c r="H114" s="44">
        <f>IFERROR(VLOOKUP($A114,заявки!$A:$L,COLUMN()-5,0),0)*IF(COUNTIF(Арн.Хл,$A114)&gt;0,1,0)</f>
        <v>0</v>
      </c>
      <c r="I114" s="43">
        <f>IFERROR(VLOOKUP($A114,заявки!$A:$L,COLUMN()-7,0),0)*IF(COUNTIF(Арн.бат.необ,$A114)&gt;0,1,0)</f>
        <v>0</v>
      </c>
      <c r="J114" s="43">
        <f>IFERROR(VLOOKUP($A114,заявки!$A:$L,COLUMN()-7,0),0)*IF(COUNTIF(Арн.Рж,$A114)&gt;0,1,0)</f>
        <v>0</v>
      </c>
      <c r="K114" s="43">
        <f>IFERROR(VLOOKUP($A114,заявки!$A:$L,COLUMN()-9,0),0)*IF(COUNTIF(Арн.Нар,$A114)&gt;0,1,0)</f>
        <v>0</v>
      </c>
      <c r="L114" s="44">
        <f>IFERROR(VLOOKUP($A114,заявки!$A:$L,COLUMN()-9,0),0)*IF(COUNTIF(Арн.Нар,$A114)&gt;0,1,0)</f>
        <v>0</v>
      </c>
      <c r="M114" s="19"/>
      <c r="N114" s="45"/>
      <c r="Q114" s="14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4"/>
    </row>
    <row r="115" spans="1:28" x14ac:dyDescent="0.25">
      <c r="A115" s="12" t="s">
        <v>58</v>
      </c>
      <c r="B115" s="38"/>
      <c r="C115" s="70" t="s">
        <v>290</v>
      </c>
      <c r="D115" s="70" t="s">
        <v>284</v>
      </c>
      <c r="E115" s="43">
        <f>IFERROR(VLOOKUP($A115,заявки!$A:$L,COLUMN()-3,0),0)*IF(COUNTIF(Хлеб.Дом,$A115)&gt;0,1,0)</f>
        <v>3</v>
      </c>
      <c r="F115" s="43">
        <f>IFERROR(VLOOKUP($A115,заявки!$A:$L,COLUMN()-3,0),0)*IF(COUNTIF(Хлеб.Дом,$A115)&gt;0,1,0)</f>
        <v>1</v>
      </c>
      <c r="G115" s="43">
        <f>IFERROR(VLOOKUP($A115,заявки!$A:$L,COLUMN()-5,0),0)*IF(COUNTIF(Арн.Бат,$A115)&gt;0,1,0)</f>
        <v>0</v>
      </c>
      <c r="H115" s="44">
        <f>IFERROR(VLOOKUP($A115,заявки!$A:$L,COLUMN()-5,0),0)*IF(COUNTIF(Арн.Хл,$A115)&gt;0,1,0)</f>
        <v>0</v>
      </c>
      <c r="I115" s="43">
        <f>IFERROR(VLOOKUP($A115,заявки!$A:$L,COLUMN()-7,0),0)*IF(COUNTIF(Арн.бат.необ,$A115)&gt;0,1,0)</f>
        <v>0</v>
      </c>
      <c r="J115" s="43">
        <f>IFERROR(VLOOKUP($A115,заявки!$A:$L,COLUMN()-7,0),0)*IF(COUNTIF(Арн.Рж,$A115)&gt;0,1,0)</f>
        <v>0</v>
      </c>
      <c r="K115" s="43">
        <f>IFERROR(VLOOKUP($A115,заявки!$A:$L,COLUMN()-9,0),0)*IF(COUNTIF(Арн.Нар,$A115)&gt;0,1,0)</f>
        <v>0</v>
      </c>
      <c r="L115" s="44">
        <f>IFERROR(VLOOKUP($A115,заявки!$A:$L,COLUMN()-9,0),0)*IF(COUNTIF(Арн.Нар,$A115)&gt;0,1,0)</f>
        <v>0</v>
      </c>
      <c r="M115" s="19"/>
      <c r="N115" s="45"/>
      <c r="Q115" s="14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4"/>
    </row>
    <row r="116" spans="1:28" x14ac:dyDescent="0.25">
      <c r="A116" s="12" t="s">
        <v>26</v>
      </c>
      <c r="B116" s="38"/>
      <c r="C116" s="70" t="s">
        <v>290</v>
      </c>
      <c r="D116" s="70" t="s">
        <v>283</v>
      </c>
      <c r="E116" s="43">
        <f>IFERROR(VLOOKUP($A116,заявки!$A:$L,COLUMN()-3,0),0)*IF(COUNTIF(Хлеб.Дом,$A116)&gt;0,1,0)</f>
        <v>3</v>
      </c>
      <c r="F116" s="43">
        <f>IFERROR(VLOOKUP($A116,заявки!$A:$L,COLUMN()-3,0),0)*IF(COUNTIF(Хлеб.Дом,$A116)&gt;0,1,0)</f>
        <v>1</v>
      </c>
      <c r="G116" s="43">
        <f>IFERROR(VLOOKUP($A116,заявки!$A:$L,COLUMN()-5,0),0)*IF(COUNTIF(Арн.Бат,$A116)&gt;0,1,0)</f>
        <v>0</v>
      </c>
      <c r="H116" s="44">
        <f>IFERROR(VLOOKUP($A116,заявки!$A:$L,COLUMN()-5,0),0)*IF(COUNTIF(Арн.Хл,$A116)&gt;0,1,0)</f>
        <v>0</v>
      </c>
      <c r="I116" s="43">
        <f>IFERROR(VLOOKUP($A116,заявки!$A:$L,COLUMN()-7,0),0)*IF(COUNTIF(Арн.бат.необ,$A116)&gt;0,1,0)</f>
        <v>0</v>
      </c>
      <c r="J116" s="43">
        <f>IFERROR(VLOOKUP($A116,заявки!$A:$L,COLUMN()-7,0),0)*IF(COUNTIF(Арн.Рж,$A116)&gt;0,1,0)</f>
        <v>0</v>
      </c>
      <c r="K116" s="43">
        <f>IFERROR(VLOOKUP($A116,заявки!$A:$L,COLUMN()-9,0),0)*IF(COUNTIF(Арн.Нар,$A116)&gt;0,1,0)</f>
        <v>0</v>
      </c>
      <c r="L116" s="44">
        <f>IFERROR(VLOOKUP($A116,заявки!$A:$L,COLUMN()-9,0),0)*IF(COUNTIF(Арн.Нар,$A116)&gt;0,1,0)</f>
        <v>0</v>
      </c>
      <c r="M116" s="19"/>
      <c r="N116" s="45"/>
      <c r="Q116" s="14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4"/>
    </row>
    <row r="117" spans="1:28" x14ac:dyDescent="0.25">
      <c r="A117" s="12" t="s">
        <v>12</v>
      </c>
      <c r="B117" s="38"/>
      <c r="C117" s="70" t="s">
        <v>290</v>
      </c>
      <c r="D117" s="70" t="s">
        <v>285</v>
      </c>
      <c r="E117" s="43">
        <f>IFERROR(VLOOKUP($A117,заявки!$A:$L,COLUMN()-3,0),0)*IF(COUNTIF(Хлеб.Дом,$A117)&gt;0,1,0)</f>
        <v>3</v>
      </c>
      <c r="F117" s="43">
        <f>IFERROR(VLOOKUP($A117,заявки!$A:$L,COLUMN()-3,0),0)*IF(COUNTIF(Хлеб.Дом,$A117)&gt;0,1,0)</f>
        <v>1</v>
      </c>
      <c r="G117" s="43">
        <f>IFERROR(VLOOKUP($A117,заявки!$A:$L,COLUMN()-5,0),0)*IF(COUNTIF(Арн.Бат,$A117)&gt;0,1,0)</f>
        <v>0</v>
      </c>
      <c r="H117" s="44">
        <f>IFERROR(VLOOKUP($A117,заявки!$A:$L,COLUMN()-5,0),0)*IF(COUNTIF(Арн.Хл,$A117)&gt;0,1,0)</f>
        <v>0</v>
      </c>
      <c r="I117" s="43">
        <f>IFERROR(VLOOKUP($A117,заявки!$A:$L,COLUMN()-7,0),0)*IF(COUNTIF(Арн.бат.необ,$A117)&gt;0,1,0)</f>
        <v>0</v>
      </c>
      <c r="J117" s="43">
        <f>IFERROR(VLOOKUP($A117,заявки!$A:$L,COLUMN()-7,0),0)*IF(COUNTIF(Арн.Рж,$A117)&gt;0,1,0)</f>
        <v>0</v>
      </c>
      <c r="K117" s="43">
        <f>IFERROR(VLOOKUP($A117,заявки!$A:$L,COLUMN()-9,0),0)*IF(COUNTIF(Арн.Нар,$A117)&gt;0,1,0)</f>
        <v>0</v>
      </c>
      <c r="L117" s="44">
        <f>IFERROR(VLOOKUP($A117,заявки!$A:$L,COLUMN()-9,0),0)*IF(COUNTIF(Арн.Нар,$A117)&gt;0,1,0)</f>
        <v>0</v>
      </c>
      <c r="M117" s="19"/>
      <c r="N117" s="45"/>
      <c r="Q117" s="14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4"/>
    </row>
    <row r="118" spans="1:28" x14ac:dyDescent="0.25">
      <c r="A118" s="12" t="s">
        <v>35</v>
      </c>
      <c r="B118" s="38"/>
      <c r="C118" s="70" t="s">
        <v>290</v>
      </c>
      <c r="D118" s="70" t="s">
        <v>263</v>
      </c>
      <c r="E118" s="43">
        <f>IFERROR(VLOOKUP($A118,заявки!$A:$L,COLUMN()-3,0),0)*IF(COUNTIF(Хлеб.Дом,$A118)&gt;0,1,0)</f>
        <v>3</v>
      </c>
      <c r="F118" s="43">
        <f>IFERROR(VLOOKUP($A118,заявки!$A:$L,COLUMN()-3,0),0)*IF(COUNTIF(Хлеб.Дом,$A118)&gt;0,1,0)</f>
        <v>1</v>
      </c>
      <c r="G118" s="43">
        <f>IFERROR(VLOOKUP($A118,заявки!$A:$L,COLUMN()-5,0),0)*IF(COUNTIF(Арн.Бат,$A118)&gt;0,1,0)</f>
        <v>0</v>
      </c>
      <c r="H118" s="44">
        <f>IFERROR(VLOOKUP($A118,заявки!$A:$L,COLUMN()-5,0),0)*IF(COUNTIF(Арн.Хл,$A118)&gt;0,1,0)</f>
        <v>0</v>
      </c>
      <c r="I118" s="43">
        <f>IFERROR(VLOOKUP($A118,заявки!$A:$L,COLUMN()-7,0),0)*IF(COUNTIF(Арн.бат.необ,$A118)&gt;0,1,0)</f>
        <v>0</v>
      </c>
      <c r="J118" s="43">
        <f>IFERROR(VLOOKUP($A118,заявки!$A:$L,COLUMN()-7,0),0)*IF(COUNTIF(Арн.Рж,$A118)&gt;0,1,0)</f>
        <v>0</v>
      </c>
      <c r="K118" s="43">
        <f>IFERROR(VLOOKUP($A118,заявки!$A:$L,COLUMN()-9,0),0)*IF(COUNTIF(Арн.Нар,$A118)&gt;0,1,0)</f>
        <v>0</v>
      </c>
      <c r="L118" s="44">
        <f>IFERROR(VLOOKUP($A118,заявки!$A:$L,COLUMN()-9,0),0)*IF(COUNTIF(Арн.Нар,$A118)&gt;0,1,0)</f>
        <v>0</v>
      </c>
      <c r="M118" s="19"/>
      <c r="N118" s="45"/>
      <c r="Q118" s="14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4"/>
    </row>
    <row r="119" spans="1:28" x14ac:dyDescent="0.25">
      <c r="A119" s="12" t="s">
        <v>85</v>
      </c>
      <c r="B119" s="38"/>
      <c r="C119" s="70" t="s">
        <v>290</v>
      </c>
      <c r="D119" s="70" t="s">
        <v>264</v>
      </c>
      <c r="E119" s="43">
        <f>IFERROR(VLOOKUP($A119,заявки!$A:$L,COLUMN()-3,0),0)*IF(COUNTIF(Хлеб.Дом,$A119)&gt;0,1,0)</f>
        <v>3</v>
      </c>
      <c r="F119" s="43">
        <f>IFERROR(VLOOKUP($A119,заявки!$A:$L,COLUMN()-3,0),0)*IF(COUNTIF(Хлеб.Дом,$A119)&gt;0,1,0)</f>
        <v>1</v>
      </c>
      <c r="G119" s="43">
        <f>IFERROR(VLOOKUP($A119,заявки!$A:$L,COLUMN()-5,0),0)*IF(COUNTIF(Арн.Бат,$A119)&gt;0,1,0)</f>
        <v>0</v>
      </c>
      <c r="H119" s="44">
        <f>IFERROR(VLOOKUP($A119,заявки!$A:$L,COLUMN()-5,0),0)*IF(COUNTIF(Арн.Хл,$A119)&gt;0,1,0)</f>
        <v>0</v>
      </c>
      <c r="I119" s="43">
        <f>IFERROR(VLOOKUP($A119,заявки!$A:$L,COLUMN()-7,0),0)*IF(COUNTIF(Арн.бат.необ,$A119)&gt;0,1,0)</f>
        <v>0</v>
      </c>
      <c r="J119" s="43">
        <f>IFERROR(VLOOKUP($A119,заявки!$A:$L,COLUMN()-7,0),0)*IF(COUNTIF(Арн.Рж,$A119)&gt;0,1,0)</f>
        <v>0</v>
      </c>
      <c r="K119" s="43">
        <f>IFERROR(VLOOKUP($A119,заявки!$A:$L,COLUMN()-9,0),0)*IF(COUNTIF(Арн.Нар,$A119)&gt;0,1,0)</f>
        <v>0</v>
      </c>
      <c r="L119" s="44">
        <f>IFERROR(VLOOKUP($A119,заявки!$A:$L,COLUMN()-9,0),0)*IF(COUNTIF(Арн.Нар,$A119)&gt;0,1,0)</f>
        <v>0</v>
      </c>
      <c r="M119" s="19"/>
      <c r="N119" s="45"/>
      <c r="Q119" s="14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4"/>
    </row>
    <row r="120" spans="1:28" x14ac:dyDescent="0.25">
      <c r="A120" s="12" t="s">
        <v>105</v>
      </c>
      <c r="B120" s="38"/>
      <c r="C120" s="70" t="s">
        <v>290</v>
      </c>
      <c r="D120" s="70" t="s">
        <v>286</v>
      </c>
      <c r="E120" s="43">
        <f>IFERROR(VLOOKUP($A120,заявки!$A:$L,COLUMN()-3,0),0)*IF(COUNTIF(Хлеб.Дом,$A120)&gt;0,1,0)</f>
        <v>3</v>
      </c>
      <c r="F120" s="43">
        <f>IFERROR(VLOOKUP($A120,заявки!$A:$L,COLUMN()-3,0),0)*IF(COUNTIF(Хлеб.Дом,$A120)&gt;0,1,0)</f>
        <v>1</v>
      </c>
      <c r="G120" s="43">
        <f>IFERROR(VLOOKUP($A120,заявки!$A:$L,COLUMN()-5,0),0)*IF(COUNTIF(Арн.Бат,$A120)&gt;0,1,0)</f>
        <v>0</v>
      </c>
      <c r="H120" s="44">
        <f>IFERROR(VLOOKUP($A120,заявки!$A:$L,COLUMN()-5,0),0)*IF(COUNTIF(Арн.Хл,$A120)&gt;0,1,0)</f>
        <v>0</v>
      </c>
      <c r="I120" s="43">
        <f>IFERROR(VLOOKUP($A120,заявки!$A:$L,COLUMN()-7,0),0)*IF(COUNTIF(Арн.бат.необ,$A120)&gt;0,1,0)</f>
        <v>0</v>
      </c>
      <c r="J120" s="43">
        <f>IFERROR(VLOOKUP($A120,заявки!$A:$L,COLUMN()-7,0),0)*IF(COUNTIF(Арн.Рж,$A120)&gt;0,1,0)</f>
        <v>0</v>
      </c>
      <c r="K120" s="43">
        <f>IFERROR(VLOOKUP($A120,заявки!$A:$L,COLUMN()-9,0),0)*IF(COUNTIF(Арн.Нар,$A120)&gt;0,1,0)</f>
        <v>0</v>
      </c>
      <c r="L120" s="44">
        <f>IFERROR(VLOOKUP($A120,заявки!$A:$L,COLUMN()-9,0),0)*IF(COUNTIF(Арн.Нар,$A120)&gt;0,1,0)</f>
        <v>0</v>
      </c>
      <c r="M120" s="19"/>
      <c r="N120" s="45"/>
      <c r="Q120" s="14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4"/>
    </row>
    <row r="121" spans="1:28" x14ac:dyDescent="0.25">
      <c r="A121" s="12" t="s">
        <v>86</v>
      </c>
      <c r="B121" s="38"/>
      <c r="C121" s="70" t="s">
        <v>290</v>
      </c>
      <c r="D121" s="70" t="s">
        <v>266</v>
      </c>
      <c r="E121" s="43">
        <f>IFERROR(VLOOKUP($A121,заявки!$A:$L,COLUMN()-3,0),0)*IF(COUNTIF(Хлеб.Дом,$A121)&gt;0,1,0)</f>
        <v>3</v>
      </c>
      <c r="F121" s="43">
        <f>IFERROR(VLOOKUP($A121,заявки!$A:$L,COLUMN()-3,0),0)*IF(COUNTIF(Хлеб.Дом,$A121)&gt;0,1,0)</f>
        <v>1</v>
      </c>
      <c r="G121" s="43">
        <f>IFERROR(VLOOKUP($A121,заявки!$A:$L,COLUMN()-5,0),0)*IF(COUNTIF(Арн.Бат,$A121)&gt;0,1,0)</f>
        <v>0</v>
      </c>
      <c r="H121" s="44">
        <f>IFERROR(VLOOKUP($A121,заявки!$A:$L,COLUMN()-5,0),0)*IF(COUNTIF(Арн.Хл,$A121)&gt;0,1,0)</f>
        <v>0</v>
      </c>
      <c r="I121" s="43">
        <f>IFERROR(VLOOKUP($A121,заявки!$A:$L,COLUMN()-7,0),0)*IF(COUNTIF(Арн.бат.необ,$A121)&gt;0,1,0)</f>
        <v>0</v>
      </c>
      <c r="J121" s="43">
        <f>IFERROR(VLOOKUP($A121,заявки!$A:$L,COLUMN()-7,0),0)*IF(COUNTIF(Арн.Рж,$A121)&gt;0,1,0)</f>
        <v>0</v>
      </c>
      <c r="K121" s="43">
        <f>IFERROR(VLOOKUP($A121,заявки!$A:$L,COLUMN()-9,0),0)*IF(COUNTIF(Арн.Нар,$A121)&gt;0,1,0)</f>
        <v>0</v>
      </c>
      <c r="L121" s="44">
        <f>IFERROR(VLOOKUP($A121,заявки!$A:$L,COLUMN()-9,0),0)*IF(COUNTIF(Арн.Нар,$A121)&gt;0,1,0)</f>
        <v>0</v>
      </c>
      <c r="M121" s="19"/>
      <c r="N121" s="45"/>
      <c r="Q121" s="14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4"/>
    </row>
    <row r="122" spans="1:28" x14ac:dyDescent="0.25">
      <c r="A122" s="12" t="s">
        <v>87</v>
      </c>
      <c r="B122" s="38"/>
      <c r="C122" s="70" t="s">
        <v>290</v>
      </c>
      <c r="D122" s="70" t="s">
        <v>287</v>
      </c>
      <c r="E122" s="43">
        <f>IFERROR(VLOOKUP($A122,заявки!$A:$L,COLUMN()-3,0),0)*IF(COUNTIF(Хлеб.Дом,$A122)&gt;0,1,0)</f>
        <v>3</v>
      </c>
      <c r="F122" s="43">
        <f>IFERROR(VLOOKUP($A122,заявки!$A:$L,COLUMN()-3,0),0)*IF(COUNTIF(Хлеб.Дом,$A122)&gt;0,1,0)</f>
        <v>1</v>
      </c>
      <c r="G122" s="43">
        <f>IFERROR(VLOOKUP($A122,заявки!$A:$L,COLUMN()-5,0),0)*IF(COUNTIF(Арн.Бат,$A122)&gt;0,1,0)</f>
        <v>0</v>
      </c>
      <c r="H122" s="44">
        <f>IFERROR(VLOOKUP($A122,заявки!$A:$L,COLUMN()-5,0),0)*IF(COUNTIF(Арн.Хл,$A122)&gt;0,1,0)</f>
        <v>0</v>
      </c>
      <c r="I122" s="43">
        <f>IFERROR(VLOOKUP($A122,заявки!$A:$L,COLUMN()-7,0),0)*IF(COUNTIF(Арн.бат.необ,$A122)&gt;0,1,0)</f>
        <v>0</v>
      </c>
      <c r="J122" s="43">
        <f>IFERROR(VLOOKUP($A122,заявки!$A:$L,COLUMN()-7,0),0)*IF(COUNTIF(Арн.Рж,$A122)&gt;0,1,0)</f>
        <v>0</v>
      </c>
      <c r="K122" s="43">
        <f>IFERROR(VLOOKUP($A122,заявки!$A:$L,COLUMN()-9,0),0)*IF(COUNTIF(Арн.Нар,$A122)&gt;0,1,0)</f>
        <v>0</v>
      </c>
      <c r="L122" s="44">
        <f>IFERROR(VLOOKUP($A122,заявки!$A:$L,COLUMN()-9,0),0)*IF(COUNTIF(Арн.Нар,$A122)&gt;0,1,0)</f>
        <v>0</v>
      </c>
      <c r="M122" s="19"/>
      <c r="N122" s="45"/>
      <c r="Q122" s="14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4"/>
    </row>
    <row r="123" spans="1:28" x14ac:dyDescent="0.25">
      <c r="A123" s="12" t="s">
        <v>107</v>
      </c>
      <c r="B123" s="38"/>
      <c r="C123" s="70" t="s">
        <v>290</v>
      </c>
      <c r="D123" s="70" t="s">
        <v>288</v>
      </c>
      <c r="E123" s="43">
        <f>IFERROR(VLOOKUP($A123,заявки!$A:$L,COLUMN()-3,0),0)*IF(COUNTIF(Хлеб.Дом,$A123)&gt;0,1,0)</f>
        <v>3</v>
      </c>
      <c r="F123" s="43">
        <f>IFERROR(VLOOKUP($A123,заявки!$A:$L,COLUMN()-3,0),0)*IF(COUNTIF(Хлеб.Дом,$A123)&gt;0,1,0)</f>
        <v>1</v>
      </c>
      <c r="G123" s="43">
        <f>IFERROR(VLOOKUP($A123,заявки!$A:$L,COLUMN()-5,0),0)*IF(COUNTIF(Арн.Бат,$A123)&gt;0,1,0)</f>
        <v>0</v>
      </c>
      <c r="H123" s="44">
        <f>IFERROR(VLOOKUP($A123,заявки!$A:$L,COLUMN()-5,0),0)*IF(COUNTIF(Арн.Хл,$A123)&gt;0,1,0)</f>
        <v>0</v>
      </c>
      <c r="I123" s="43">
        <f>IFERROR(VLOOKUP($A123,заявки!$A:$L,COLUMN()-7,0),0)*IF(COUNTIF(Арн.бат.необ,$A123)&gt;0,1,0)</f>
        <v>0</v>
      </c>
      <c r="J123" s="43">
        <f>IFERROR(VLOOKUP($A123,заявки!$A:$L,COLUMN()-7,0),0)*IF(COUNTIF(Арн.Рж,$A123)&gt;0,1,0)</f>
        <v>0</v>
      </c>
      <c r="K123" s="43">
        <f>IFERROR(VLOOKUP($A123,заявки!$A:$L,COLUMN()-9,0),0)*IF(COUNTIF(Арн.Нар,$A123)&gt;0,1,0)</f>
        <v>0</v>
      </c>
      <c r="L123" s="44">
        <f>IFERROR(VLOOKUP($A123,заявки!$A:$L,COLUMN()-9,0),0)*IF(COUNTIF(Арн.Нар,$A123)&gt;0,1,0)</f>
        <v>0</v>
      </c>
      <c r="M123" s="19"/>
      <c r="N123" s="45"/>
      <c r="Q123" s="14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4"/>
    </row>
    <row r="124" spans="1:28" x14ac:dyDescent="0.25">
      <c r="A124" s="12" t="s">
        <v>88</v>
      </c>
      <c r="B124" s="38"/>
      <c r="C124" s="70" t="s">
        <v>290</v>
      </c>
      <c r="D124" s="70" t="s">
        <v>267</v>
      </c>
      <c r="E124" s="43">
        <f>IFERROR(VLOOKUP($A124,заявки!$A:$L,COLUMN()-3,0),0)*IF(COUNTIF(Хлеб.Дом,$A124)&gt;0,1,0)</f>
        <v>3</v>
      </c>
      <c r="F124" s="43">
        <f>IFERROR(VLOOKUP($A124,заявки!$A:$L,COLUMN()-3,0),0)*IF(COUNTIF(Хлеб.Дом,$A124)&gt;0,1,0)</f>
        <v>1</v>
      </c>
      <c r="G124" s="43">
        <f>IFERROR(VLOOKUP($A124,заявки!$A:$L,COLUMN()-5,0),0)*IF(COUNTIF(Арн.Бат,$A124)&gt;0,1,0)</f>
        <v>0</v>
      </c>
      <c r="H124" s="44">
        <f>IFERROR(VLOOKUP($A124,заявки!$A:$L,COLUMN()-5,0),0)*IF(COUNTIF(Арн.Хл,$A124)&gt;0,1,0)</f>
        <v>0</v>
      </c>
      <c r="I124" s="43">
        <f>IFERROR(VLOOKUP($A124,заявки!$A:$L,COLUMN()-7,0),0)*IF(COUNTIF(Арн.бат.необ,$A124)&gt;0,1,0)</f>
        <v>0</v>
      </c>
      <c r="J124" s="43">
        <f>IFERROR(VLOOKUP($A124,заявки!$A:$L,COLUMN()-7,0),0)*IF(COUNTIF(Арн.Рж,$A124)&gt;0,1,0)</f>
        <v>0</v>
      </c>
      <c r="K124" s="43">
        <f>IFERROR(VLOOKUP($A124,заявки!$A:$L,COLUMN()-9,0),0)*IF(COUNTIF(Арн.Нар,$A124)&gt;0,1,0)</f>
        <v>0</v>
      </c>
      <c r="L124" s="44">
        <f>IFERROR(VLOOKUP($A124,заявки!$A:$L,COLUMN()-9,0),0)*IF(COUNTIF(Арн.Нар,$A124)&gt;0,1,0)</f>
        <v>0</v>
      </c>
      <c r="M124" s="19"/>
      <c r="N124" s="45"/>
      <c r="Q124" s="14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4"/>
    </row>
    <row r="125" spans="1:28" x14ac:dyDescent="0.25">
      <c r="A125" s="12" t="s">
        <v>89</v>
      </c>
      <c r="B125" s="38"/>
      <c r="C125" s="70" t="s">
        <v>290</v>
      </c>
      <c r="D125" s="70" t="s">
        <v>268</v>
      </c>
      <c r="E125" s="43">
        <f>IFERROR(VLOOKUP($A125,заявки!$A:$L,COLUMN()-3,0),0)*IF(COUNTIF(Хлеб.Дом,$A125)&gt;0,1,0)</f>
        <v>3</v>
      </c>
      <c r="F125" s="43">
        <f>IFERROR(VLOOKUP($A125,заявки!$A:$L,COLUMN()-3,0),0)*IF(COUNTIF(Хлеб.Дом,$A125)&gt;0,1,0)</f>
        <v>1</v>
      </c>
      <c r="G125" s="43">
        <f>IFERROR(VLOOKUP($A125,заявки!$A:$L,COLUMN()-5,0),0)*IF(COUNTIF(Арн.Бат,$A125)&gt;0,1,0)</f>
        <v>0</v>
      </c>
      <c r="H125" s="44">
        <f>IFERROR(VLOOKUP($A125,заявки!$A:$L,COLUMN()-5,0),0)*IF(COUNTIF(Арн.Хл,$A125)&gt;0,1,0)</f>
        <v>0</v>
      </c>
      <c r="I125" s="43">
        <f>IFERROR(VLOOKUP($A125,заявки!$A:$L,COLUMN()-7,0),0)*IF(COUNTIF(Арн.бат.необ,$A125)&gt;0,1,0)</f>
        <v>0</v>
      </c>
      <c r="J125" s="43">
        <f>IFERROR(VLOOKUP($A125,заявки!$A:$L,COLUMN()-7,0),0)*IF(COUNTIF(Арн.Рж,$A125)&gt;0,1,0)</f>
        <v>0</v>
      </c>
      <c r="K125" s="43">
        <f>IFERROR(VLOOKUP($A125,заявки!$A:$L,COLUMN()-9,0),0)*IF(COUNTIF(Арн.Нар,$A125)&gt;0,1,0)</f>
        <v>0</v>
      </c>
      <c r="L125" s="44">
        <f>IFERROR(VLOOKUP($A125,заявки!$A:$L,COLUMN()-9,0),0)*IF(COUNTIF(Арн.Нар,$A125)&gt;0,1,0)</f>
        <v>0</v>
      </c>
      <c r="M125" s="19"/>
      <c r="N125" s="45"/>
      <c r="Q125" s="14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4"/>
    </row>
    <row r="126" spans="1:28" x14ac:dyDescent="0.25">
      <c r="A126" s="12" t="s">
        <v>15</v>
      </c>
      <c r="B126" s="38"/>
      <c r="C126" s="70" t="s">
        <v>290</v>
      </c>
      <c r="D126" s="70" t="s">
        <v>269</v>
      </c>
      <c r="E126" s="43">
        <f>IFERROR(VLOOKUP($A126,заявки!$A:$L,COLUMN()-3,0),0)*IF(COUNTIF(Хлеб.Дом,$A126)&gt;0,1,0)</f>
        <v>3</v>
      </c>
      <c r="F126" s="43">
        <f>IFERROR(VLOOKUP($A126,заявки!$A:$L,COLUMN()-3,0),0)*IF(COUNTIF(Хлеб.Дом,$A126)&gt;0,1,0)</f>
        <v>1</v>
      </c>
      <c r="G126" s="43">
        <f>IFERROR(VLOOKUP($A126,заявки!$A:$L,COLUMN()-5,0),0)*IF(COUNTIF(Арн.Бат,$A126)&gt;0,1,0)</f>
        <v>0</v>
      </c>
      <c r="H126" s="44">
        <f>IFERROR(VLOOKUP($A126,заявки!$A:$L,COLUMN()-5,0),0)*IF(COUNTIF(Арн.Хл,$A126)&gt;0,1,0)</f>
        <v>0</v>
      </c>
      <c r="I126" s="43">
        <f>IFERROR(VLOOKUP($A126,заявки!$A:$L,COLUMN()-7,0),0)*IF(COUNTIF(Арн.бат.необ,$A126)&gt;0,1,0)</f>
        <v>0</v>
      </c>
      <c r="J126" s="43">
        <f>IFERROR(VLOOKUP($A126,заявки!$A:$L,COLUMN()-7,0),0)*IF(COUNTIF(Арн.Рж,$A126)&gt;0,1,0)</f>
        <v>0</v>
      </c>
      <c r="K126" s="43">
        <f>IFERROR(VLOOKUP($A126,заявки!$A:$L,COLUMN()-9,0),0)*IF(COUNTIF(Арн.Нар,$A126)&gt;0,1,0)</f>
        <v>0</v>
      </c>
      <c r="L126" s="44">
        <f>IFERROR(VLOOKUP($A126,заявки!$A:$L,COLUMN()-9,0),0)*IF(COUNTIF(Арн.Нар,$A126)&gt;0,1,0)</f>
        <v>0</v>
      </c>
      <c r="M126" s="19"/>
      <c r="N126" s="45"/>
      <c r="Q126" s="14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4"/>
    </row>
    <row r="127" spans="1:28" x14ac:dyDescent="0.25">
      <c r="A127" s="12" t="s">
        <v>84</v>
      </c>
      <c r="B127" s="38"/>
      <c r="C127" s="70" t="s">
        <v>290</v>
      </c>
      <c r="D127" s="70" t="s">
        <v>270</v>
      </c>
      <c r="E127" s="43">
        <f>IFERROR(VLOOKUP($A127,заявки!$A:$L,COLUMN()-3,0),0)*IF(COUNTIF(Хлеб.Дом,$A127)&gt;0,1,0)</f>
        <v>3</v>
      </c>
      <c r="F127" s="43">
        <f>IFERROR(VLOOKUP($A127,заявки!$A:$L,COLUMN()-3,0),0)*IF(COUNTIF(Хлеб.Дом,$A127)&gt;0,1,0)</f>
        <v>1</v>
      </c>
      <c r="G127" s="43">
        <f>IFERROR(VLOOKUP($A127,заявки!$A:$L,COLUMN()-5,0),0)*IF(COUNTIF(Арн.Бат,$A127)&gt;0,1,0)</f>
        <v>0</v>
      </c>
      <c r="H127" s="44">
        <f>IFERROR(VLOOKUP($A127,заявки!$A:$L,COLUMN()-5,0),0)*IF(COUNTIF(Арн.Хл,$A127)&gt;0,1,0)</f>
        <v>0</v>
      </c>
      <c r="I127" s="43">
        <f>IFERROR(VLOOKUP($A127,заявки!$A:$L,COLUMN()-7,0),0)*IF(COUNTIF(Арн.бат.необ,$A127)&gt;0,1,0)</f>
        <v>0</v>
      </c>
      <c r="J127" s="43">
        <f>IFERROR(VLOOKUP($A127,заявки!$A:$L,COLUMN()-7,0),0)*IF(COUNTIF(Арн.Рж,$A127)&gt;0,1,0)</f>
        <v>0</v>
      </c>
      <c r="K127" s="43">
        <f>IFERROR(VLOOKUP($A127,заявки!$A:$L,COLUMN()-9,0),0)*IF(COUNTIF(Арн.Нар,$A127)&gt;0,1,0)</f>
        <v>0</v>
      </c>
      <c r="L127" s="44">
        <f>IFERROR(VLOOKUP($A127,заявки!$A:$L,COLUMN()-9,0),0)*IF(COUNTIF(Арн.Нар,$A127)&gt;0,1,0)</f>
        <v>0</v>
      </c>
      <c r="M127" s="19"/>
      <c r="N127" s="45"/>
      <c r="Q127" s="14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4"/>
    </row>
    <row r="128" spans="1:28" x14ac:dyDescent="0.25">
      <c r="A128" s="12" t="s">
        <v>62</v>
      </c>
      <c r="B128" s="38"/>
      <c r="C128" s="70" t="s">
        <v>290</v>
      </c>
      <c r="D128" s="70" t="s">
        <v>271</v>
      </c>
      <c r="E128" s="43">
        <f>IFERROR(VLOOKUP($A128,заявки!$A:$L,COLUMN()-3,0),0)*IF(COUNTIF(Хлеб.Дом,$A128)&gt;0,1,0)</f>
        <v>3</v>
      </c>
      <c r="F128" s="43">
        <f>IFERROR(VLOOKUP($A128,заявки!$A:$L,COLUMN()-3,0),0)*IF(COUNTIF(Хлеб.Дом,$A128)&gt;0,1,0)</f>
        <v>1</v>
      </c>
      <c r="G128" s="43">
        <f>IFERROR(VLOOKUP($A128,заявки!$A:$L,COLUMN()-5,0),0)*IF(COUNTIF(Арн.Бат,$A128)&gt;0,1,0)</f>
        <v>0</v>
      </c>
      <c r="H128" s="44">
        <f>IFERROR(VLOOKUP($A128,заявки!$A:$L,COLUMN()-5,0),0)*IF(COUNTIF(Арн.Хл,$A128)&gt;0,1,0)</f>
        <v>0</v>
      </c>
      <c r="I128" s="43">
        <f>IFERROR(VLOOKUP($A128,заявки!$A:$L,COLUMN()-7,0),0)*IF(COUNTIF(Арн.бат.необ,$A128)&gt;0,1,0)</f>
        <v>0</v>
      </c>
      <c r="J128" s="43">
        <f>IFERROR(VLOOKUP($A128,заявки!$A:$L,COLUMN()-7,0),0)*IF(COUNTIF(Арн.Рж,$A128)&gt;0,1,0)</f>
        <v>0</v>
      </c>
      <c r="K128" s="43">
        <f>IFERROR(VLOOKUP($A128,заявки!$A:$L,COLUMN()-9,0),0)*IF(COUNTIF(Арн.Нар,$A128)&gt;0,1,0)</f>
        <v>0</v>
      </c>
      <c r="L128" s="44">
        <f>IFERROR(VLOOKUP($A128,заявки!$A:$L,COLUMN()-9,0),0)*IF(COUNTIF(Арн.Нар,$A128)&gt;0,1,0)</f>
        <v>0</v>
      </c>
      <c r="M128" s="19"/>
      <c r="N128" s="45"/>
      <c r="Q128" s="14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4"/>
    </row>
    <row r="129" spans="1:28" x14ac:dyDescent="0.25">
      <c r="A129" s="12" t="s">
        <v>91</v>
      </c>
      <c r="B129" s="38"/>
      <c r="C129" s="70" t="s">
        <v>290</v>
      </c>
      <c r="D129" s="70" t="s">
        <v>281</v>
      </c>
      <c r="E129" s="43">
        <f>IFERROR(VLOOKUP($A129,заявки!$A:$L,COLUMN()-3,0),0)*IF(COUNTIF(Хлеб.Дом,$A129)&gt;0,1,0)</f>
        <v>3</v>
      </c>
      <c r="F129" s="43">
        <f>IFERROR(VLOOKUP($A129,заявки!$A:$L,COLUMN()-3,0),0)*IF(COUNTIF(Хлеб.Дом,$A129)&gt;0,1,0)</f>
        <v>1</v>
      </c>
      <c r="G129" s="43">
        <f>IFERROR(VLOOKUP($A129,заявки!$A:$L,COLUMN()-5,0),0)*IF(COUNTIF(Арн.Бат,$A129)&gt;0,1,0)</f>
        <v>0</v>
      </c>
      <c r="H129" s="44">
        <f>IFERROR(VLOOKUP($A129,заявки!$A:$L,COLUMN()-5,0),0)*IF(COUNTIF(Арн.Хл,$A129)&gt;0,1,0)</f>
        <v>0</v>
      </c>
      <c r="I129" s="43">
        <f>IFERROR(VLOOKUP($A129,заявки!$A:$L,COLUMN()-7,0),0)*IF(COUNTIF(Арн.бат.необ,$A129)&gt;0,1,0)</f>
        <v>0</v>
      </c>
      <c r="J129" s="43">
        <f>IFERROR(VLOOKUP($A129,заявки!$A:$L,COLUMN()-7,0),0)*IF(COUNTIF(Арн.Рж,$A129)&gt;0,1,0)</f>
        <v>0</v>
      </c>
      <c r="K129" s="43">
        <f>IFERROR(VLOOKUP($A129,заявки!$A:$L,COLUMN()-9,0),0)*IF(COUNTIF(Арн.Нар,$A129)&gt;0,1,0)</f>
        <v>0</v>
      </c>
      <c r="L129" s="44">
        <f>IFERROR(VLOOKUP($A129,заявки!$A:$L,COLUMN()-9,0),0)*IF(COUNTIF(Арн.Нар,$A129)&gt;0,1,0)</f>
        <v>0</v>
      </c>
      <c r="M129" s="19"/>
      <c r="N129" s="45"/>
      <c r="Q129" s="14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4"/>
    </row>
    <row r="130" spans="1:28" x14ac:dyDescent="0.25">
      <c r="A130" s="12" t="s">
        <v>92</v>
      </c>
      <c r="B130" s="38"/>
      <c r="C130" s="70" t="s">
        <v>290</v>
      </c>
      <c r="D130" s="70" t="s">
        <v>280</v>
      </c>
      <c r="E130" s="43">
        <f>IFERROR(VLOOKUP($A130,заявки!$A:$L,COLUMN()-3,0),0)*IF(COUNTIF(Хлеб.Дом,$A130)&gt;0,1,0)</f>
        <v>3</v>
      </c>
      <c r="F130" s="43">
        <f>IFERROR(VLOOKUP($A130,заявки!$A:$L,COLUMN()-3,0),0)*IF(COUNTIF(Хлеб.Дом,$A130)&gt;0,1,0)</f>
        <v>1</v>
      </c>
      <c r="G130" s="43">
        <f>IFERROR(VLOOKUP($A130,заявки!$A:$L,COLUMN()-5,0),0)*IF(COUNTIF(Арн.Бат,$A130)&gt;0,1,0)</f>
        <v>0</v>
      </c>
      <c r="H130" s="44">
        <f>IFERROR(VLOOKUP($A130,заявки!$A:$L,COLUMN()-5,0),0)*IF(COUNTIF(Арн.Хл,$A130)&gt;0,1,0)</f>
        <v>0</v>
      </c>
      <c r="I130" s="43">
        <f>IFERROR(VLOOKUP($A130,заявки!$A:$L,COLUMN()-7,0),0)*IF(COUNTIF(Арн.бат.необ,$A130)&gt;0,1,0)</f>
        <v>0</v>
      </c>
      <c r="J130" s="43">
        <f>IFERROR(VLOOKUP($A130,заявки!$A:$L,COLUMN()-7,0),0)*IF(COUNTIF(Арн.Рж,$A130)&gt;0,1,0)</f>
        <v>0</v>
      </c>
      <c r="K130" s="43">
        <f>IFERROR(VLOOKUP($A130,заявки!$A:$L,COLUMN()-9,0),0)*IF(COUNTIF(Арн.Нар,$A130)&gt;0,1,0)</f>
        <v>0</v>
      </c>
      <c r="L130" s="44">
        <f>IFERROR(VLOOKUP($A130,заявки!$A:$L,COLUMN()-9,0),0)*IF(COUNTIF(Арн.Нар,$A130)&gt;0,1,0)</f>
        <v>0</v>
      </c>
      <c r="M130" s="19"/>
      <c r="N130" s="45"/>
      <c r="Q130" s="14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4"/>
    </row>
    <row r="131" spans="1:28" x14ac:dyDescent="0.25">
      <c r="A131" s="12" t="s">
        <v>94</v>
      </c>
      <c r="B131" s="38"/>
      <c r="C131" s="70" t="s">
        <v>290</v>
      </c>
      <c r="D131" s="70" t="s">
        <v>279</v>
      </c>
      <c r="E131" s="43">
        <f>IFERROR(VLOOKUP($A131,заявки!$A:$L,COLUMN()-3,0),0)*IF(COUNTIF(Хлеб.Дом,$A131)&gt;0,1,0)</f>
        <v>3</v>
      </c>
      <c r="F131" s="43">
        <f>IFERROR(VLOOKUP($A131,заявки!$A:$L,COLUMN()-3,0),0)*IF(COUNTIF(Хлеб.Дом,$A131)&gt;0,1,0)</f>
        <v>1</v>
      </c>
      <c r="G131" s="43">
        <f>IFERROR(VLOOKUP($A131,заявки!$A:$L,COLUMN()-5,0),0)*IF(COUNTIF(Арн.Бат,$A131)&gt;0,1,0)</f>
        <v>0</v>
      </c>
      <c r="H131" s="44">
        <f>IFERROR(VLOOKUP($A131,заявки!$A:$L,COLUMN()-5,0),0)*IF(COUNTIF(Арн.Хл,$A131)&gt;0,1,0)</f>
        <v>0</v>
      </c>
      <c r="I131" s="43">
        <f>IFERROR(VLOOKUP($A131,заявки!$A:$L,COLUMN()-7,0),0)*IF(COUNTIF(Арн.бат.необ,$A131)&gt;0,1,0)</f>
        <v>0</v>
      </c>
      <c r="J131" s="43">
        <f>IFERROR(VLOOKUP($A131,заявки!$A:$L,COLUMN()-7,0),0)*IF(COUNTIF(Арн.Рж,$A131)&gt;0,1,0)</f>
        <v>0</v>
      </c>
      <c r="K131" s="43">
        <f>IFERROR(VLOOKUP($A131,заявки!$A:$L,COLUMN()-9,0),0)*IF(COUNTIF(Арн.Нар,$A131)&gt;0,1,0)</f>
        <v>0</v>
      </c>
      <c r="L131" s="44">
        <f>IFERROR(VLOOKUP($A131,заявки!$A:$L,COLUMN()-9,0),0)*IF(COUNTIF(Арн.Нар,$A131)&gt;0,1,0)</f>
        <v>0</v>
      </c>
      <c r="M131" s="19"/>
      <c r="N131" s="45"/>
      <c r="Q131" s="14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4"/>
    </row>
    <row r="132" spans="1:28" x14ac:dyDescent="0.25">
      <c r="A132" s="12" t="s">
        <v>95</v>
      </c>
      <c r="B132" s="38"/>
      <c r="C132" s="70" t="s">
        <v>290</v>
      </c>
      <c r="D132" s="70" t="s">
        <v>273</v>
      </c>
      <c r="E132" s="43">
        <f>IFERROR(VLOOKUP($A132,заявки!$A:$L,COLUMN()-3,0),0)*IF(COUNTIF(Хлеб.Дом,$A132)&gt;0,1,0)</f>
        <v>3</v>
      </c>
      <c r="F132" s="43">
        <f>IFERROR(VLOOKUP($A132,заявки!$A:$L,COLUMN()-3,0),0)*IF(COUNTIF(Хлеб.Дом,$A132)&gt;0,1,0)</f>
        <v>1</v>
      </c>
      <c r="G132" s="43">
        <f>IFERROR(VLOOKUP($A132,заявки!$A:$L,COLUMN()-5,0),0)*IF(COUNTIF(Арн.Бат,$A132)&gt;0,1,0)</f>
        <v>0</v>
      </c>
      <c r="H132" s="44">
        <f>IFERROR(VLOOKUP($A132,заявки!$A:$L,COLUMN()-5,0),0)*IF(COUNTIF(Арн.Хл,$A132)&gt;0,1,0)</f>
        <v>0</v>
      </c>
      <c r="I132" s="43">
        <f>IFERROR(VLOOKUP($A132,заявки!$A:$L,COLUMN()-7,0),0)*IF(COUNTIF(Арн.бат.необ,$A132)&gt;0,1,0)</f>
        <v>0</v>
      </c>
      <c r="J132" s="43">
        <f>IFERROR(VLOOKUP($A132,заявки!$A:$L,COLUMN()-7,0),0)*IF(COUNTIF(Арн.Рж,$A132)&gt;0,1,0)</f>
        <v>0</v>
      </c>
      <c r="K132" s="43">
        <f>IFERROR(VLOOKUP($A132,заявки!$A:$L,COLUMN()-9,0),0)*IF(COUNTIF(Арн.Нар,$A132)&gt;0,1,0)</f>
        <v>0</v>
      </c>
      <c r="L132" s="44">
        <f>IFERROR(VLOOKUP($A132,заявки!$A:$L,COLUMN()-9,0),0)*IF(COUNTIF(Арн.Нар,$A132)&gt;0,1,0)</f>
        <v>0</v>
      </c>
      <c r="M132" s="19"/>
      <c r="N132" s="45"/>
      <c r="Q132" s="14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4"/>
    </row>
    <row r="133" spans="1:28" x14ac:dyDescent="0.25">
      <c r="A133" s="12" t="s">
        <v>96</v>
      </c>
      <c r="B133" s="38"/>
      <c r="C133" s="70" t="s">
        <v>290</v>
      </c>
      <c r="D133" s="70" t="s">
        <v>278</v>
      </c>
      <c r="E133" s="43">
        <f>IFERROR(VLOOKUP($A133,заявки!$A:$L,COLUMN()-3,0),0)*IF(COUNTIF(Хлеб.Дом,$A133)&gt;0,1,0)</f>
        <v>3</v>
      </c>
      <c r="F133" s="43">
        <f>IFERROR(VLOOKUP($A133,заявки!$A:$L,COLUMN()-3,0),0)*IF(COUNTIF(Хлеб.Дом,$A133)&gt;0,1,0)</f>
        <v>1</v>
      </c>
      <c r="G133" s="43">
        <f>IFERROR(VLOOKUP($A133,заявки!$A:$L,COLUMN()-5,0),0)*IF(COUNTIF(Арн.Бат,$A133)&gt;0,1,0)</f>
        <v>0</v>
      </c>
      <c r="H133" s="44">
        <f>IFERROR(VLOOKUP($A133,заявки!$A:$L,COLUMN()-5,0),0)*IF(COUNTIF(Арн.Хл,$A133)&gt;0,1,0)</f>
        <v>0</v>
      </c>
      <c r="I133" s="43">
        <f>IFERROR(VLOOKUP($A133,заявки!$A:$L,COLUMN()-7,0),0)*IF(COUNTIF(Арн.бат.необ,$A133)&gt;0,1,0)</f>
        <v>0</v>
      </c>
      <c r="J133" s="43">
        <f>IFERROR(VLOOKUP($A133,заявки!$A:$L,COLUMN()-7,0),0)*IF(COUNTIF(Арн.Рж,$A133)&gt;0,1,0)</f>
        <v>0</v>
      </c>
      <c r="K133" s="43">
        <f>IFERROR(VLOOKUP($A133,заявки!$A:$L,COLUMN()-9,0),0)*IF(COUNTIF(Арн.Нар,$A133)&gt;0,1,0)</f>
        <v>0</v>
      </c>
      <c r="L133" s="44">
        <f>IFERROR(VLOOKUP($A133,заявки!$A:$L,COLUMN()-9,0),0)*IF(COUNTIF(Арн.Нар,$A133)&gt;0,1,0)</f>
        <v>0</v>
      </c>
      <c r="M133" s="19"/>
      <c r="N133" s="45"/>
      <c r="Q133" s="14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4"/>
    </row>
    <row r="134" spans="1:28" x14ac:dyDescent="0.25">
      <c r="A134" s="12" t="s">
        <v>97</v>
      </c>
      <c r="B134" s="38"/>
      <c r="C134" s="70" t="s">
        <v>290</v>
      </c>
      <c r="D134" s="70" t="s">
        <v>272</v>
      </c>
      <c r="E134" s="43">
        <f>IFERROR(VLOOKUP($A134,заявки!$A:$L,COLUMN()-3,0),0)*IF(COUNTIF(Хлеб.Дом,$A134)&gt;0,1,0)</f>
        <v>3</v>
      </c>
      <c r="F134" s="43">
        <f>IFERROR(VLOOKUP($A134,заявки!$A:$L,COLUMN()-3,0),0)*IF(COUNTIF(Хлеб.Дом,$A134)&gt;0,1,0)</f>
        <v>1</v>
      </c>
      <c r="G134" s="43">
        <f>IFERROR(VLOOKUP($A134,заявки!$A:$L,COLUMN()-5,0),0)*IF(COUNTIF(Арн.Бат,$A134)&gt;0,1,0)</f>
        <v>0</v>
      </c>
      <c r="H134" s="44">
        <f>IFERROR(VLOOKUP($A134,заявки!$A:$L,COLUMN()-5,0),0)*IF(COUNTIF(Арн.Хл,$A134)&gt;0,1,0)</f>
        <v>0</v>
      </c>
      <c r="I134" s="43">
        <f>IFERROR(VLOOKUP($A134,заявки!$A:$L,COLUMN()-7,0),0)*IF(COUNTIF(Арн.бат.необ,$A134)&gt;0,1,0)</f>
        <v>0</v>
      </c>
      <c r="J134" s="43">
        <f>IFERROR(VLOOKUP($A134,заявки!$A:$L,COLUMN()-7,0),0)*IF(COUNTIF(Арн.Рж,$A134)&gt;0,1,0)</f>
        <v>0</v>
      </c>
      <c r="K134" s="43">
        <f>IFERROR(VLOOKUP($A134,заявки!$A:$L,COLUMN()-9,0),0)*IF(COUNTIF(Арн.Нар,$A134)&gt;0,1,0)</f>
        <v>0</v>
      </c>
      <c r="L134" s="44">
        <f>IFERROR(VLOOKUP($A134,заявки!$A:$L,COLUMN()-9,0),0)*IF(COUNTIF(Арн.Нар,$A134)&gt;0,1,0)</f>
        <v>0</v>
      </c>
      <c r="M134" s="19"/>
      <c r="N134" s="45"/>
      <c r="Q134" s="14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4"/>
    </row>
    <row r="135" spans="1:28" x14ac:dyDescent="0.25">
      <c r="A135" s="12" t="s">
        <v>44</v>
      </c>
      <c r="B135" s="38"/>
      <c r="C135" s="70" t="s">
        <v>290</v>
      </c>
      <c r="D135" s="70" t="s">
        <v>277</v>
      </c>
      <c r="E135" s="43">
        <f>IFERROR(VLOOKUP($A135,заявки!$A:$L,COLUMN()-3,0),0)*IF(COUNTIF(Хлеб.Дом,$A135)&gt;0,1,0)</f>
        <v>3</v>
      </c>
      <c r="F135" s="43">
        <f>IFERROR(VLOOKUP($A135,заявки!$A:$L,COLUMN()-3,0),0)*IF(COUNTIF(Хлеб.Дом,$A135)&gt;0,1,0)</f>
        <v>1</v>
      </c>
      <c r="G135" s="43">
        <f>IFERROR(VLOOKUP($A135,заявки!$A:$L,COLUMN()-5,0),0)*IF(COUNTIF(Арн.Бат,$A135)&gt;0,1,0)</f>
        <v>0</v>
      </c>
      <c r="H135" s="44">
        <f>IFERROR(VLOOKUP($A135,заявки!$A:$L,COLUMN()-5,0),0)*IF(COUNTIF(Арн.Хл,$A135)&gt;0,1,0)</f>
        <v>0</v>
      </c>
      <c r="I135" s="43">
        <f>IFERROR(VLOOKUP($A135,заявки!$A:$L,COLUMN()-7,0),0)*IF(COUNTIF(Арн.бат.необ,$A135)&gt;0,1,0)</f>
        <v>0</v>
      </c>
      <c r="J135" s="43">
        <f>IFERROR(VLOOKUP($A135,заявки!$A:$L,COLUMN()-7,0),0)*IF(COUNTIF(Арн.Рж,$A135)&gt;0,1,0)</f>
        <v>0</v>
      </c>
      <c r="K135" s="43">
        <f>IFERROR(VLOOKUP($A135,заявки!$A:$L,COLUMN()-9,0),0)*IF(COUNTIF(Арн.Нар,$A135)&gt;0,1,0)</f>
        <v>0</v>
      </c>
      <c r="L135" s="44">
        <f>IFERROR(VLOOKUP($A135,заявки!$A:$L,COLUMN()-9,0),0)*IF(COUNTIF(Арн.Нар,$A135)&gt;0,1,0)</f>
        <v>0</v>
      </c>
      <c r="M135" s="19"/>
      <c r="N135" s="45"/>
      <c r="Q135" s="14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4"/>
    </row>
    <row r="136" spans="1:28" x14ac:dyDescent="0.25">
      <c r="A136" s="12" t="s">
        <v>45</v>
      </c>
      <c r="B136" s="38"/>
      <c r="C136" s="70" t="s">
        <v>290</v>
      </c>
      <c r="D136" s="70" t="s">
        <v>276</v>
      </c>
      <c r="E136" s="43">
        <f>IFERROR(VLOOKUP($A136,заявки!$A:$L,COLUMN()-3,0),0)*IF(COUNTIF(Хлеб.Дом,$A136)&gt;0,1,0)</f>
        <v>3</v>
      </c>
      <c r="F136" s="43">
        <f>IFERROR(VLOOKUP($A136,заявки!$A:$L,COLUMN()-3,0),0)*IF(COUNTIF(Хлеб.Дом,$A136)&gt;0,1,0)</f>
        <v>1</v>
      </c>
      <c r="G136" s="43">
        <f>IFERROR(VLOOKUP($A136,заявки!$A:$L,COLUMN()-5,0),0)*IF(COUNTIF(Арн.Бат,$A136)&gt;0,1,0)</f>
        <v>0</v>
      </c>
      <c r="H136" s="44">
        <f>IFERROR(VLOOKUP($A136,заявки!$A:$L,COLUMN()-5,0),0)*IF(COUNTIF(Арн.Хл,$A136)&gt;0,1,0)</f>
        <v>0</v>
      </c>
      <c r="I136" s="43">
        <f>IFERROR(VLOOKUP($A136,заявки!$A:$L,COLUMN()-7,0),0)*IF(COUNTIF(Арн.бат.необ,$A136)&gt;0,1,0)</f>
        <v>0</v>
      </c>
      <c r="J136" s="43">
        <f>IFERROR(VLOOKUP($A136,заявки!$A:$L,COLUMN()-7,0),0)*IF(COUNTIF(Арн.Рж,$A136)&gt;0,1,0)</f>
        <v>0</v>
      </c>
      <c r="K136" s="43">
        <f>IFERROR(VLOOKUP($A136,заявки!$A:$L,COLUMN()-9,0),0)*IF(COUNTIF(Арн.Нар,$A136)&gt;0,1,0)</f>
        <v>0</v>
      </c>
      <c r="L136" s="44">
        <f>IFERROR(VLOOKUP($A136,заявки!$A:$L,COLUMN()-9,0),0)*IF(COUNTIF(Арн.Нар,$A136)&gt;0,1,0)</f>
        <v>0</v>
      </c>
      <c r="M136" s="19"/>
      <c r="N136" s="45"/>
      <c r="Q136" s="14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4"/>
    </row>
    <row r="137" spans="1:28" x14ac:dyDescent="0.25">
      <c r="A137" s="12" t="s">
        <v>98</v>
      </c>
      <c r="B137" s="38"/>
      <c r="C137" s="70" t="s">
        <v>290</v>
      </c>
      <c r="D137" s="70" t="s">
        <v>274</v>
      </c>
      <c r="E137" s="43">
        <f>IFERROR(VLOOKUP($A137,заявки!$A:$L,COLUMN()-3,0),0)*IF(COUNTIF(Хлеб.Дом,$A137)&gt;0,1,0)</f>
        <v>3</v>
      </c>
      <c r="F137" s="43">
        <f>IFERROR(VLOOKUP($A137,заявки!$A:$L,COLUMN()-3,0),0)*IF(COUNTIF(Хлеб.Дом,$A137)&gt;0,1,0)</f>
        <v>1</v>
      </c>
      <c r="G137" s="43">
        <f>IFERROR(VLOOKUP($A137,заявки!$A:$L,COLUMN()-5,0),0)*IF(COUNTIF(Арн.Бат,$A137)&gt;0,1,0)</f>
        <v>0</v>
      </c>
      <c r="H137" s="44">
        <f>IFERROR(VLOOKUP($A137,заявки!$A:$L,COLUMN()-5,0),0)*IF(COUNTIF(Арн.Хл,$A137)&gt;0,1,0)</f>
        <v>0</v>
      </c>
      <c r="I137" s="43">
        <f>IFERROR(VLOOKUP($A137,заявки!$A:$L,COLUMN()-7,0),0)*IF(COUNTIF(Арн.бат.необ,$A137)&gt;0,1,0)</f>
        <v>0</v>
      </c>
      <c r="J137" s="43">
        <f>IFERROR(VLOOKUP($A137,заявки!$A:$L,COLUMN()-7,0),0)*IF(COUNTIF(Арн.Рж,$A137)&gt;0,1,0)</f>
        <v>0</v>
      </c>
      <c r="K137" s="43">
        <f>IFERROR(VLOOKUP($A137,заявки!$A:$L,COLUMN()-9,0),0)*IF(COUNTIF(Арн.Нар,$A137)&gt;0,1,0)</f>
        <v>0</v>
      </c>
      <c r="L137" s="44">
        <f>IFERROR(VLOOKUP($A137,заявки!$A:$L,COLUMN()-9,0),0)*IF(COUNTIF(Арн.Нар,$A137)&gt;0,1,0)</f>
        <v>0</v>
      </c>
      <c r="M137" s="19"/>
      <c r="N137" s="45"/>
      <c r="Q137" s="14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4"/>
    </row>
    <row r="138" spans="1:28" x14ac:dyDescent="0.25">
      <c r="A138" s="12" t="s">
        <v>100</v>
      </c>
      <c r="B138" s="38"/>
      <c r="C138" s="70" t="s">
        <v>290</v>
      </c>
      <c r="D138" s="70" t="s">
        <v>275</v>
      </c>
      <c r="E138" s="43">
        <f>IFERROR(VLOOKUP($A138,заявки!$A:$L,COLUMN()-3,0),0)*IF(COUNTIF(Хлеб.Дом,$A138)&gt;0,1,0)</f>
        <v>3</v>
      </c>
      <c r="F138" s="43">
        <f>IFERROR(VLOOKUP($A138,заявки!$A:$L,COLUMN()-3,0),0)*IF(COUNTIF(Хлеб.Дом,$A138)&gt;0,1,0)</f>
        <v>1</v>
      </c>
      <c r="G138" s="43">
        <f>IFERROR(VLOOKUP($A138,заявки!$A:$L,COLUMN()-5,0),0)*IF(COUNTIF(Арн.Бат,$A138)&gt;0,1,0)</f>
        <v>0</v>
      </c>
      <c r="H138" s="44">
        <f>IFERROR(VLOOKUP($A138,заявки!$A:$L,COLUMN()-5,0),0)*IF(COUNTIF(Арн.Хл,$A138)&gt;0,1,0)</f>
        <v>0</v>
      </c>
      <c r="I138" s="43">
        <f>IFERROR(VLOOKUP($A138,заявки!$A:$L,COLUMN()-7,0),0)*IF(COUNTIF(Арн.бат.необ,$A138)&gt;0,1,0)</f>
        <v>0</v>
      </c>
      <c r="J138" s="43">
        <f>IFERROR(VLOOKUP($A138,заявки!$A:$L,COLUMN()-7,0),0)*IF(COUNTIF(Арн.Рж,$A138)&gt;0,1,0)</f>
        <v>0</v>
      </c>
      <c r="K138" s="43">
        <f>IFERROR(VLOOKUP($A138,заявки!$A:$L,COLUMN()-9,0),0)*IF(COUNTIF(Арн.Нар,$A138)&gt;0,1,0)</f>
        <v>0</v>
      </c>
      <c r="L138" s="44">
        <f>IFERROR(VLOOKUP($A138,заявки!$A:$L,COLUMN()-9,0),0)*IF(COUNTIF(Арн.Нар,$A138)&gt;0,1,0)</f>
        <v>0</v>
      </c>
      <c r="M138" s="19"/>
      <c r="N138" s="45"/>
      <c r="Q138" s="14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4"/>
    </row>
    <row r="139" spans="1:28" x14ac:dyDescent="0.25">
      <c r="A139" s="12" t="s">
        <v>101</v>
      </c>
      <c r="B139" s="38"/>
      <c r="C139" s="70" t="s">
        <v>290</v>
      </c>
      <c r="D139" s="70" t="s">
        <v>282</v>
      </c>
      <c r="E139" s="43">
        <f>IFERROR(VLOOKUP($A139,заявки!$A:$L,COLUMN()-3,0),0)*IF(COUNTIF(Хлеб.Дом,$A139)&gt;0,1,0)</f>
        <v>3</v>
      </c>
      <c r="F139" s="43">
        <f>IFERROR(VLOOKUP($A139,заявки!$A:$L,COLUMN()-3,0),0)*IF(COUNTIF(Хлеб.Дом,$A139)&gt;0,1,0)</f>
        <v>1</v>
      </c>
      <c r="G139" s="43">
        <f>IFERROR(VLOOKUP($A139,заявки!$A:$L,COLUMN()-5,0),0)*IF(COUNTIF(Арн.Бат,$A139)&gt;0,1,0)</f>
        <v>0</v>
      </c>
      <c r="H139" s="44">
        <f>IFERROR(VLOOKUP($A139,заявки!$A:$L,COLUMN()-5,0),0)*IF(COUNTIF(Арн.Хл,$A139)&gt;0,1,0)</f>
        <v>0</v>
      </c>
      <c r="I139" s="43">
        <f>IFERROR(VLOOKUP($A139,заявки!$A:$L,COLUMN()-7,0),0)*IF(COUNTIF(Арн.бат.необ,$A139)&gt;0,1,0)</f>
        <v>0</v>
      </c>
      <c r="J139" s="43">
        <f>IFERROR(VLOOKUP($A139,заявки!$A:$L,COLUMN()-7,0),0)*IF(COUNTIF(Арн.Рж,$A139)&gt;0,1,0)</f>
        <v>0</v>
      </c>
      <c r="K139" s="43">
        <f>IFERROR(VLOOKUP($A139,заявки!$A:$L,COLUMN()-9,0),0)*IF(COUNTIF(Арн.Нар,$A139)&gt;0,1,0)</f>
        <v>0</v>
      </c>
      <c r="L139" s="44">
        <f>IFERROR(VLOOKUP($A139,заявки!$A:$L,COLUMN()-9,0),0)*IF(COUNTIF(Арн.Нар,$A139)&gt;0,1,0)</f>
        <v>0</v>
      </c>
      <c r="M139" s="19"/>
      <c r="N139" s="45"/>
      <c r="Q139" s="14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4"/>
    </row>
    <row r="140" spans="1:28" x14ac:dyDescent="0.25">
      <c r="A140" s="12" t="s">
        <v>83</v>
      </c>
      <c r="B140" s="38"/>
      <c r="C140" s="70" t="s">
        <v>290</v>
      </c>
      <c r="D140" s="70" t="s">
        <v>265</v>
      </c>
      <c r="E140" s="43">
        <f>IFERROR(VLOOKUP($A140,заявки!$A:$L,COLUMN()-3,0),0)*IF(COUNTIF(Хлеб.Дом,$A140)&gt;0,1,0)</f>
        <v>3</v>
      </c>
      <c r="F140" s="43">
        <f>IFERROR(VLOOKUP($A140,заявки!$A:$L,COLUMN()-3,0),0)*IF(COUNTIF(Хлеб.Дом,$A140)&gt;0,1,0)</f>
        <v>1</v>
      </c>
      <c r="G140" s="43">
        <f>IFERROR(VLOOKUP($A140,заявки!$A:$L,COLUMN()-5,0),0)*IF(COUNTIF(Арн.Бат,$A140)&gt;0,1,0)</f>
        <v>0</v>
      </c>
      <c r="H140" s="44">
        <f>IFERROR(VLOOKUP($A140,заявки!$A:$L,COLUMN()-5,0),0)*IF(COUNTIF(Арн.Хл,$A140)&gt;0,1,0)</f>
        <v>0</v>
      </c>
      <c r="I140" s="43">
        <f>IFERROR(VLOOKUP($A140,заявки!$A:$L,COLUMN()-7,0),0)*IF(COUNTIF(Арн.бат.необ,$A140)&gt;0,1,0)</f>
        <v>0</v>
      </c>
      <c r="J140" s="43">
        <f>IFERROR(VLOOKUP($A140,заявки!$A:$L,COLUMN()-7,0),0)*IF(COUNTIF(Арн.Рж,$A140)&gt;0,1,0)</f>
        <v>0</v>
      </c>
      <c r="K140" s="43">
        <f>IFERROR(VLOOKUP($A140,заявки!$A:$L,COLUMN()-9,0),0)*IF(COUNTIF(Арн.Нар,$A140)&gt;0,1,0)</f>
        <v>0</v>
      </c>
      <c r="L140" s="44">
        <f>IFERROR(VLOOKUP($A140,заявки!$A:$L,COLUMN()-9,0),0)*IF(COUNTIF(Арн.Нар,$A140)&gt;0,1,0)</f>
        <v>0</v>
      </c>
      <c r="M140" s="13"/>
      <c r="N140" s="46"/>
      <c r="Q140" s="14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4"/>
    </row>
    <row r="141" spans="1:28" x14ac:dyDescent="0.25"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x14ac:dyDescent="0.25"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x14ac:dyDescent="0.25"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x14ac:dyDescent="0.25"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1:46" x14ac:dyDescent="0.25">
      <c r="A145" s="56">
        <f>COUNTA(A3:A140)</f>
        <v>135</v>
      </c>
      <c r="B145" s="56"/>
      <c r="C145" s="71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1:46" x14ac:dyDescent="0.25"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1:46" x14ac:dyDescent="0.25"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52" spans="1:46" ht="15.75" x14ac:dyDescent="0.25">
      <c r="A152" s="72" t="s">
        <v>294</v>
      </c>
      <c r="B152" s="73"/>
      <c r="C152" s="73"/>
      <c r="D152" s="73"/>
      <c r="E152" s="74">
        <f t="shared" ref="E152:K152" si="0">SUM(E3:E150)</f>
        <v>382</v>
      </c>
      <c r="F152" s="74">
        <f t="shared" si="0"/>
        <v>149</v>
      </c>
      <c r="G152" s="75">
        <f t="shared" si="0"/>
        <v>24</v>
      </c>
      <c r="H152" s="74">
        <f t="shared" si="0"/>
        <v>7</v>
      </c>
      <c r="I152" s="75">
        <f t="shared" si="0"/>
        <v>6</v>
      </c>
      <c r="J152" s="74">
        <f t="shared" si="0"/>
        <v>3</v>
      </c>
      <c r="K152" s="75">
        <f t="shared" si="0"/>
        <v>6</v>
      </c>
      <c r="L152" s="74">
        <f>SUM(L3:L150)</f>
        <v>2</v>
      </c>
      <c r="M152" s="75">
        <f t="shared" ref="M152:AQ152" si="1">SUM(M3:M150)</f>
        <v>0</v>
      </c>
      <c r="N152" s="74">
        <f t="shared" si="1"/>
        <v>0</v>
      </c>
      <c r="O152" s="75">
        <f t="shared" si="1"/>
        <v>0</v>
      </c>
      <c r="P152" s="74">
        <f t="shared" si="1"/>
        <v>0</v>
      </c>
      <c r="Q152" s="75">
        <f t="shared" si="1"/>
        <v>0</v>
      </c>
      <c r="R152" s="74">
        <f t="shared" si="1"/>
        <v>0</v>
      </c>
      <c r="S152" s="75">
        <f t="shared" si="1"/>
        <v>0</v>
      </c>
      <c r="T152" s="74">
        <f t="shared" si="1"/>
        <v>0</v>
      </c>
      <c r="U152" s="75">
        <f t="shared" si="1"/>
        <v>0</v>
      </c>
      <c r="V152" s="74">
        <f t="shared" si="1"/>
        <v>0</v>
      </c>
      <c r="W152" s="75">
        <f t="shared" si="1"/>
        <v>0</v>
      </c>
      <c r="X152" s="74">
        <f t="shared" si="1"/>
        <v>0</v>
      </c>
      <c r="Y152" s="75">
        <f t="shared" si="1"/>
        <v>0</v>
      </c>
      <c r="Z152" s="74">
        <f t="shared" si="1"/>
        <v>0</v>
      </c>
      <c r="AA152" s="75">
        <f t="shared" si="1"/>
        <v>0</v>
      </c>
      <c r="AB152" s="74">
        <f t="shared" si="1"/>
        <v>0</v>
      </c>
      <c r="AC152" s="75">
        <f t="shared" si="1"/>
        <v>0</v>
      </c>
      <c r="AD152" s="74">
        <f t="shared" si="1"/>
        <v>0</v>
      </c>
      <c r="AE152" s="75">
        <f t="shared" si="1"/>
        <v>0</v>
      </c>
      <c r="AF152" s="74">
        <f t="shared" si="1"/>
        <v>0</v>
      </c>
      <c r="AG152" s="75">
        <f t="shared" si="1"/>
        <v>0</v>
      </c>
      <c r="AH152" s="74">
        <f t="shared" si="1"/>
        <v>0</v>
      </c>
      <c r="AI152" s="75">
        <f t="shared" si="1"/>
        <v>0</v>
      </c>
      <c r="AJ152" s="74">
        <f t="shared" si="1"/>
        <v>0</v>
      </c>
      <c r="AK152" s="75">
        <f t="shared" si="1"/>
        <v>0</v>
      </c>
      <c r="AL152" s="74">
        <f t="shared" si="1"/>
        <v>0</v>
      </c>
      <c r="AM152" s="75">
        <f t="shared" si="1"/>
        <v>0</v>
      </c>
      <c r="AN152" s="74">
        <f t="shared" si="1"/>
        <v>0</v>
      </c>
      <c r="AO152" s="75">
        <f t="shared" si="1"/>
        <v>0</v>
      </c>
      <c r="AP152" s="74">
        <f t="shared" si="1"/>
        <v>0</v>
      </c>
      <c r="AQ152" s="75">
        <f t="shared" si="1"/>
        <v>0</v>
      </c>
      <c r="AR152" s="44">
        <f>SUM(AR3:AR151)</f>
        <v>0</v>
      </c>
      <c r="AS152" s="66">
        <f>SUM(AS3:AS151)</f>
        <v>0</v>
      </c>
      <c r="AT152" s="44">
        <f>SUM(AT3:AT151)</f>
        <v>0</v>
      </c>
    </row>
    <row r="153" spans="1:46" ht="21" x14ac:dyDescent="0.35">
      <c r="A153" s="76"/>
      <c r="B153" s="73"/>
      <c r="C153" s="73"/>
      <c r="D153" s="73"/>
      <c r="E153" s="77">
        <v>0</v>
      </c>
      <c r="F153" s="77">
        <v>0</v>
      </c>
      <c r="G153" s="78">
        <v>0</v>
      </c>
      <c r="H153" s="77">
        <v>0</v>
      </c>
      <c r="I153" s="78"/>
      <c r="J153" s="77"/>
      <c r="K153" s="78"/>
      <c r="L153" s="77"/>
      <c r="M153" s="78"/>
      <c r="N153" s="77"/>
      <c r="O153" s="78"/>
      <c r="P153" s="77"/>
      <c r="Q153" s="78"/>
      <c r="R153" s="77"/>
      <c r="S153" s="78"/>
      <c r="T153" s="77"/>
      <c r="U153" s="78"/>
      <c r="V153" s="77"/>
      <c r="W153" s="78"/>
      <c r="X153" s="77"/>
      <c r="Y153" s="78"/>
      <c r="Z153" s="77"/>
      <c r="AA153" s="78"/>
      <c r="AB153" s="77"/>
      <c r="AC153" s="78"/>
      <c r="AD153" s="77"/>
      <c r="AE153" s="78"/>
      <c r="AF153" s="77"/>
      <c r="AG153" s="78"/>
      <c r="AH153" s="77"/>
      <c r="AI153" s="78"/>
      <c r="AJ153" s="77"/>
      <c r="AK153" s="78"/>
      <c r="AL153" s="77"/>
      <c r="AM153" s="78"/>
      <c r="AN153" s="77"/>
      <c r="AO153" s="78"/>
      <c r="AP153" s="77">
        <v>0</v>
      </c>
      <c r="AQ153" s="78">
        <v>0</v>
      </c>
      <c r="AR153" s="79"/>
      <c r="AS153" s="26"/>
      <c r="AT153" s="80"/>
    </row>
    <row r="154" spans="1:46" ht="15.75" x14ac:dyDescent="0.25">
      <c r="A154" s="76" t="s">
        <v>30</v>
      </c>
      <c r="B154" s="73"/>
      <c r="C154" s="73"/>
      <c r="D154" s="73"/>
      <c r="E154" s="81">
        <f t="shared" ref="E154:K154" si="2">SUM(E112:E150)</f>
        <v>87</v>
      </c>
      <c r="F154" s="81">
        <f t="shared" si="2"/>
        <v>29</v>
      </c>
      <c r="G154" s="82">
        <f t="shared" si="2"/>
        <v>0</v>
      </c>
      <c r="H154" s="81">
        <f t="shared" si="2"/>
        <v>0</v>
      </c>
      <c r="I154" s="82">
        <f t="shared" si="2"/>
        <v>0</v>
      </c>
      <c r="J154" s="81">
        <f t="shared" si="2"/>
        <v>0</v>
      </c>
      <c r="K154" s="82">
        <f t="shared" si="2"/>
        <v>0</v>
      </c>
      <c r="L154" s="81">
        <f>SUM(L112:L150)</f>
        <v>0</v>
      </c>
      <c r="M154" s="82">
        <f t="shared" ref="M154:AT154" si="3">SUM(M112:M150)</f>
        <v>0</v>
      </c>
      <c r="N154" s="81">
        <f t="shared" si="3"/>
        <v>0</v>
      </c>
      <c r="O154" s="82">
        <f t="shared" si="3"/>
        <v>0</v>
      </c>
      <c r="P154" s="81">
        <f t="shared" si="3"/>
        <v>0</v>
      </c>
      <c r="Q154" s="82">
        <f t="shared" si="3"/>
        <v>0</v>
      </c>
      <c r="R154" s="81">
        <f t="shared" si="3"/>
        <v>0</v>
      </c>
      <c r="S154" s="82">
        <f t="shared" si="3"/>
        <v>0</v>
      </c>
      <c r="T154" s="81">
        <f t="shared" si="3"/>
        <v>0</v>
      </c>
      <c r="U154" s="82">
        <f t="shared" si="3"/>
        <v>0</v>
      </c>
      <c r="V154" s="81">
        <f t="shared" si="3"/>
        <v>0</v>
      </c>
      <c r="W154" s="82">
        <f t="shared" si="3"/>
        <v>0</v>
      </c>
      <c r="X154" s="81">
        <f t="shared" si="3"/>
        <v>0</v>
      </c>
      <c r="Y154" s="82">
        <f t="shared" si="3"/>
        <v>0</v>
      </c>
      <c r="Z154" s="81">
        <f t="shared" si="3"/>
        <v>0</v>
      </c>
      <c r="AA154" s="82">
        <f t="shared" si="3"/>
        <v>0</v>
      </c>
      <c r="AB154" s="81">
        <f t="shared" si="3"/>
        <v>0</v>
      </c>
      <c r="AC154" s="82">
        <f t="shared" si="3"/>
        <v>0</v>
      </c>
      <c r="AD154" s="81">
        <f t="shared" si="3"/>
        <v>0</v>
      </c>
      <c r="AE154" s="82">
        <f t="shared" si="3"/>
        <v>0</v>
      </c>
      <c r="AF154" s="81">
        <f t="shared" si="3"/>
        <v>0</v>
      </c>
      <c r="AG154" s="82">
        <f t="shared" si="3"/>
        <v>0</v>
      </c>
      <c r="AH154" s="81">
        <f t="shared" si="3"/>
        <v>0</v>
      </c>
      <c r="AI154" s="82">
        <f t="shared" si="3"/>
        <v>0</v>
      </c>
      <c r="AJ154" s="81">
        <f t="shared" si="3"/>
        <v>0</v>
      </c>
      <c r="AK154" s="82">
        <f t="shared" si="3"/>
        <v>0</v>
      </c>
      <c r="AL154" s="81">
        <f t="shared" si="3"/>
        <v>0</v>
      </c>
      <c r="AM154" s="82">
        <f t="shared" si="3"/>
        <v>0</v>
      </c>
      <c r="AN154" s="81">
        <f t="shared" si="3"/>
        <v>0</v>
      </c>
      <c r="AO154" s="82">
        <f t="shared" si="3"/>
        <v>0</v>
      </c>
      <c r="AP154" s="81">
        <f t="shared" si="3"/>
        <v>0</v>
      </c>
      <c r="AQ154" s="82">
        <f t="shared" si="3"/>
        <v>0</v>
      </c>
      <c r="AR154" s="81">
        <f t="shared" si="3"/>
        <v>0</v>
      </c>
      <c r="AS154" s="82">
        <f t="shared" si="3"/>
        <v>0</v>
      </c>
      <c r="AT154" s="81">
        <f t="shared" si="3"/>
        <v>0</v>
      </c>
    </row>
    <row r="201" spans="1:14" x14ac:dyDescent="0.25">
      <c r="A201">
        <v>1</v>
      </c>
      <c r="E201">
        <v>2</v>
      </c>
      <c r="F201">
        <v>3</v>
      </c>
      <c r="G201">
        <v>4</v>
      </c>
      <c r="H201">
        <v>5</v>
      </c>
      <c r="I201">
        <v>6</v>
      </c>
      <c r="J201">
        <v>7</v>
      </c>
      <c r="K201">
        <v>8</v>
      </c>
      <c r="L201">
        <v>9</v>
      </c>
      <c r="M201">
        <v>10</v>
      </c>
      <c r="N201">
        <v>11</v>
      </c>
    </row>
  </sheetData>
  <pageMargins left="0.7" right="0.7" top="0.75" bottom="0.75" header="0.3" footer="0.3"/>
  <pageSetup paperSize="9" orientation="portrait" r:id="rId1"/>
  <ignoredErrors>
    <ignoredError sqref="A105:A123 A128:A134 A137:A140 A3:A6 A9:A19 A24 A27:A29 A32:A37 A39:A45 A47 A49:A51 A53:A54 A57 A63:A64 A66 A70:A71 A76 A78:A8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view="pageBreakPreview" zoomScaleNormal="100" zoomScaleSheetLayoutView="100" workbookViewId="0">
      <selection activeCell="G16" sqref="G16"/>
    </sheetView>
  </sheetViews>
  <sheetFormatPr defaultRowHeight="15" x14ac:dyDescent="0.25"/>
  <cols>
    <col min="2" max="19" width="8" customWidth="1"/>
    <col min="20" max="20" width="6.42578125" bestFit="1" customWidth="1"/>
  </cols>
  <sheetData>
    <row r="1" spans="1:20" ht="41.25" customHeight="1" x14ac:dyDescent="0.3">
      <c r="D1" s="94" t="s">
        <v>142</v>
      </c>
      <c r="E1" s="94"/>
      <c r="F1" s="94"/>
      <c r="G1" s="94"/>
      <c r="H1" s="94"/>
      <c r="I1" s="94"/>
      <c r="J1" s="95" t="s">
        <v>148</v>
      </c>
      <c r="K1" s="95"/>
      <c r="L1" s="95"/>
      <c r="M1" s="96">
        <f ca="1">TODAY()</f>
        <v>41713</v>
      </c>
      <c r="N1" s="96"/>
      <c r="O1" s="96"/>
      <c r="P1" s="96"/>
      <c r="Q1" s="49"/>
      <c r="R1" s="48"/>
      <c r="S1" s="48"/>
    </row>
    <row r="2" spans="1:20" ht="168.75" customHeight="1" x14ac:dyDescent="0.25">
      <c r="A2" s="5"/>
      <c r="B2" s="35">
        <v>7771000</v>
      </c>
      <c r="C2" s="35">
        <v>7771001</v>
      </c>
      <c r="D2" s="35">
        <v>7771002</v>
      </c>
      <c r="E2" s="35">
        <v>7771003</v>
      </c>
      <c r="F2" s="35">
        <v>7771004</v>
      </c>
      <c r="G2" s="35">
        <v>7771005</v>
      </c>
      <c r="H2" s="35">
        <v>7771006</v>
      </c>
      <c r="I2" s="35">
        <v>7771007</v>
      </c>
      <c r="J2" s="35">
        <v>7771008</v>
      </c>
      <c r="K2" s="35">
        <v>7771009</v>
      </c>
      <c r="L2" s="35">
        <v>7771011</v>
      </c>
      <c r="M2" s="35">
        <v>7771012</v>
      </c>
      <c r="N2" s="35">
        <v>7771013</v>
      </c>
      <c r="O2" s="35">
        <v>7771014</v>
      </c>
      <c r="P2" s="35">
        <v>7771015</v>
      </c>
      <c r="Q2" s="35">
        <v>7771016</v>
      </c>
      <c r="R2" s="35">
        <v>7771017</v>
      </c>
      <c r="S2" s="35">
        <v>7771019</v>
      </c>
      <c r="T2" s="32"/>
    </row>
    <row r="3" spans="1:20" ht="83.25" customHeight="1" x14ac:dyDescent="0.25">
      <c r="A3" s="28" t="s">
        <v>1</v>
      </c>
      <c r="B3" s="36">
        <f>SUM(заявки!C3:C30)</f>
        <v>28</v>
      </c>
      <c r="C3" s="36">
        <f>SUM(заявки!C33:C61)</f>
        <v>41</v>
      </c>
      <c r="D3" s="36">
        <f>SUM(заявки!C64:C88)</f>
        <v>24</v>
      </c>
      <c r="E3" s="36">
        <f>заявки!P128</f>
        <v>2</v>
      </c>
      <c r="F3" s="36"/>
      <c r="G3" s="36">
        <f>заявки!P129</f>
        <v>2</v>
      </c>
      <c r="H3" s="36">
        <f>заявки!P124</f>
        <v>2</v>
      </c>
      <c r="I3" s="36">
        <f>заявки!P126</f>
        <v>2</v>
      </c>
      <c r="J3" s="36">
        <f>заявки!P127</f>
        <v>2</v>
      </c>
      <c r="K3" s="36">
        <f>заявки!P125</f>
        <v>2</v>
      </c>
      <c r="L3" s="36">
        <f>заявки!P130</f>
        <v>2</v>
      </c>
      <c r="M3" s="36">
        <f>заявки!P131</f>
        <v>2</v>
      </c>
      <c r="N3" s="36">
        <f>заявки!P132</f>
        <v>2</v>
      </c>
      <c r="O3" s="36">
        <f>заявки!P133</f>
        <v>2</v>
      </c>
      <c r="P3" s="36">
        <f>SUM(заявки!C91:C121)</f>
        <v>30</v>
      </c>
      <c r="Q3" s="36">
        <f>заявки!P134</f>
        <v>2</v>
      </c>
      <c r="R3" s="36">
        <f>заявки!P135</f>
        <v>2</v>
      </c>
      <c r="S3" s="36">
        <f>заявки!P136</f>
        <v>2</v>
      </c>
      <c r="T3" s="34"/>
    </row>
    <row r="4" spans="1:20" ht="83.25" customHeight="1" x14ac:dyDescent="0.25">
      <c r="A4" s="28" t="s">
        <v>0</v>
      </c>
      <c r="B4" s="36">
        <f>SUM(заявки!B3:B30)</f>
        <v>84</v>
      </c>
      <c r="C4" s="36">
        <f>SUM(заявки!B33:B61)</f>
        <v>123</v>
      </c>
      <c r="D4" s="36">
        <f>SUM(заявки!B64:B88)</f>
        <v>72</v>
      </c>
      <c r="E4" s="36">
        <f>заявки!O128</f>
        <v>1</v>
      </c>
      <c r="F4" s="36"/>
      <c r="G4" s="36">
        <f>заявки!O129</f>
        <v>1</v>
      </c>
      <c r="H4" s="36">
        <f>заявки!O124</f>
        <v>1</v>
      </c>
      <c r="I4" s="36">
        <f>заявки!O126</f>
        <v>1</v>
      </c>
      <c r="J4" s="36">
        <f>заявки!O127</f>
        <v>1</v>
      </c>
      <c r="K4" s="36">
        <f>заявки!O125</f>
        <v>1</v>
      </c>
      <c r="L4" s="36">
        <f>заявки!O130</f>
        <v>1</v>
      </c>
      <c r="M4" s="36">
        <f>заявки!O131</f>
        <v>1</v>
      </c>
      <c r="N4" s="36">
        <f>заявки!O132</f>
        <v>1</v>
      </c>
      <c r="O4" s="36">
        <f>заявки!O133</f>
        <v>1</v>
      </c>
      <c r="P4" s="36">
        <f>SUM(заявки!B91:B121)</f>
        <v>90</v>
      </c>
      <c r="Q4" s="36">
        <f>заявки!O134</f>
        <v>1</v>
      </c>
      <c r="R4" s="36">
        <f>заявки!O135</f>
        <v>1</v>
      </c>
      <c r="S4" s="36">
        <f>заявки!O136</f>
        <v>1</v>
      </c>
      <c r="T4" s="34"/>
    </row>
    <row r="5" spans="1:20" ht="83.25" customHeight="1" x14ac:dyDescent="0.25">
      <c r="A5" s="51" t="s">
        <v>29</v>
      </c>
      <c r="B5" s="50">
        <f>SUM(B3:B4)</f>
        <v>112</v>
      </c>
      <c r="C5" s="50">
        <f t="shared" ref="C5:K5" si="0">SUM(C3:C4)</f>
        <v>164</v>
      </c>
      <c r="D5" s="50">
        <f t="shared" si="0"/>
        <v>96</v>
      </c>
      <c r="E5" s="50">
        <f t="shared" si="0"/>
        <v>3</v>
      </c>
      <c r="F5" s="50">
        <f t="shared" si="0"/>
        <v>0</v>
      </c>
      <c r="G5" s="50">
        <f t="shared" si="0"/>
        <v>3</v>
      </c>
      <c r="H5" s="50">
        <f t="shared" si="0"/>
        <v>3</v>
      </c>
      <c r="I5" s="50">
        <f t="shared" si="0"/>
        <v>3</v>
      </c>
      <c r="J5" s="50">
        <f t="shared" si="0"/>
        <v>3</v>
      </c>
      <c r="K5" s="50">
        <f t="shared" si="0"/>
        <v>3</v>
      </c>
      <c r="L5" s="50">
        <f t="shared" ref="L5:S5" si="1">SUM(L3:L4)</f>
        <v>3</v>
      </c>
      <c r="M5" s="50">
        <f t="shared" si="1"/>
        <v>3</v>
      </c>
      <c r="N5" s="50">
        <f t="shared" si="1"/>
        <v>3</v>
      </c>
      <c r="O5" s="50">
        <f t="shared" si="1"/>
        <v>3</v>
      </c>
      <c r="P5" s="50">
        <f t="shared" si="1"/>
        <v>120</v>
      </c>
      <c r="Q5" s="50">
        <f t="shared" si="1"/>
        <v>3</v>
      </c>
      <c r="R5" s="50">
        <f t="shared" si="1"/>
        <v>3</v>
      </c>
      <c r="S5" s="50">
        <f t="shared" si="1"/>
        <v>3</v>
      </c>
      <c r="T5" s="33"/>
    </row>
  </sheetData>
  <mergeCells count="3">
    <mergeCell ref="D1:I1"/>
    <mergeCell ref="J1:L1"/>
    <mergeCell ref="M1:P1"/>
  </mergeCells>
  <pageMargins left="0.7" right="0.7" top="0.75" bottom="0.75" header="0.3" footer="0.3"/>
  <pageSetup paperSize="9" scale="85" orientation="landscape" r:id="rId1"/>
  <ignoredErrors>
    <ignoredError sqref="F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B1" workbookViewId="0">
      <selection activeCell="B2" sqref="B2"/>
    </sheetView>
  </sheetViews>
  <sheetFormatPr defaultRowHeight="15" x14ac:dyDescent="0.25"/>
  <sheetData>
    <row r="1" spans="1:23" x14ac:dyDescent="0.25">
      <c r="A1" s="87" t="s">
        <v>147</v>
      </c>
      <c r="B1" s="92"/>
      <c r="C1" s="92"/>
      <c r="D1" s="92"/>
      <c r="E1" s="92"/>
      <c r="F1" s="8"/>
      <c r="G1" s="9"/>
      <c r="J1" s="97" t="s">
        <v>151</v>
      </c>
      <c r="K1" s="98"/>
      <c r="L1" s="65"/>
      <c r="M1" s="97" t="s">
        <v>152</v>
      </c>
      <c r="N1" s="98"/>
      <c r="P1" s="97" t="s">
        <v>153</v>
      </c>
      <c r="Q1" s="98"/>
      <c r="S1" s="87" t="s">
        <v>149</v>
      </c>
      <c r="T1" s="88"/>
      <c r="V1" s="87" t="s">
        <v>150</v>
      </c>
      <c r="W1" s="88"/>
    </row>
    <row r="2" spans="1:23" x14ac:dyDescent="0.25">
      <c r="A2" s="27" t="s">
        <v>15</v>
      </c>
      <c r="B2" s="4" t="s">
        <v>31</v>
      </c>
      <c r="C2" s="4" t="s">
        <v>59</v>
      </c>
      <c r="D2" s="4" t="s">
        <v>84</v>
      </c>
      <c r="E2" s="27" t="s">
        <v>113</v>
      </c>
      <c r="F2" s="8"/>
      <c r="G2" s="9"/>
      <c r="J2" s="7"/>
      <c r="K2" s="9"/>
      <c r="L2" s="14"/>
      <c r="M2" s="18" t="s">
        <v>134</v>
      </c>
      <c r="N2" s="9"/>
      <c r="P2" s="22" t="s">
        <v>130</v>
      </c>
      <c r="Q2" s="9"/>
      <c r="S2" s="64" t="s">
        <v>137</v>
      </c>
      <c r="T2" s="9"/>
      <c r="V2" s="22" t="s">
        <v>136</v>
      </c>
      <c r="W2" s="9"/>
    </row>
    <row r="3" spans="1:23" x14ac:dyDescent="0.25">
      <c r="A3" s="27" t="s">
        <v>2</v>
      </c>
      <c r="B3" s="4" t="s">
        <v>32</v>
      </c>
      <c r="C3" s="4" t="s">
        <v>60</v>
      </c>
      <c r="D3" s="4" t="s">
        <v>83</v>
      </c>
      <c r="E3" s="27" t="s">
        <v>114</v>
      </c>
      <c r="F3" s="14"/>
      <c r="G3" s="16"/>
      <c r="J3" s="18" t="s">
        <v>127</v>
      </c>
      <c r="K3" s="16"/>
      <c r="L3" s="14"/>
      <c r="M3" s="18" t="s">
        <v>133</v>
      </c>
      <c r="N3" s="16"/>
      <c r="P3" s="23" t="s">
        <v>131</v>
      </c>
      <c r="Q3" s="16"/>
      <c r="S3" s="23" t="s">
        <v>126</v>
      </c>
      <c r="T3" s="16"/>
      <c r="V3" s="23" t="s">
        <v>135</v>
      </c>
      <c r="W3" s="16"/>
    </row>
    <row r="4" spans="1:23" x14ac:dyDescent="0.25">
      <c r="A4" s="27" t="s">
        <v>3</v>
      </c>
      <c r="B4" s="4" t="s">
        <v>33</v>
      </c>
      <c r="C4" s="4" t="s">
        <v>61</v>
      </c>
      <c r="D4" s="4" t="s">
        <v>85</v>
      </c>
      <c r="E4" s="27" t="s">
        <v>115</v>
      </c>
      <c r="F4" s="14"/>
      <c r="G4" s="16"/>
      <c r="J4" s="18" t="s">
        <v>128</v>
      </c>
      <c r="K4" s="16"/>
      <c r="L4" s="14"/>
      <c r="M4" s="18" t="s">
        <v>127</v>
      </c>
      <c r="N4" s="16"/>
      <c r="P4" s="23"/>
      <c r="Q4" s="16"/>
      <c r="S4" s="23"/>
      <c r="T4" s="16"/>
      <c r="V4" s="23" t="s">
        <v>132</v>
      </c>
      <c r="W4" s="16"/>
    </row>
    <row r="5" spans="1:23" x14ac:dyDescent="0.25">
      <c r="A5" s="27" t="s">
        <v>4</v>
      </c>
      <c r="B5" s="4" t="s">
        <v>39</v>
      </c>
      <c r="C5" s="4" t="s">
        <v>62</v>
      </c>
      <c r="D5" s="4" t="s">
        <v>86</v>
      </c>
      <c r="E5" s="27" t="s">
        <v>116</v>
      </c>
      <c r="F5" s="14"/>
      <c r="G5" s="16"/>
      <c r="J5" s="18" t="s">
        <v>129</v>
      </c>
      <c r="K5" s="16"/>
      <c r="L5" s="14"/>
      <c r="M5" s="18" t="s">
        <v>128</v>
      </c>
      <c r="N5" s="16"/>
      <c r="P5" s="23"/>
      <c r="Q5" s="16"/>
      <c r="S5" s="23"/>
      <c r="T5" s="16"/>
      <c r="V5" s="23"/>
      <c r="W5" s="16"/>
    </row>
    <row r="6" spans="1:23" x14ac:dyDescent="0.25">
      <c r="A6" s="27" t="s">
        <v>5</v>
      </c>
      <c r="B6" s="4" t="s">
        <v>34</v>
      </c>
      <c r="C6" s="4" t="s">
        <v>64</v>
      </c>
      <c r="D6" s="4" t="s">
        <v>87</v>
      </c>
      <c r="E6" s="27" t="s">
        <v>117</v>
      </c>
      <c r="F6" s="14"/>
      <c r="G6" s="16"/>
      <c r="J6" s="18"/>
      <c r="K6" s="16"/>
      <c r="L6" s="14"/>
      <c r="M6" s="23" t="s">
        <v>131</v>
      </c>
      <c r="N6" s="16"/>
      <c r="P6" s="23"/>
      <c r="Q6" s="16"/>
      <c r="S6" s="23"/>
      <c r="T6" s="16"/>
      <c r="V6" s="23"/>
      <c r="W6" s="16"/>
    </row>
    <row r="7" spans="1:23" x14ac:dyDescent="0.25">
      <c r="A7" s="27" t="s">
        <v>16</v>
      </c>
      <c r="B7" s="4" t="s">
        <v>35</v>
      </c>
      <c r="C7" s="4" t="s">
        <v>63</v>
      </c>
      <c r="D7" s="4" t="s">
        <v>88</v>
      </c>
      <c r="E7" s="27" t="s">
        <v>118</v>
      </c>
      <c r="F7" s="14"/>
      <c r="G7" s="16"/>
      <c r="J7" s="18"/>
      <c r="K7" s="16"/>
      <c r="L7" s="14"/>
      <c r="M7" s="18" t="s">
        <v>129</v>
      </c>
      <c r="N7" s="16"/>
      <c r="P7" s="23"/>
      <c r="Q7" s="16"/>
      <c r="S7" s="23"/>
      <c r="T7" s="16"/>
      <c r="V7" s="23"/>
      <c r="W7" s="16"/>
    </row>
    <row r="8" spans="1:23" x14ac:dyDescent="0.25">
      <c r="A8" s="27" t="s">
        <v>6</v>
      </c>
      <c r="B8" s="4" t="s">
        <v>36</v>
      </c>
      <c r="C8" s="4" t="s">
        <v>65</v>
      </c>
      <c r="D8" s="4" t="s">
        <v>89</v>
      </c>
      <c r="E8" s="27" t="s">
        <v>119</v>
      </c>
      <c r="F8" s="14"/>
      <c r="G8" s="16"/>
      <c r="J8" s="18" t="s">
        <v>132</v>
      </c>
      <c r="K8" s="16"/>
      <c r="L8" s="14"/>
      <c r="M8" s="22" t="s">
        <v>130</v>
      </c>
      <c r="N8" s="16"/>
      <c r="P8" s="23"/>
      <c r="Q8" s="16"/>
      <c r="S8" s="23"/>
      <c r="T8" s="16"/>
      <c r="V8" s="23"/>
      <c r="W8" s="16"/>
    </row>
    <row r="9" spans="1:23" x14ac:dyDescent="0.25">
      <c r="A9" s="27" t="s">
        <v>17</v>
      </c>
      <c r="B9" s="4" t="s">
        <v>37</v>
      </c>
      <c r="C9" s="4" t="s">
        <v>66</v>
      </c>
      <c r="D9" s="4" t="s">
        <v>90</v>
      </c>
      <c r="E9" s="27" t="s">
        <v>120</v>
      </c>
      <c r="F9" s="14"/>
      <c r="G9" s="16"/>
      <c r="J9" s="18" t="s">
        <v>133</v>
      </c>
      <c r="K9" s="16"/>
      <c r="L9" s="14"/>
      <c r="M9" s="23"/>
      <c r="N9" s="16"/>
      <c r="P9" s="23"/>
      <c r="Q9" s="16"/>
      <c r="S9" s="23"/>
      <c r="T9" s="16"/>
      <c r="V9" s="23"/>
      <c r="W9" s="16"/>
    </row>
    <row r="10" spans="1:23" x14ac:dyDescent="0.25">
      <c r="A10" s="27" t="s">
        <v>18</v>
      </c>
      <c r="B10" s="4" t="s">
        <v>40</v>
      </c>
      <c r="C10" s="4" t="s">
        <v>67</v>
      </c>
      <c r="D10" s="4" t="s">
        <v>91</v>
      </c>
      <c r="E10" s="27" t="s">
        <v>125</v>
      </c>
      <c r="F10" s="14"/>
      <c r="G10" s="16"/>
      <c r="J10" s="18" t="s">
        <v>134</v>
      </c>
      <c r="K10" s="16"/>
      <c r="L10" s="14"/>
      <c r="M10" s="23"/>
      <c r="N10" s="16"/>
      <c r="P10" s="23"/>
      <c r="Q10" s="16"/>
      <c r="S10" s="23"/>
      <c r="T10" s="16"/>
      <c r="V10" s="23"/>
      <c r="W10" s="16"/>
    </row>
    <row r="11" spans="1:23" x14ac:dyDescent="0.25">
      <c r="A11" s="27" t="s">
        <v>19</v>
      </c>
      <c r="B11" s="4" t="s">
        <v>41</v>
      </c>
      <c r="C11" s="4" t="s">
        <v>68</v>
      </c>
      <c r="D11" s="4" t="s">
        <v>92</v>
      </c>
      <c r="E11" s="27" t="s">
        <v>121</v>
      </c>
      <c r="F11" s="14"/>
      <c r="G11" s="16"/>
      <c r="J11" s="18" t="s">
        <v>135</v>
      </c>
      <c r="K11" s="16"/>
      <c r="L11" s="14"/>
      <c r="M11" s="23"/>
      <c r="N11" s="16"/>
      <c r="P11" s="23"/>
      <c r="Q11" s="16"/>
      <c r="S11" s="23"/>
      <c r="T11" s="16"/>
      <c r="V11" s="23"/>
      <c r="W11" s="16"/>
    </row>
    <row r="12" spans="1:23" x14ac:dyDescent="0.25">
      <c r="A12" s="27" t="s">
        <v>7</v>
      </c>
      <c r="B12" s="4" t="s">
        <v>38</v>
      </c>
      <c r="C12" s="4" t="s">
        <v>69</v>
      </c>
      <c r="D12" s="4" t="s">
        <v>93</v>
      </c>
      <c r="E12" s="27" t="s">
        <v>122</v>
      </c>
      <c r="F12" s="14"/>
      <c r="G12" s="16"/>
      <c r="J12" s="47" t="s">
        <v>136</v>
      </c>
      <c r="K12" s="16"/>
      <c r="L12" s="14"/>
      <c r="M12" s="23"/>
      <c r="N12" s="16"/>
      <c r="P12" s="23"/>
      <c r="Q12" s="16"/>
      <c r="S12" s="23"/>
      <c r="T12" s="16"/>
      <c r="V12" s="23"/>
      <c r="W12" s="16"/>
    </row>
    <row r="13" spans="1:23" x14ac:dyDescent="0.25">
      <c r="A13" s="27" t="s">
        <v>8</v>
      </c>
      <c r="B13" s="4" t="s">
        <v>43</v>
      </c>
      <c r="C13" s="4" t="s">
        <v>70</v>
      </c>
      <c r="D13" s="4" t="s">
        <v>94</v>
      </c>
      <c r="E13" s="27" t="s">
        <v>123</v>
      </c>
      <c r="F13" s="14"/>
      <c r="G13" s="16"/>
      <c r="J13" s="47"/>
      <c r="K13" s="16"/>
      <c r="L13" s="14"/>
      <c r="M13" s="23"/>
      <c r="N13" s="16"/>
      <c r="P13" s="23"/>
      <c r="Q13" s="16"/>
      <c r="S13" s="23"/>
      <c r="T13" s="16"/>
      <c r="V13" s="23"/>
      <c r="W13" s="16"/>
    </row>
    <row r="14" spans="1:23" x14ac:dyDescent="0.25">
      <c r="A14" s="27" t="s">
        <v>20</v>
      </c>
      <c r="B14" s="4" t="s">
        <v>42</v>
      </c>
      <c r="C14" s="4" t="s">
        <v>71</v>
      </c>
      <c r="D14" s="4" t="s">
        <v>95</v>
      </c>
      <c r="E14" s="27" t="s">
        <v>124</v>
      </c>
      <c r="F14" s="14"/>
      <c r="G14" s="16"/>
      <c r="J14" s="23"/>
      <c r="K14" s="16"/>
      <c r="L14" s="14"/>
      <c r="M14" s="23"/>
      <c r="N14" s="16"/>
      <c r="P14" s="23"/>
      <c r="Q14" s="16"/>
      <c r="S14" s="23"/>
      <c r="T14" s="16"/>
      <c r="V14" s="23"/>
      <c r="W14" s="16"/>
    </row>
    <row r="15" spans="1:23" x14ac:dyDescent="0.25">
      <c r="A15" s="27" t="s">
        <v>21</v>
      </c>
      <c r="B15" s="4" t="s">
        <v>44</v>
      </c>
      <c r="C15" s="4" t="s">
        <v>72</v>
      </c>
      <c r="D15" s="4" t="s">
        <v>96</v>
      </c>
      <c r="E15" s="14"/>
      <c r="F15" s="14"/>
      <c r="G15" s="16"/>
      <c r="J15" s="23"/>
      <c r="K15" s="16"/>
      <c r="L15" s="14"/>
      <c r="M15" s="23"/>
      <c r="N15" s="16"/>
      <c r="P15" s="23"/>
      <c r="Q15" s="16"/>
      <c r="S15" s="23"/>
      <c r="T15" s="16"/>
      <c r="V15" s="23"/>
      <c r="W15" s="16"/>
    </row>
    <row r="16" spans="1:23" x14ac:dyDescent="0.25">
      <c r="A16" s="27" t="s">
        <v>9</v>
      </c>
      <c r="B16" s="4" t="s">
        <v>45</v>
      </c>
      <c r="C16" s="4" t="s">
        <v>73</v>
      </c>
      <c r="D16" s="4" t="s">
        <v>97</v>
      </c>
      <c r="E16" s="14"/>
      <c r="F16" s="14"/>
      <c r="G16" s="16"/>
      <c r="J16" s="23"/>
      <c r="K16" s="16"/>
      <c r="L16" s="14"/>
      <c r="M16" s="23"/>
      <c r="N16" s="16"/>
      <c r="P16" s="23"/>
      <c r="Q16" s="16"/>
      <c r="S16" s="23"/>
      <c r="T16" s="16"/>
      <c r="V16" s="23"/>
      <c r="W16" s="16"/>
    </row>
    <row r="17" spans="1:23" x14ac:dyDescent="0.25">
      <c r="A17" s="27" t="s">
        <v>22</v>
      </c>
      <c r="B17" s="4" t="s">
        <v>46</v>
      </c>
      <c r="C17" s="4" t="s">
        <v>74</v>
      </c>
      <c r="D17" s="4" t="s">
        <v>98</v>
      </c>
      <c r="E17" s="14"/>
      <c r="F17" s="14"/>
      <c r="G17" s="16"/>
      <c r="J17" s="23"/>
      <c r="K17" s="16"/>
      <c r="L17" s="14"/>
      <c r="M17" s="23"/>
      <c r="N17" s="16"/>
      <c r="P17" s="23"/>
      <c r="Q17" s="16"/>
      <c r="S17" s="23"/>
      <c r="T17" s="16"/>
      <c r="V17" s="23"/>
      <c r="W17" s="16"/>
    </row>
    <row r="18" spans="1:23" x14ac:dyDescent="0.25">
      <c r="A18" s="27" t="s">
        <v>23</v>
      </c>
      <c r="B18" s="4" t="s">
        <v>47</v>
      </c>
      <c r="C18" s="4" t="s">
        <v>75</v>
      </c>
      <c r="D18" s="4" t="s">
        <v>99</v>
      </c>
      <c r="E18" s="14"/>
      <c r="F18" s="14"/>
      <c r="G18" s="16"/>
      <c r="J18" s="23"/>
      <c r="K18" s="16"/>
      <c r="L18" s="14"/>
      <c r="M18" s="23"/>
      <c r="N18" s="16"/>
      <c r="P18" s="23"/>
      <c r="Q18" s="16"/>
      <c r="S18" s="23"/>
      <c r="T18" s="16"/>
      <c r="V18" s="23"/>
      <c r="W18" s="16"/>
    </row>
    <row r="19" spans="1:23" x14ac:dyDescent="0.25">
      <c r="A19" s="27" t="s">
        <v>24</v>
      </c>
      <c r="B19" s="4" t="s">
        <v>51</v>
      </c>
      <c r="C19" s="4" t="s">
        <v>82</v>
      </c>
      <c r="D19" s="4" t="s">
        <v>100</v>
      </c>
      <c r="E19" s="14"/>
      <c r="F19" s="14"/>
      <c r="G19" s="16"/>
      <c r="J19" s="23"/>
      <c r="K19" s="16"/>
      <c r="L19" s="14"/>
      <c r="M19" s="23"/>
      <c r="N19" s="16"/>
      <c r="P19" s="23"/>
      <c r="Q19" s="16"/>
      <c r="S19" s="23"/>
      <c r="T19" s="16"/>
      <c r="V19" s="23"/>
      <c r="W19" s="16"/>
    </row>
    <row r="20" spans="1:23" x14ac:dyDescent="0.25">
      <c r="A20" s="27" t="s">
        <v>26</v>
      </c>
      <c r="B20" s="4" t="s">
        <v>48</v>
      </c>
      <c r="C20" s="4" t="s">
        <v>76</v>
      </c>
      <c r="D20" s="4" t="s">
        <v>101</v>
      </c>
      <c r="E20" s="14"/>
      <c r="F20" s="14"/>
      <c r="G20" s="16"/>
      <c r="J20" s="23"/>
      <c r="K20" s="16"/>
      <c r="L20" s="14"/>
      <c r="M20" s="23"/>
      <c r="N20" s="16"/>
      <c r="P20" s="23"/>
      <c r="Q20" s="16"/>
      <c r="S20" s="23"/>
      <c r="T20" s="16"/>
      <c r="V20" s="23"/>
      <c r="W20" s="16"/>
    </row>
    <row r="21" spans="1:23" x14ac:dyDescent="0.25">
      <c r="A21" s="27" t="s">
        <v>10</v>
      </c>
      <c r="B21" s="4" t="s">
        <v>49</v>
      </c>
      <c r="C21" s="4" t="s">
        <v>77</v>
      </c>
      <c r="D21" s="4" t="s">
        <v>102</v>
      </c>
      <c r="E21" s="14"/>
      <c r="F21" s="14"/>
      <c r="G21" s="16"/>
      <c r="J21" s="23"/>
      <c r="K21" s="16"/>
      <c r="L21" s="14"/>
      <c r="M21" s="23"/>
      <c r="N21" s="16"/>
      <c r="P21" s="23"/>
      <c r="Q21" s="16"/>
      <c r="S21" s="23"/>
      <c r="T21" s="16"/>
      <c r="V21" s="23"/>
      <c r="W21" s="16"/>
    </row>
    <row r="22" spans="1:23" x14ac:dyDescent="0.25">
      <c r="A22" s="27" t="s">
        <v>11</v>
      </c>
      <c r="B22" s="4" t="s">
        <v>50</v>
      </c>
      <c r="C22" s="4" t="s">
        <v>78</v>
      </c>
      <c r="D22" s="4" t="s">
        <v>103</v>
      </c>
      <c r="E22" s="14"/>
      <c r="F22" s="14"/>
      <c r="G22" s="16"/>
      <c r="J22" s="23"/>
      <c r="K22" s="16"/>
      <c r="L22" s="14"/>
      <c r="M22" s="23"/>
      <c r="N22" s="16"/>
      <c r="P22" s="23"/>
      <c r="Q22" s="16"/>
      <c r="S22" s="23"/>
      <c r="T22" s="16"/>
      <c r="V22" s="23"/>
      <c r="W22" s="16"/>
    </row>
    <row r="23" spans="1:23" x14ac:dyDescent="0.25">
      <c r="A23" s="27" t="s">
        <v>12</v>
      </c>
      <c r="B23" s="4" t="s">
        <v>52</v>
      </c>
      <c r="C23" s="4" t="s">
        <v>79</v>
      </c>
      <c r="D23" s="4" t="s">
        <v>104</v>
      </c>
      <c r="E23" s="14"/>
      <c r="F23" s="14"/>
      <c r="G23" s="16"/>
      <c r="J23" s="23"/>
      <c r="K23" s="16"/>
      <c r="L23" s="14"/>
      <c r="M23" s="23"/>
      <c r="N23" s="16"/>
      <c r="P23" s="23"/>
      <c r="Q23" s="16"/>
      <c r="S23" s="23"/>
      <c r="T23" s="16"/>
      <c r="V23" s="23"/>
      <c r="W23" s="16"/>
    </row>
    <row r="24" spans="1:23" x14ac:dyDescent="0.25">
      <c r="A24" s="27" t="s">
        <v>27</v>
      </c>
      <c r="B24" s="4" t="s">
        <v>58</v>
      </c>
      <c r="C24" s="4" t="s">
        <v>80</v>
      </c>
      <c r="D24" s="4" t="s">
        <v>105</v>
      </c>
      <c r="E24" s="14"/>
      <c r="F24" s="14"/>
      <c r="G24" s="16"/>
      <c r="J24" s="23"/>
      <c r="K24" s="16"/>
      <c r="L24" s="14"/>
      <c r="M24" s="23"/>
      <c r="N24" s="16"/>
      <c r="P24" s="23"/>
      <c r="Q24" s="16"/>
      <c r="S24" s="23"/>
      <c r="T24" s="16"/>
      <c r="V24" s="23"/>
      <c r="W24" s="16"/>
    </row>
    <row r="25" spans="1:23" x14ac:dyDescent="0.25">
      <c r="A25" s="27" t="s">
        <v>13</v>
      </c>
      <c r="B25" s="4" t="s">
        <v>54</v>
      </c>
      <c r="C25" s="4" t="s">
        <v>81</v>
      </c>
      <c r="D25" s="4" t="s">
        <v>106</v>
      </c>
      <c r="E25" s="14"/>
      <c r="F25" s="14"/>
      <c r="G25" s="16"/>
      <c r="J25" s="23"/>
      <c r="K25" s="16"/>
      <c r="L25" s="14"/>
      <c r="M25" s="23"/>
      <c r="N25" s="16"/>
      <c r="P25" s="23"/>
      <c r="Q25" s="16"/>
      <c r="S25" s="23"/>
      <c r="T25" s="16"/>
      <c r="V25" s="23"/>
      <c r="W25" s="16"/>
    </row>
    <row r="26" spans="1:23" x14ac:dyDescent="0.25">
      <c r="A26" s="27" t="s">
        <v>14</v>
      </c>
      <c r="B26" s="4" t="s">
        <v>53</v>
      </c>
      <c r="C26" s="14"/>
      <c r="D26" s="4" t="s">
        <v>107</v>
      </c>
      <c r="E26" s="14"/>
      <c r="F26" s="14"/>
      <c r="G26" s="16"/>
      <c r="J26" s="23"/>
      <c r="K26" s="16"/>
      <c r="L26" s="14"/>
      <c r="M26" s="23"/>
      <c r="N26" s="16"/>
      <c r="P26" s="23"/>
      <c r="Q26" s="16"/>
      <c r="S26" s="23"/>
      <c r="T26" s="16"/>
      <c r="V26" s="23"/>
      <c r="W26" s="16"/>
    </row>
    <row r="27" spans="1:23" x14ac:dyDescent="0.25">
      <c r="A27" s="27" t="s">
        <v>25</v>
      </c>
      <c r="B27" s="4" t="s">
        <v>55</v>
      </c>
      <c r="C27" s="14"/>
      <c r="D27" s="4" t="s">
        <v>108</v>
      </c>
      <c r="E27" s="14"/>
      <c r="F27" s="14"/>
      <c r="G27" s="16"/>
      <c r="J27" s="23"/>
      <c r="K27" s="16"/>
      <c r="L27" s="14"/>
      <c r="M27" s="23"/>
      <c r="N27" s="16"/>
      <c r="P27" s="23"/>
      <c r="Q27" s="16"/>
      <c r="S27" s="23"/>
      <c r="T27" s="16"/>
      <c r="V27" s="23"/>
      <c r="W27" s="16"/>
    </row>
    <row r="28" spans="1:23" x14ac:dyDescent="0.25">
      <c r="A28" s="27" t="s">
        <v>146</v>
      </c>
      <c r="B28" s="4" t="s">
        <v>56</v>
      </c>
      <c r="C28" s="14"/>
      <c r="D28" s="4" t="s">
        <v>109</v>
      </c>
      <c r="E28" s="14"/>
      <c r="F28" s="14"/>
      <c r="G28" s="16"/>
      <c r="J28" s="23"/>
      <c r="K28" s="16"/>
      <c r="L28" s="14"/>
      <c r="M28" s="23"/>
      <c r="N28" s="16"/>
      <c r="P28" s="23"/>
      <c r="Q28" s="16"/>
      <c r="S28" s="23"/>
      <c r="T28" s="16"/>
      <c r="V28" s="23"/>
      <c r="W28" s="16"/>
    </row>
    <row r="29" spans="1:23" x14ac:dyDescent="0.25">
      <c r="A29" s="27" t="s">
        <v>28</v>
      </c>
      <c r="B29" s="4" t="s">
        <v>57</v>
      </c>
      <c r="C29" s="14"/>
      <c r="D29" s="4" t="s">
        <v>110</v>
      </c>
      <c r="E29" s="14"/>
      <c r="F29" s="14"/>
      <c r="G29" s="16"/>
      <c r="J29" s="23"/>
      <c r="K29" s="16"/>
      <c r="L29" s="14"/>
      <c r="M29" s="23"/>
      <c r="N29" s="16"/>
      <c r="P29" s="23"/>
      <c r="Q29" s="16"/>
      <c r="S29" s="23"/>
      <c r="T29" s="16"/>
      <c r="V29" s="23"/>
      <c r="W29" s="16"/>
    </row>
    <row r="30" spans="1:23" x14ac:dyDescent="0.25">
      <c r="A30" s="23"/>
      <c r="B30" s="14"/>
      <c r="C30" s="14"/>
      <c r="D30" s="4" t="s">
        <v>111</v>
      </c>
      <c r="E30" s="14"/>
      <c r="F30" s="14"/>
      <c r="G30" s="16"/>
      <c r="J30" s="23"/>
      <c r="K30" s="16"/>
      <c r="L30" s="14"/>
      <c r="M30" s="23"/>
      <c r="N30" s="16"/>
      <c r="P30" s="23"/>
      <c r="Q30" s="16"/>
      <c r="S30" s="23"/>
      <c r="T30" s="16"/>
      <c r="V30" s="23"/>
      <c r="W30" s="16"/>
    </row>
    <row r="31" spans="1:23" x14ac:dyDescent="0.25">
      <c r="A31" s="23"/>
      <c r="B31" s="14"/>
      <c r="C31" s="14"/>
      <c r="D31" s="4" t="s">
        <v>112</v>
      </c>
      <c r="E31" s="14"/>
      <c r="F31" s="14"/>
      <c r="G31" s="16"/>
      <c r="J31" s="23"/>
      <c r="K31" s="16"/>
      <c r="L31" s="14"/>
      <c r="M31" s="23"/>
      <c r="N31" s="16"/>
      <c r="P31" s="23"/>
      <c r="Q31" s="16"/>
      <c r="S31" s="23"/>
      <c r="T31" s="16"/>
      <c r="V31" s="23"/>
      <c r="W31" s="16"/>
    </row>
    <row r="32" spans="1:23" x14ac:dyDescent="0.25">
      <c r="A32" s="23"/>
      <c r="B32" s="14"/>
      <c r="C32" s="14"/>
      <c r="D32" s="14"/>
      <c r="E32" s="14"/>
      <c r="F32" s="14"/>
      <c r="G32" s="16"/>
      <c r="J32" s="23"/>
      <c r="K32" s="16"/>
      <c r="L32" s="14"/>
      <c r="M32" s="23"/>
      <c r="N32" s="16"/>
      <c r="P32" s="23"/>
      <c r="Q32" s="16"/>
      <c r="S32" s="23"/>
      <c r="T32" s="16"/>
      <c r="V32" s="23"/>
      <c r="W32" s="16"/>
    </row>
    <row r="33" spans="1:23" x14ac:dyDescent="0.25">
      <c r="A33" s="23"/>
      <c r="B33" s="14"/>
      <c r="C33" s="14"/>
      <c r="D33" s="14"/>
      <c r="E33" s="14"/>
      <c r="F33" s="14"/>
      <c r="G33" s="16"/>
      <c r="J33" s="23"/>
      <c r="K33" s="16"/>
      <c r="L33" s="14"/>
      <c r="M33" s="23"/>
      <c r="N33" s="16"/>
      <c r="P33" s="23"/>
      <c r="Q33" s="16"/>
      <c r="S33" s="23"/>
      <c r="T33" s="16"/>
      <c r="V33" s="23"/>
      <c r="W33" s="16"/>
    </row>
    <row r="34" spans="1:23" x14ac:dyDescent="0.25">
      <c r="A34" s="23"/>
      <c r="B34" s="14"/>
      <c r="C34" s="14"/>
      <c r="D34" s="14"/>
      <c r="E34" s="14"/>
      <c r="F34" s="14"/>
      <c r="G34" s="16"/>
      <c r="J34" s="23"/>
      <c r="K34" s="16"/>
      <c r="L34" s="14"/>
      <c r="M34" s="23"/>
      <c r="N34" s="16"/>
      <c r="P34" s="23"/>
      <c r="Q34" s="16"/>
      <c r="S34" s="23"/>
      <c r="T34" s="16"/>
      <c r="V34" s="23"/>
      <c r="W34" s="16"/>
    </row>
    <row r="35" spans="1:23" x14ac:dyDescent="0.25">
      <c r="A35" s="23"/>
      <c r="B35" s="14"/>
      <c r="C35" s="14"/>
      <c r="D35" s="14"/>
      <c r="E35" s="14"/>
      <c r="F35" s="14"/>
      <c r="G35" s="16"/>
      <c r="J35" s="23"/>
      <c r="K35" s="16"/>
      <c r="L35" s="14"/>
      <c r="M35" s="23"/>
      <c r="N35" s="16"/>
      <c r="P35" s="23"/>
      <c r="Q35" s="16"/>
      <c r="S35" s="23"/>
      <c r="T35" s="16"/>
      <c r="V35" s="23"/>
      <c r="W35" s="16"/>
    </row>
    <row r="36" spans="1:23" x14ac:dyDescent="0.25">
      <c r="A36" s="23"/>
      <c r="B36" s="14"/>
      <c r="C36" s="14"/>
      <c r="D36" s="14"/>
      <c r="E36" s="14"/>
      <c r="F36" s="14"/>
      <c r="G36" s="16"/>
      <c r="J36" s="23"/>
      <c r="K36" s="16"/>
      <c r="L36" s="14"/>
      <c r="M36" s="23"/>
      <c r="N36" s="16"/>
      <c r="P36" s="23"/>
      <c r="Q36" s="16"/>
      <c r="S36" s="23"/>
      <c r="T36" s="16"/>
      <c r="V36" s="23"/>
      <c r="W36" s="16"/>
    </row>
    <row r="37" spans="1:23" x14ac:dyDescent="0.25">
      <c r="A37" s="23"/>
      <c r="B37" s="14"/>
      <c r="C37" s="14"/>
      <c r="D37" s="14"/>
      <c r="E37" s="14"/>
      <c r="F37" s="14"/>
      <c r="G37" s="16"/>
      <c r="J37" s="23"/>
      <c r="K37" s="16"/>
      <c r="L37" s="14"/>
      <c r="M37" s="23"/>
      <c r="N37" s="16"/>
      <c r="P37" s="23"/>
      <c r="Q37" s="16"/>
      <c r="S37" s="23"/>
      <c r="T37" s="16"/>
      <c r="V37" s="23"/>
      <c r="W37" s="16"/>
    </row>
    <row r="38" spans="1:23" x14ac:dyDescent="0.25">
      <c r="A38" s="23"/>
      <c r="B38" s="14"/>
      <c r="C38" s="14"/>
      <c r="D38" s="14"/>
      <c r="E38" s="14"/>
      <c r="F38" s="14"/>
      <c r="G38" s="16"/>
      <c r="J38" s="23"/>
      <c r="K38" s="16"/>
      <c r="L38" s="14"/>
      <c r="M38" s="23"/>
      <c r="N38" s="16"/>
      <c r="P38" s="23"/>
      <c r="Q38" s="16"/>
      <c r="S38" s="23"/>
      <c r="T38" s="16"/>
      <c r="V38" s="23"/>
      <c r="W38" s="16"/>
    </row>
    <row r="39" spans="1:23" x14ac:dyDescent="0.25">
      <c r="A39" s="23"/>
      <c r="B39" s="14"/>
      <c r="C39" s="14"/>
      <c r="D39" s="14"/>
      <c r="E39" s="14"/>
      <c r="F39" s="14"/>
      <c r="G39" s="16"/>
      <c r="J39" s="23"/>
      <c r="K39" s="16"/>
      <c r="L39" s="14"/>
      <c r="M39" s="23"/>
      <c r="N39" s="16"/>
      <c r="P39" s="23"/>
      <c r="Q39" s="16"/>
      <c r="S39" s="23"/>
      <c r="T39" s="16"/>
      <c r="V39" s="23"/>
      <c r="W39" s="16"/>
    </row>
    <row r="40" spans="1:23" x14ac:dyDescent="0.25">
      <c r="A40" s="23"/>
      <c r="B40" s="14"/>
      <c r="C40" s="14"/>
      <c r="D40" s="14"/>
      <c r="E40" s="14"/>
      <c r="F40" s="14"/>
      <c r="G40" s="16"/>
      <c r="J40" s="23"/>
      <c r="K40" s="16"/>
      <c r="L40" s="14"/>
      <c r="M40" s="23"/>
      <c r="N40" s="16"/>
      <c r="P40" s="23"/>
      <c r="Q40" s="16"/>
      <c r="S40" s="23"/>
      <c r="T40" s="16"/>
      <c r="V40" s="23"/>
      <c r="W40" s="16"/>
    </row>
    <row r="41" spans="1:23" x14ac:dyDescent="0.25">
      <c r="A41" s="23"/>
      <c r="B41" s="14"/>
      <c r="C41" s="14"/>
      <c r="D41" s="14"/>
      <c r="E41" s="14"/>
      <c r="F41" s="14"/>
      <c r="G41" s="16"/>
      <c r="J41" s="23"/>
      <c r="K41" s="16"/>
      <c r="L41" s="14"/>
      <c r="M41" s="23"/>
      <c r="N41" s="16"/>
      <c r="P41" s="23"/>
      <c r="Q41" s="16"/>
      <c r="S41" s="23"/>
      <c r="T41" s="16"/>
      <c r="V41" s="23"/>
      <c r="W41" s="16"/>
    </row>
    <row r="42" spans="1:23" x14ac:dyDescent="0.25">
      <c r="A42" s="23"/>
      <c r="B42" s="14"/>
      <c r="C42" s="14"/>
      <c r="D42" s="14"/>
      <c r="E42" s="14"/>
      <c r="F42" s="14"/>
      <c r="G42" s="16"/>
      <c r="J42" s="23"/>
      <c r="K42" s="16"/>
      <c r="L42" s="14"/>
      <c r="M42" s="23"/>
      <c r="N42" s="16"/>
      <c r="P42" s="23"/>
      <c r="Q42" s="16"/>
      <c r="S42" s="23"/>
      <c r="T42" s="16"/>
      <c r="V42" s="23"/>
      <c r="W42" s="16"/>
    </row>
    <row r="43" spans="1:23" x14ac:dyDescent="0.25">
      <c r="A43" s="23"/>
      <c r="B43" s="14"/>
      <c r="C43" s="14"/>
      <c r="D43" s="14"/>
      <c r="E43" s="14"/>
      <c r="F43" s="14"/>
      <c r="G43" s="16"/>
      <c r="J43" s="23"/>
      <c r="K43" s="16"/>
      <c r="L43" s="14"/>
      <c r="M43" s="23"/>
      <c r="N43" s="16"/>
      <c r="P43" s="23"/>
      <c r="Q43" s="16"/>
      <c r="S43" s="23"/>
      <c r="T43" s="16"/>
      <c r="V43" s="23"/>
      <c r="W43" s="16"/>
    </row>
    <row r="44" spans="1:23" x14ac:dyDescent="0.25">
      <c r="A44" s="24"/>
      <c r="B44" s="1"/>
      <c r="C44" s="1"/>
      <c r="D44" s="1"/>
      <c r="E44" s="1"/>
      <c r="F44" s="1"/>
      <c r="G44" s="11"/>
      <c r="J44" s="24"/>
      <c r="K44" s="11"/>
      <c r="L44" s="14"/>
      <c r="M44" s="24"/>
      <c r="N44" s="11"/>
      <c r="P44" s="24"/>
      <c r="Q44" s="11"/>
      <c r="S44" s="23"/>
      <c r="T44" s="16"/>
      <c r="V44" s="23"/>
      <c r="W44" s="16"/>
    </row>
    <row r="45" spans="1:23" x14ac:dyDescent="0.25">
      <c r="L45" s="14"/>
      <c r="S45" s="24"/>
      <c r="T45" s="11"/>
      <c r="V45" s="24"/>
      <c r="W45" s="11"/>
    </row>
    <row r="51" spans="1:24" x14ac:dyDescent="0.25">
      <c r="A51" s="52">
        <f>COUNTA(A2:A50)</f>
        <v>28</v>
      </c>
      <c r="B51" s="53">
        <f t="shared" ref="B51:W51" si="0">COUNTA(B2:B50)</f>
        <v>28</v>
      </c>
      <c r="C51" s="53">
        <f t="shared" si="0"/>
        <v>24</v>
      </c>
      <c r="D51" s="53">
        <f t="shared" si="0"/>
        <v>30</v>
      </c>
      <c r="E51" s="53">
        <f t="shared" si="0"/>
        <v>13</v>
      </c>
      <c r="F51" s="53">
        <f t="shared" si="0"/>
        <v>0</v>
      </c>
      <c r="G51" s="53">
        <f t="shared" si="0"/>
        <v>0</v>
      </c>
      <c r="H51" s="53">
        <f t="shared" si="0"/>
        <v>0</v>
      </c>
      <c r="I51" s="53">
        <f t="shared" si="0"/>
        <v>0</v>
      </c>
      <c r="J51" s="53">
        <f t="shared" si="0"/>
        <v>8</v>
      </c>
      <c r="K51" s="53">
        <f t="shared" si="0"/>
        <v>0</v>
      </c>
      <c r="L51" s="53">
        <f t="shared" si="0"/>
        <v>0</v>
      </c>
      <c r="M51" s="53">
        <f t="shared" si="0"/>
        <v>7</v>
      </c>
      <c r="N51" s="53">
        <f t="shared" si="0"/>
        <v>0</v>
      </c>
      <c r="O51" s="53">
        <f t="shared" si="0"/>
        <v>0</v>
      </c>
      <c r="P51" s="53">
        <f t="shared" si="0"/>
        <v>2</v>
      </c>
      <c r="Q51" s="53">
        <f t="shared" si="0"/>
        <v>0</v>
      </c>
      <c r="R51" s="53">
        <f t="shared" si="0"/>
        <v>0</v>
      </c>
      <c r="S51" s="53">
        <f t="shared" si="0"/>
        <v>2</v>
      </c>
      <c r="T51" s="53">
        <f t="shared" si="0"/>
        <v>0</v>
      </c>
      <c r="U51" s="53">
        <f t="shared" si="0"/>
        <v>0</v>
      </c>
      <c r="V51" s="53">
        <f t="shared" si="0"/>
        <v>3</v>
      </c>
      <c r="W51" s="53">
        <f t="shared" si="0"/>
        <v>0</v>
      </c>
      <c r="X51" s="54">
        <f>SUM(A51:W51)</f>
        <v>145</v>
      </c>
    </row>
  </sheetData>
  <mergeCells count="6">
    <mergeCell ref="A1:E1"/>
    <mergeCell ref="P1:Q1"/>
    <mergeCell ref="S1:T1"/>
    <mergeCell ref="V1:W1"/>
    <mergeCell ref="J1:K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заявки</vt:lpstr>
      <vt:lpstr>Артис</vt:lpstr>
      <vt:lpstr>экспорт</vt:lpstr>
      <vt:lpstr>ЗаказНаЗавод</vt:lpstr>
      <vt:lpstr>списки по хлебам</vt:lpstr>
      <vt:lpstr>Арн.Бат</vt:lpstr>
      <vt:lpstr>Арн.бат.необ</vt:lpstr>
      <vt:lpstr>Арн.Нар</vt:lpstr>
      <vt:lpstr>Арн.Рж</vt:lpstr>
      <vt:lpstr>Арн.Хл</vt:lpstr>
      <vt:lpstr>Хлеб.Дом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</dc:creator>
  <cp:lastModifiedBy>ultra_mod</cp:lastModifiedBy>
  <cp:lastPrinted>2014-03-11T14:17:26Z</cp:lastPrinted>
  <dcterms:created xsi:type="dcterms:W3CDTF">2014-02-20T13:51:35Z</dcterms:created>
  <dcterms:modified xsi:type="dcterms:W3CDTF">2014-03-15T06:18:38Z</dcterms:modified>
</cp:coreProperties>
</file>