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80" windowHeight="8835"/>
  </bookViews>
  <sheets>
    <sheet name="КОМАКС 1" sheetId="1" r:id="rId1"/>
  </sheets>
  <calcPr calcId="124519"/>
</workbook>
</file>

<file path=xl/calcChain.xml><?xml version="1.0" encoding="utf-8"?>
<calcChain xmlns="http://schemas.openxmlformats.org/spreadsheetml/2006/main">
  <c r="J6" i="1"/>
  <c r="B55"/>
  <c r="J25"/>
  <c r="D25"/>
  <c r="J15"/>
  <c r="J19"/>
  <c r="D19"/>
  <c r="J20"/>
  <c r="D20"/>
  <c r="C20"/>
  <c r="J7"/>
  <c r="J8"/>
  <c r="J9"/>
  <c r="J10"/>
  <c r="J11"/>
  <c r="J12"/>
  <c r="J13"/>
  <c r="J14"/>
  <c r="J16"/>
  <c r="J17"/>
  <c r="J18"/>
  <c r="J21"/>
  <c r="J22"/>
  <c r="J23"/>
  <c r="J24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D6"/>
  <c r="C6"/>
  <c r="D7"/>
  <c r="C7"/>
  <c r="D8"/>
  <c r="C8"/>
  <c r="D9"/>
  <c r="C9"/>
  <c r="D10"/>
  <c r="C10"/>
  <c r="D11"/>
  <c r="C11"/>
  <c r="D12"/>
  <c r="C12"/>
  <c r="D13"/>
  <c r="C13"/>
  <c r="J5"/>
  <c r="D31"/>
  <c r="C31"/>
  <c r="D32"/>
  <c r="C32"/>
  <c r="D2"/>
  <c r="L7" s="1"/>
  <c r="L6"/>
  <c r="D14"/>
  <c r="C14"/>
  <c r="D15"/>
  <c r="C15"/>
  <c r="L15"/>
  <c r="D16"/>
  <c r="C16"/>
  <c r="D17"/>
  <c r="C17"/>
  <c r="L17"/>
  <c r="D18"/>
  <c r="C18"/>
  <c r="D21"/>
  <c r="C21"/>
  <c r="L21"/>
  <c r="D22"/>
  <c r="C22"/>
  <c r="D23"/>
  <c r="C23"/>
  <c r="L23"/>
  <c r="D24"/>
  <c r="C24"/>
  <c r="C25"/>
  <c r="L25"/>
  <c r="D5"/>
  <c r="L9"/>
  <c r="L13"/>
  <c r="L20"/>
  <c r="D26"/>
  <c r="D27"/>
  <c r="C27"/>
  <c r="D28"/>
  <c r="F8"/>
  <c r="C26"/>
  <c r="L26"/>
  <c r="L27"/>
  <c r="C28"/>
  <c r="L28"/>
  <c r="D29"/>
  <c r="C29"/>
  <c r="L29"/>
  <c r="C5"/>
  <c r="L5"/>
  <c r="E14"/>
  <c r="E15"/>
  <c r="F14"/>
  <c r="F15"/>
  <c r="D30"/>
  <c r="L30"/>
  <c r="C30"/>
  <c r="F5"/>
  <c r="F6"/>
  <c r="F7"/>
  <c r="F9"/>
  <c r="F10"/>
  <c r="F11"/>
  <c r="F12"/>
  <c r="F13"/>
  <c r="F16"/>
  <c r="F17"/>
  <c r="F18"/>
  <c r="F19"/>
  <c r="F20"/>
  <c r="E6"/>
  <c r="E5"/>
  <c r="E7"/>
  <c r="E8"/>
  <c r="E9"/>
  <c r="E10"/>
  <c r="E11"/>
  <c r="E12"/>
  <c r="E13"/>
  <c r="E16"/>
  <c r="E17"/>
  <c r="E18"/>
  <c r="E19"/>
  <c r="E20"/>
  <c r="E21"/>
  <c r="F21"/>
  <c r="E22"/>
  <c r="F22"/>
  <c r="E23"/>
  <c r="F23"/>
  <c r="E24"/>
  <c r="F24"/>
  <c r="E25"/>
  <c r="F25"/>
  <c r="E26"/>
  <c r="F26"/>
  <c r="E27"/>
  <c r="F27"/>
  <c r="E28"/>
  <c r="F28"/>
  <c r="E29"/>
  <c r="E31"/>
  <c r="F31"/>
  <c r="E32"/>
  <c r="F32"/>
  <c r="D33"/>
  <c r="C33"/>
  <c r="L33"/>
  <c r="D34"/>
  <c r="L34"/>
  <c r="C34"/>
  <c r="E34"/>
  <c r="F34"/>
  <c r="D35"/>
  <c r="L35"/>
  <c r="C35"/>
  <c r="E35"/>
  <c r="F35"/>
  <c r="D36"/>
  <c r="L36"/>
  <c r="E36"/>
  <c r="F36"/>
  <c r="D37"/>
  <c r="C37"/>
  <c r="E37"/>
  <c r="F37"/>
  <c r="L37"/>
  <c r="D38"/>
  <c r="C38"/>
  <c r="L38"/>
  <c r="D39"/>
  <c r="C39"/>
  <c r="E39"/>
  <c r="F39"/>
  <c r="L39"/>
  <c r="D40"/>
  <c r="C40"/>
  <c r="E40"/>
  <c r="F40"/>
  <c r="L40"/>
  <c r="D41"/>
  <c r="C41"/>
  <c r="E41"/>
  <c r="F41"/>
  <c r="L41"/>
  <c r="D42"/>
  <c r="C42"/>
  <c r="E42"/>
  <c r="F42"/>
  <c r="L42"/>
  <c r="D43"/>
  <c r="C43"/>
  <c r="L43"/>
  <c r="D44"/>
  <c r="C44"/>
  <c r="E44"/>
  <c r="F44"/>
  <c r="L44"/>
  <c r="D45"/>
  <c r="C45"/>
  <c r="E45"/>
  <c r="F45"/>
  <c r="L45"/>
  <c r="D46"/>
  <c r="C46"/>
  <c r="E46"/>
  <c r="F46"/>
  <c r="L46"/>
  <c r="D47"/>
  <c r="C47"/>
  <c r="E47"/>
  <c r="F47"/>
  <c r="L47"/>
  <c r="D48"/>
  <c r="C48"/>
  <c r="E48"/>
  <c r="F48"/>
  <c r="L48"/>
  <c r="D49"/>
  <c r="C49"/>
  <c r="E49"/>
  <c r="F49"/>
  <c r="L49"/>
  <c r="D50"/>
  <c r="C50"/>
  <c r="E50"/>
  <c r="F50"/>
  <c r="L50"/>
  <c r="D51"/>
  <c r="C51"/>
  <c r="E51"/>
  <c r="F51"/>
  <c r="L51"/>
  <c r="D52"/>
  <c r="C52"/>
  <c r="E52"/>
  <c r="F52"/>
  <c r="B53"/>
  <c r="G53"/>
  <c r="H53"/>
  <c r="I53"/>
  <c r="J53"/>
  <c r="I54"/>
  <c r="M53"/>
  <c r="H54"/>
  <c r="K54"/>
  <c r="F53"/>
  <c r="L32"/>
  <c r="L31"/>
  <c r="L52"/>
  <c r="C36"/>
  <c r="D53"/>
  <c r="L12"/>
  <c r="L10"/>
  <c r="L8"/>
  <c r="C19"/>
  <c r="L19"/>
  <c r="L24"/>
  <c r="L22"/>
  <c r="L18"/>
  <c r="L16"/>
  <c r="L14"/>
  <c r="J54"/>
  <c r="E53"/>
  <c r="L11"/>
  <c r="L53" l="1"/>
  <c r="L54" s="1"/>
</calcChain>
</file>

<file path=xl/sharedStrings.xml><?xml version="1.0" encoding="utf-8"?>
<sst xmlns="http://schemas.openxmlformats.org/spreadsheetml/2006/main" count="20" uniqueCount="16">
  <si>
    <t>комакс №1</t>
  </si>
  <si>
    <t>дата</t>
  </si>
  <si>
    <t>Кількість шт</t>
  </si>
  <si>
    <t>Робочий час</t>
  </si>
  <si>
    <t>Простій</t>
  </si>
  <si>
    <t>Час перен. Хв</t>
  </si>
  <si>
    <t>МАЄ БУТИ, хв</t>
  </si>
  <si>
    <t>Час на машину</t>
  </si>
  <si>
    <t>Час зміни / мін</t>
  </si>
  <si>
    <t>з/плата</t>
  </si>
  <si>
    <t>БРАК</t>
  </si>
  <si>
    <t>Роб. Час</t>
  </si>
  <si>
    <t>Час пер. - cek</t>
  </si>
  <si>
    <t>к-ть карт</t>
  </si>
  <si>
    <t>Простій, хв</t>
  </si>
  <si>
    <t>05,02,13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</si>
</sst>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22">
    <font>
      <sz val="10"/>
      <name val="Arial Cyr"/>
    </font>
    <font>
      <sz val="10"/>
      <name val="Arial Cyr"/>
    </font>
    <font>
      <sz val="9"/>
      <name val="Arial MT"/>
    </font>
    <font>
      <sz val="10"/>
      <name val="Arial Cyr"/>
      <charset val="204"/>
    </font>
    <font>
      <b/>
      <sz val="26"/>
      <color indexed="47"/>
      <name val="Arial"/>
      <family val="2"/>
      <charset val="238"/>
    </font>
    <font>
      <b/>
      <sz val="12"/>
      <color indexed="10"/>
      <name val="Arial Cyr"/>
    </font>
    <font>
      <sz val="10"/>
      <color indexed="15"/>
      <name val="Arial Cyr"/>
      <charset val="204"/>
    </font>
    <font>
      <sz val="18"/>
      <name val="Arial Cyr"/>
      <charset val="204"/>
    </font>
    <font>
      <b/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indexed="14"/>
      <name val="Arial Cyr"/>
      <charset val="204"/>
    </font>
    <font>
      <sz val="10"/>
      <name val="Arial"/>
      <family val="2"/>
      <charset val="204"/>
    </font>
    <font>
      <sz val="10"/>
      <name val="Arial MT"/>
    </font>
    <font>
      <b/>
      <sz val="10"/>
      <color indexed="10"/>
      <name val="Arial"/>
      <family val="2"/>
      <charset val="238"/>
    </font>
    <font>
      <b/>
      <sz val="11"/>
      <name val="Arial Cyr"/>
      <charset val="204"/>
    </font>
    <font>
      <b/>
      <sz val="10"/>
      <color indexed="17"/>
      <name val="Arial Cyr"/>
      <charset val="204"/>
    </font>
    <font>
      <b/>
      <sz val="10"/>
      <color indexed="45"/>
      <name val="Arial Cyr"/>
      <charset val="204"/>
    </font>
    <font>
      <b/>
      <sz val="10"/>
      <color indexed="23"/>
      <name val="Arial Cyr"/>
      <charset val="204"/>
    </font>
    <font>
      <b/>
      <sz val="10"/>
      <color indexed="12"/>
      <name val="Arial Cyr"/>
      <charset val="204"/>
    </font>
    <font>
      <b/>
      <sz val="10"/>
      <color indexed="10"/>
      <name val="Arial Cyr"/>
      <charset val="204"/>
    </font>
    <font>
      <b/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1" applyProtection="1">
      <protection hidden="1"/>
    </xf>
    <xf numFmtId="164" fontId="2" fillId="0" borderId="0" xfId="1" applyNumberFormat="1" applyAlignment="1" applyProtection="1">
      <alignment horizontal="center"/>
      <protection hidden="1"/>
    </xf>
    <xf numFmtId="0" fontId="2" fillId="2" borderId="0" xfId="1" applyFill="1" applyBorder="1" applyProtection="1">
      <protection hidden="1"/>
    </xf>
    <xf numFmtId="0" fontId="3" fillId="0" borderId="0" xfId="1" applyFont="1" applyProtection="1">
      <protection hidden="1"/>
    </xf>
    <xf numFmtId="1" fontId="4" fillId="3" borderId="1" xfId="2" applyNumberFormat="1" applyFont="1" applyFill="1" applyBorder="1" applyAlignment="1" applyProtection="1">
      <alignment horizontal="center"/>
      <protection hidden="1"/>
    </xf>
    <xf numFmtId="0" fontId="5" fillId="4" borderId="0" xfId="1" applyFont="1" applyFill="1" applyAlignment="1" applyProtection="1">
      <alignment horizontal="center" vertical="center"/>
      <protection hidden="1"/>
    </xf>
    <xf numFmtId="0" fontId="6" fillId="5" borderId="1" xfId="1" applyFont="1" applyFill="1" applyBorder="1" applyAlignment="1" applyProtection="1">
      <alignment horizontal="center" vertical="center" wrapText="1"/>
      <protection hidden="1"/>
    </xf>
    <xf numFmtId="0" fontId="8" fillId="6" borderId="2" xfId="1" applyFont="1" applyFill="1" applyBorder="1" applyAlignment="1" applyProtection="1">
      <alignment horizontal="center" vertical="center" wrapText="1"/>
      <protection hidden="1"/>
    </xf>
    <xf numFmtId="0" fontId="7" fillId="0" borderId="3" xfId="1" applyFont="1" applyBorder="1" applyAlignment="1" applyProtection="1">
      <alignment horizontal="center"/>
      <protection hidden="1"/>
    </xf>
    <xf numFmtId="0" fontId="9" fillId="6" borderId="4" xfId="1" applyFont="1" applyFill="1" applyBorder="1" applyAlignment="1" applyProtection="1">
      <alignment horizontal="center" vertical="center" wrapText="1"/>
      <protection hidden="1"/>
    </xf>
    <xf numFmtId="0" fontId="9" fillId="6" borderId="5" xfId="1" applyFont="1" applyFill="1" applyBorder="1" applyAlignment="1" applyProtection="1">
      <alignment horizontal="center" vertical="center" wrapText="1"/>
      <protection hidden="1"/>
    </xf>
    <xf numFmtId="0" fontId="9" fillId="7" borderId="5" xfId="1" applyFont="1" applyFill="1" applyBorder="1" applyAlignment="1" applyProtection="1">
      <alignment horizontal="center" vertical="center" wrapText="1"/>
      <protection hidden="1"/>
    </xf>
    <xf numFmtId="164" fontId="9" fillId="7" borderId="5" xfId="1" applyNumberFormat="1" applyFont="1" applyFill="1" applyBorder="1" applyAlignment="1" applyProtection="1">
      <alignment horizontal="center" vertical="center" wrapText="1"/>
      <protection hidden="1"/>
    </xf>
    <xf numFmtId="0" fontId="9" fillId="6" borderId="6" xfId="1" applyFont="1" applyFill="1" applyBorder="1" applyAlignment="1" applyProtection="1">
      <alignment horizontal="center" vertical="center" wrapText="1"/>
      <protection hidden="1"/>
    </xf>
    <xf numFmtId="0" fontId="7" fillId="0" borderId="0" xfId="1" applyFont="1" applyBorder="1" applyAlignment="1" applyProtection="1">
      <alignment horizontal="center"/>
      <protection hidden="1"/>
    </xf>
    <xf numFmtId="0" fontId="9" fillId="6" borderId="7" xfId="1" applyFont="1" applyFill="1" applyBorder="1" applyAlignment="1" applyProtection="1">
      <alignment horizontal="center" vertical="center" wrapText="1"/>
      <protection hidden="1"/>
    </xf>
    <xf numFmtId="0" fontId="9" fillId="6" borderId="8" xfId="1" applyFont="1" applyFill="1" applyBorder="1" applyAlignment="1" applyProtection="1">
      <alignment horizontal="center" vertical="center" wrapText="1"/>
      <protection hidden="1"/>
    </xf>
    <xf numFmtId="0" fontId="9" fillId="7" borderId="8" xfId="1" applyFont="1" applyFill="1" applyBorder="1" applyAlignment="1" applyProtection="1">
      <alignment horizontal="center" vertical="center" wrapText="1"/>
      <protection hidden="1"/>
    </xf>
    <xf numFmtId="164" fontId="9" fillId="7" borderId="8" xfId="1" applyNumberFormat="1" applyFont="1" applyFill="1" applyBorder="1" applyAlignment="1" applyProtection="1">
      <alignment horizontal="center" vertical="center" wrapText="1"/>
      <protection hidden="1"/>
    </xf>
    <xf numFmtId="2" fontId="2" fillId="2" borderId="9" xfId="1" applyNumberFormat="1" applyFill="1" applyBorder="1" applyProtection="1">
      <protection locked="0"/>
    </xf>
    <xf numFmtId="2" fontId="2" fillId="2" borderId="9" xfId="1" applyNumberFormat="1" applyFill="1" applyBorder="1" applyProtection="1">
      <protection hidden="1"/>
    </xf>
    <xf numFmtId="165" fontId="12" fillId="2" borderId="9" xfId="2" applyNumberFormat="1" applyFont="1" applyFill="1" applyBorder="1" applyAlignment="1" applyProtection="1">
      <protection hidden="1"/>
    </xf>
    <xf numFmtId="165" fontId="12" fillId="2" borderId="10" xfId="2" applyNumberFormat="1" applyFont="1" applyFill="1" applyBorder="1" applyAlignment="1" applyProtection="1">
      <protection hidden="1"/>
    </xf>
    <xf numFmtId="164" fontId="12" fillId="2" borderId="9" xfId="1" applyNumberFormat="1" applyFont="1" applyFill="1" applyBorder="1" applyAlignment="1" applyProtection="1">
      <alignment horizontal="center"/>
      <protection hidden="1"/>
    </xf>
    <xf numFmtId="0" fontId="3" fillId="2" borderId="10" xfId="1" applyFont="1" applyFill="1" applyBorder="1" applyAlignment="1" applyProtection="1">
      <alignment horizontal="center"/>
      <protection locked="0"/>
    </xf>
    <xf numFmtId="0" fontId="13" fillId="2" borderId="10" xfId="1" applyFont="1" applyFill="1" applyBorder="1" applyAlignment="1" applyProtection="1">
      <alignment horizontal="center"/>
      <protection locked="0"/>
    </xf>
    <xf numFmtId="1" fontId="2" fillId="2" borderId="11" xfId="1" applyNumberFormat="1" applyFill="1" applyBorder="1" applyAlignment="1" applyProtection="1">
      <alignment horizontal="center"/>
      <protection locked="0"/>
    </xf>
    <xf numFmtId="0" fontId="2" fillId="2" borderId="0" xfId="1" applyFill="1" applyProtection="1">
      <protection hidden="1"/>
    </xf>
    <xf numFmtId="14" fontId="2" fillId="2" borderId="12" xfId="1" applyNumberFormat="1" applyFill="1" applyBorder="1" applyProtection="1">
      <protection locked="0"/>
    </xf>
    <xf numFmtId="1" fontId="12" fillId="2" borderId="9" xfId="1" applyNumberFormat="1" applyFont="1" applyFill="1" applyBorder="1" applyAlignment="1" applyProtection="1">
      <protection hidden="1"/>
    </xf>
    <xf numFmtId="0" fontId="3" fillId="2" borderId="9" xfId="1" applyFont="1" applyFill="1" applyBorder="1" applyAlignment="1" applyProtection="1">
      <alignment horizontal="center"/>
      <protection locked="0"/>
    </xf>
    <xf numFmtId="0" fontId="3" fillId="2" borderId="9" xfId="1" applyFont="1" applyFill="1" applyBorder="1" applyAlignment="1" applyProtection="1">
      <alignment horizontal="center"/>
      <protection hidden="1"/>
    </xf>
    <xf numFmtId="0" fontId="13" fillId="2" borderId="9" xfId="1" applyFont="1" applyFill="1" applyBorder="1" applyAlignment="1" applyProtection="1">
      <alignment horizontal="center"/>
      <protection locked="0"/>
    </xf>
    <xf numFmtId="1" fontId="2" fillId="2" borderId="13" xfId="1" applyNumberFormat="1" applyFill="1" applyBorder="1" applyAlignment="1" applyProtection="1">
      <alignment horizontal="center"/>
      <protection locked="0"/>
    </xf>
    <xf numFmtId="2" fontId="14" fillId="2" borderId="10" xfId="1" applyNumberFormat="1" applyFont="1" applyFill="1" applyBorder="1" applyAlignment="1" applyProtection="1">
      <alignment horizontal="center"/>
      <protection hidden="1"/>
    </xf>
    <xf numFmtId="14" fontId="2" fillId="2" borderId="12" xfId="1" applyNumberFormat="1" applyFont="1" applyFill="1" applyBorder="1" applyProtection="1">
      <protection locked="0"/>
    </xf>
    <xf numFmtId="2" fontId="2" fillId="2" borderId="12" xfId="1" applyNumberFormat="1" applyFill="1" applyBorder="1" applyProtection="1">
      <protection locked="0"/>
    </xf>
    <xf numFmtId="2" fontId="2" fillId="2" borderId="14" xfId="1" applyNumberFormat="1" applyFill="1" applyBorder="1" applyProtection="1">
      <protection locked="0"/>
    </xf>
    <xf numFmtId="2" fontId="2" fillId="2" borderId="2" xfId="1" applyNumberFormat="1" applyFill="1" applyBorder="1" applyProtection="1">
      <protection locked="0"/>
    </xf>
    <xf numFmtId="165" fontId="12" fillId="2" borderId="15" xfId="2" applyNumberFormat="1" applyFont="1" applyFill="1" applyBorder="1" applyAlignment="1" applyProtection="1">
      <protection hidden="1"/>
    </xf>
    <xf numFmtId="1" fontId="12" fillId="2" borderId="15" xfId="1" applyNumberFormat="1" applyFont="1" applyFill="1" applyBorder="1" applyAlignment="1" applyProtection="1">
      <protection hidden="1"/>
    </xf>
    <xf numFmtId="164" fontId="12" fillId="2" borderId="2" xfId="1" applyNumberFormat="1" applyFont="1" applyFill="1" applyBorder="1" applyAlignment="1" applyProtection="1">
      <alignment horizontal="center"/>
      <protection hidden="1"/>
    </xf>
    <xf numFmtId="0" fontId="3" fillId="2" borderId="15" xfId="1" applyFont="1" applyFill="1" applyBorder="1" applyAlignment="1" applyProtection="1">
      <alignment horizontal="center"/>
      <protection locked="0"/>
    </xf>
    <xf numFmtId="0" fontId="13" fillId="2" borderId="15" xfId="1" applyFont="1" applyFill="1" applyBorder="1" applyAlignment="1" applyProtection="1">
      <alignment horizontal="center"/>
      <protection locked="0"/>
    </xf>
    <xf numFmtId="1" fontId="2" fillId="2" borderId="16" xfId="1" applyNumberFormat="1" applyFill="1" applyBorder="1" applyAlignment="1" applyProtection="1">
      <alignment horizontal="center"/>
      <protection locked="0"/>
    </xf>
    <xf numFmtId="0" fontId="2" fillId="0" borderId="17" xfId="1" applyBorder="1" applyProtection="1">
      <protection hidden="1"/>
    </xf>
    <xf numFmtId="2" fontId="2" fillId="0" borderId="1" xfId="1" applyNumberFormat="1" applyBorder="1" applyProtection="1">
      <protection hidden="1"/>
    </xf>
    <xf numFmtId="0" fontId="2" fillId="0" borderId="1" xfId="1" applyBorder="1" applyProtection="1">
      <protection hidden="1"/>
    </xf>
    <xf numFmtId="165" fontId="15" fillId="0" borderId="18" xfId="1" applyNumberFormat="1" applyFont="1" applyBorder="1" applyAlignment="1" applyProtection="1">
      <alignment horizontal="center"/>
      <protection hidden="1"/>
    </xf>
    <xf numFmtId="165" fontId="15" fillId="0" borderId="17" xfId="1" applyNumberFormat="1" applyFont="1" applyBorder="1" applyAlignment="1" applyProtection="1">
      <alignment horizontal="center"/>
      <protection hidden="1"/>
    </xf>
    <xf numFmtId="164" fontId="15" fillId="0" borderId="17" xfId="1" applyNumberFormat="1" applyFont="1" applyBorder="1" applyAlignment="1" applyProtection="1">
      <alignment horizontal="center"/>
      <protection hidden="1"/>
    </xf>
    <xf numFmtId="164" fontId="15" fillId="0" borderId="1" xfId="1" applyNumberFormat="1" applyFont="1" applyBorder="1" applyAlignment="1" applyProtection="1">
      <alignment horizontal="center"/>
      <protection hidden="1"/>
    </xf>
    <xf numFmtId="1" fontId="15" fillId="0" borderId="19" xfId="1" applyNumberFormat="1" applyFont="1" applyBorder="1" applyAlignment="1" applyProtection="1">
      <alignment horizontal="center"/>
      <protection hidden="1"/>
    </xf>
    <xf numFmtId="0" fontId="15" fillId="0" borderId="20" xfId="1" applyFont="1" applyBorder="1" applyAlignment="1" applyProtection="1">
      <alignment horizontal="center"/>
      <protection hidden="1"/>
    </xf>
    <xf numFmtId="1" fontId="15" fillId="0" borderId="17" xfId="1" applyNumberFormat="1" applyFont="1" applyBorder="1" applyAlignment="1" applyProtection="1">
      <alignment horizontal="center"/>
      <protection hidden="1"/>
    </xf>
    <xf numFmtId="1" fontId="15" fillId="0" borderId="21" xfId="1" applyNumberFormat="1" applyFont="1" applyBorder="1" applyAlignment="1" applyProtection="1">
      <alignment horizontal="center"/>
      <protection hidden="1"/>
    </xf>
    <xf numFmtId="0" fontId="2" fillId="0" borderId="0" xfId="1" applyAlignment="1" applyProtection="1">
      <protection hidden="1"/>
    </xf>
    <xf numFmtId="0" fontId="2" fillId="0" borderId="22" xfId="1" applyBorder="1" applyAlignment="1" applyProtection="1">
      <protection hidden="1"/>
    </xf>
    <xf numFmtId="165" fontId="16" fillId="0" borderId="23" xfId="2" applyNumberFormat="1" applyFont="1" applyBorder="1" applyAlignment="1" applyProtection="1">
      <alignment horizontal="center"/>
      <protection hidden="1"/>
    </xf>
    <xf numFmtId="165" fontId="17" fillId="0" borderId="24" xfId="2" applyNumberFormat="1" applyFont="1" applyBorder="1" applyAlignment="1" applyProtection="1">
      <alignment horizontal="center"/>
      <protection hidden="1"/>
    </xf>
    <xf numFmtId="0" fontId="18" fillId="0" borderId="24" xfId="1" applyFont="1" applyBorder="1" applyAlignment="1" applyProtection="1">
      <alignment horizontal="center"/>
      <protection hidden="1"/>
    </xf>
    <xf numFmtId="1" fontId="19" fillId="0" borderId="25" xfId="1" applyNumberFormat="1" applyFont="1" applyBorder="1" applyAlignment="1" applyProtection="1">
      <alignment horizontal="center"/>
      <protection hidden="1"/>
    </xf>
    <xf numFmtId="2" fontId="20" fillId="0" borderId="17" xfId="1" applyNumberFormat="1" applyFont="1" applyBorder="1" applyAlignment="1" applyProtection="1">
      <alignment horizontal="center"/>
      <protection hidden="1"/>
    </xf>
    <xf numFmtId="0" fontId="3" fillId="5" borderId="14" xfId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3" fillId="0" borderId="15" xfId="1" applyFont="1" applyBorder="1" applyAlignment="1" applyProtection="1">
      <alignment horizontal="center"/>
      <protection hidden="1"/>
    </xf>
    <xf numFmtId="0" fontId="3" fillId="0" borderId="21" xfId="1" applyFont="1" applyBorder="1" applyAlignment="1" applyProtection="1">
      <alignment horizontal="center"/>
      <protection hidden="1"/>
    </xf>
    <xf numFmtId="0" fontId="2" fillId="0" borderId="0" xfId="1" applyAlignment="1" applyProtection="1">
      <alignment horizontal="center"/>
      <protection hidden="1"/>
    </xf>
    <xf numFmtId="1" fontId="2" fillId="2" borderId="13" xfId="1" applyNumberFormat="1" applyFont="1" applyFill="1" applyBorder="1" applyAlignment="1" applyProtection="1">
      <alignment horizontal="center"/>
      <protection locked="0"/>
    </xf>
    <xf numFmtId="14" fontId="2" fillId="2" borderId="26" xfId="1" applyNumberFormat="1" applyFont="1" applyFill="1" applyBorder="1" applyProtection="1">
      <protection locked="0"/>
    </xf>
    <xf numFmtId="1" fontId="2" fillId="0" borderId="0" xfId="1" applyNumberFormat="1" applyAlignment="1" applyProtection="1">
      <alignment horizontal="center" vertical="center"/>
      <protection hidden="1"/>
    </xf>
    <xf numFmtId="0" fontId="10" fillId="0" borderId="5" xfId="1" applyFont="1" applyBorder="1" applyAlignment="1" applyProtection="1">
      <alignment horizontal="center" vertical="center" wrapText="1"/>
      <protection hidden="1"/>
    </xf>
    <xf numFmtId="0" fontId="10" fillId="0" borderId="8" xfId="1" applyFont="1" applyBorder="1" applyAlignment="1" applyProtection="1">
      <alignment horizontal="center" vertical="center" wrapText="1"/>
      <protection hidden="1"/>
    </xf>
    <xf numFmtId="0" fontId="9" fillId="2" borderId="5" xfId="1" applyFont="1" applyFill="1" applyBorder="1" applyAlignment="1" applyProtection="1">
      <alignment horizontal="center"/>
      <protection hidden="1"/>
    </xf>
    <xf numFmtId="0" fontId="9" fillId="2" borderId="8" xfId="1" applyFont="1" applyFill="1" applyBorder="1" applyAlignment="1" applyProtection="1">
      <alignment horizontal="center"/>
      <protection hidden="1"/>
    </xf>
    <xf numFmtId="0" fontId="11" fillId="2" borderId="5" xfId="1" applyFont="1" applyFill="1" applyBorder="1" applyAlignment="1" applyProtection="1">
      <alignment horizontal="center"/>
      <protection hidden="1"/>
    </xf>
    <xf numFmtId="0" fontId="11" fillId="2" borderId="8" xfId="1" applyFont="1" applyFill="1" applyBorder="1" applyAlignment="1" applyProtection="1">
      <alignment horizontal="center"/>
      <protection hidden="1"/>
    </xf>
    <xf numFmtId="0" fontId="21" fillId="0" borderId="0" xfId="1" applyFont="1" applyAlignment="1">
      <alignment horizontal="center"/>
    </xf>
    <xf numFmtId="0" fontId="7" fillId="0" borderId="4" xfId="1" applyFont="1" applyBorder="1" applyAlignment="1" applyProtection="1">
      <alignment horizontal="center"/>
      <protection hidden="1"/>
    </xf>
    <xf numFmtId="0" fontId="7" fillId="0" borderId="7" xfId="1" applyFont="1" applyBorder="1" applyAlignment="1" applyProtection="1">
      <alignment horizontal="center"/>
      <protection hidden="1"/>
    </xf>
    <xf numFmtId="0" fontId="10" fillId="0" borderId="4" xfId="1" applyFont="1" applyBorder="1" applyAlignment="1" applyProtection="1">
      <alignment horizontal="center" vertical="center" wrapText="1"/>
      <protection hidden="1"/>
    </xf>
    <xf numFmtId="0" fontId="10" fillId="0" borderId="7" xfId="1" applyFont="1" applyBorder="1" applyAlignment="1" applyProtection="1">
      <alignment horizontal="center" vertical="center" wrapText="1"/>
      <protection hidden="1"/>
    </xf>
    <xf numFmtId="0" fontId="10" fillId="0" borderId="3" xfId="1" applyFont="1" applyBorder="1" applyAlignment="1" applyProtection="1">
      <alignment horizontal="center" vertical="center" wrapText="1"/>
      <protection hidden="1"/>
    </xf>
    <xf numFmtId="0" fontId="10" fillId="0" borderId="0" xfId="1" applyFont="1" applyBorder="1" applyAlignment="1" applyProtection="1">
      <alignment horizontal="center" vertical="center" wrapText="1"/>
      <protection hidden="1"/>
    </xf>
    <xf numFmtId="0" fontId="10" fillId="0" borderId="27" xfId="1" applyFont="1" applyBorder="1" applyAlignment="1" applyProtection="1">
      <alignment horizontal="center" vertical="center" wrapText="1"/>
      <protection hidden="1"/>
    </xf>
    <xf numFmtId="0" fontId="10" fillId="0" borderId="22" xfId="1" applyFont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_з-плата Люда  05.11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8"/>
  <sheetViews>
    <sheetView tabSelected="1" zoomScale="115" zoomScaleNormal="115" workbookViewId="0">
      <selection activeCell="D12" sqref="D12"/>
    </sheetView>
  </sheetViews>
  <sheetFormatPr defaultRowHeight="12"/>
  <cols>
    <col min="1" max="1" width="11.5703125" style="1" bestFit="1" customWidth="1"/>
    <col min="2" max="2" width="9.28515625" style="1" customWidth="1"/>
    <col min="3" max="3" width="11.5703125" style="1" customWidth="1"/>
    <col min="4" max="4" width="10.85546875" style="1" bestFit="1" customWidth="1"/>
    <col min="5" max="7" width="9.140625" style="1"/>
    <col min="8" max="8" width="6.85546875" style="2" customWidth="1"/>
    <col min="9" max="9" width="7" style="1" customWidth="1"/>
    <col min="10" max="10" width="7.28515625" style="1" customWidth="1"/>
    <col min="11" max="11" width="8" style="1" customWidth="1"/>
    <col min="12" max="12" width="10.28515625" style="1" customWidth="1"/>
    <col min="13" max="13" width="7.42578125" style="3" customWidth="1"/>
    <col min="14" max="18" width="9.140625" style="1"/>
    <col min="19" max="19" width="5.7109375" style="1" customWidth="1"/>
    <col min="20" max="21" width="6.42578125" style="1" customWidth="1"/>
    <col min="22" max="16384" width="9.140625" style="1"/>
  </cols>
  <sheetData>
    <row r="1" spans="1:14" ht="12.75" thickBot="1"/>
    <row r="2" spans="1:14" ht="34.5" thickBot="1">
      <c r="A2" s="4" t="s">
        <v>0</v>
      </c>
      <c r="D2" s="5">
        <f>$E$2*690/60</f>
        <v>219.88000000000002</v>
      </c>
      <c r="E2" s="6">
        <v>19.12</v>
      </c>
      <c r="F2" s="7">
        <v>2900</v>
      </c>
      <c r="J2" s="1">
        <v>0.69599999999999995</v>
      </c>
    </row>
    <row r="3" spans="1:14" ht="38.25">
      <c r="A3" s="79" t="s">
        <v>1</v>
      </c>
      <c r="B3" s="8" t="s">
        <v>2</v>
      </c>
      <c r="C3" s="9"/>
      <c r="D3" s="10" t="s">
        <v>3</v>
      </c>
      <c r="E3" s="11" t="s">
        <v>4</v>
      </c>
      <c r="F3" s="12" t="s">
        <v>5</v>
      </c>
      <c r="G3" s="13" t="s">
        <v>6</v>
      </c>
      <c r="H3" s="81" t="s">
        <v>7</v>
      </c>
      <c r="I3" s="83" t="s">
        <v>4</v>
      </c>
      <c r="J3" s="85" t="s">
        <v>8</v>
      </c>
      <c r="K3" s="72"/>
      <c r="L3" s="74" t="s">
        <v>9</v>
      </c>
      <c r="M3" s="76" t="s">
        <v>10</v>
      </c>
    </row>
    <row r="4" spans="1:14" ht="24" thickBot="1">
      <c r="A4" s="80"/>
      <c r="B4" s="14"/>
      <c r="C4" s="15"/>
      <c r="D4" s="16"/>
      <c r="E4" s="17"/>
      <c r="F4" s="18"/>
      <c r="G4" s="19"/>
      <c r="H4" s="82"/>
      <c r="I4" s="84"/>
      <c r="J4" s="86"/>
      <c r="K4" s="73"/>
      <c r="L4" s="75"/>
      <c r="M4" s="77"/>
    </row>
    <row r="5" spans="1:14" ht="13.5" thickBot="1">
      <c r="A5" s="70"/>
      <c r="B5" s="20"/>
      <c r="C5" s="21">
        <f t="shared" ref="C5:C52" si="0">IF(D5&gt;0.87,1,D5)</f>
        <v>1</v>
      </c>
      <c r="D5" s="22" t="str">
        <f>IF(H5="","",(H5+K5*G5)/J5)</f>
        <v/>
      </c>
      <c r="E5" s="23" t="str">
        <f t="shared" ref="E5:E29" si="1">IF(I5="","",I5/J5)</f>
        <v/>
      </c>
      <c r="F5" s="30" t="str">
        <f>IF(J5="","",(J5-H5-I5)/K5)</f>
        <v/>
      </c>
      <c r="G5" s="24">
        <v>4.5</v>
      </c>
      <c r="H5" s="25"/>
      <c r="I5" s="25"/>
      <c r="J5" s="32" t="str">
        <f>IF(H5&gt;0,690,"")</f>
        <v/>
      </c>
      <c r="K5" s="26"/>
      <c r="L5" s="35" t="str">
        <f t="shared" ref="L5:L36" si="2">IF(D5="","",$D$2*$C5)</f>
        <v/>
      </c>
      <c r="M5" s="27"/>
      <c r="N5" s="28"/>
    </row>
    <row r="6" spans="1:14" ht="13.5" thickBot="1">
      <c r="A6" s="36"/>
      <c r="B6" s="20"/>
      <c r="C6" s="21">
        <f t="shared" si="0"/>
        <v>1</v>
      </c>
      <c r="D6" s="22" t="str">
        <f>IF(H6="","",(H6+K6*G6)/J6)</f>
        <v/>
      </c>
      <c r="E6" s="22" t="str">
        <f t="shared" si="1"/>
        <v/>
      </c>
      <c r="F6" s="30" t="str">
        <f>IF(J6="","",(J6-H6-I6)/K6)</f>
        <v/>
      </c>
      <c r="G6" s="24">
        <v>4.5</v>
      </c>
      <c r="H6" s="31"/>
      <c r="I6" s="31"/>
      <c r="J6" s="32" t="str">
        <f>IF(H6&gt;0,690,"")</f>
        <v/>
      </c>
      <c r="K6" s="33"/>
      <c r="L6" s="35" t="str">
        <f t="shared" si="2"/>
        <v/>
      </c>
      <c r="M6" s="27"/>
      <c r="N6" s="28"/>
    </row>
    <row r="7" spans="1:14" ht="13.5" thickBot="1">
      <c r="A7" s="36" t="s">
        <v>15</v>
      </c>
      <c r="B7" s="20">
        <v>21225</v>
      </c>
      <c r="C7" s="21">
        <f t="shared" si="0"/>
        <v>1</v>
      </c>
      <c r="D7" s="22">
        <f>IF(H7="","",(H7+K7*G7)/J7)</f>
        <v>0.87101449275362319</v>
      </c>
      <c r="E7" s="22">
        <f t="shared" si="1"/>
        <v>2.318840579710145E-2</v>
      </c>
      <c r="F7" s="30">
        <f>IF(J7="","",(J7-H7-I7)/K7)</f>
        <v>7.1071428571428568</v>
      </c>
      <c r="G7" s="24">
        <v>4.5</v>
      </c>
      <c r="H7" s="31">
        <v>475</v>
      </c>
      <c r="I7" s="31">
        <v>16</v>
      </c>
      <c r="J7" s="32">
        <f t="shared" ref="J7:J52" si="3">IF(H7&gt;0,690,"")</f>
        <v>690</v>
      </c>
      <c r="K7" s="33">
        <v>28</v>
      </c>
      <c r="L7" s="35">
        <f t="shared" si="2"/>
        <v>219.88000000000002</v>
      </c>
      <c r="M7" s="27"/>
      <c r="N7" s="28"/>
    </row>
    <row r="8" spans="1:14" ht="13.5" thickBot="1">
      <c r="A8" s="36"/>
      <c r="B8" s="20"/>
      <c r="C8" s="21">
        <f t="shared" si="0"/>
        <v>0.1</v>
      </c>
      <c r="D8" s="22">
        <f>IF(H8="","",(H8+K8*G8)/J8)</f>
        <v>0.1</v>
      </c>
      <c r="E8" s="22" t="str">
        <f t="shared" si="1"/>
        <v/>
      </c>
      <c r="F8" s="30">
        <f>IF(J8="","",(J8-H8-I8)/K8)</f>
        <v>315</v>
      </c>
      <c r="G8" s="24">
        <v>4.5</v>
      </c>
      <c r="H8" s="31">
        <v>60</v>
      </c>
      <c r="I8" s="31"/>
      <c r="J8" s="32">
        <f t="shared" si="3"/>
        <v>690</v>
      </c>
      <c r="K8" s="33">
        <v>2</v>
      </c>
      <c r="L8" s="35">
        <f t="shared" si="2"/>
        <v>21.988000000000003</v>
      </c>
      <c r="M8" s="27"/>
      <c r="N8" s="28"/>
    </row>
    <row r="9" spans="1:14" ht="13.5" thickBot="1">
      <c r="A9" s="36"/>
      <c r="B9" s="20"/>
      <c r="C9" s="21">
        <f t="shared" si="0"/>
        <v>1</v>
      </c>
      <c r="D9" s="22" t="str">
        <f>IF(H9="","",(H9+K9*G9)/J9)</f>
        <v/>
      </c>
      <c r="E9" s="22" t="str">
        <f t="shared" si="1"/>
        <v/>
      </c>
      <c r="F9" s="30" t="str">
        <f>IF(J9="","",(J9-H9-I9)/K9)</f>
        <v/>
      </c>
      <c r="G9" s="24">
        <v>4.5</v>
      </c>
      <c r="H9" s="31"/>
      <c r="I9" s="31"/>
      <c r="J9" s="32" t="str">
        <f t="shared" si="3"/>
        <v/>
      </c>
      <c r="K9" s="33"/>
      <c r="L9" s="35" t="str">
        <f t="shared" si="2"/>
        <v/>
      </c>
      <c r="M9" s="34"/>
      <c r="N9" s="28"/>
    </row>
    <row r="10" spans="1:14" ht="13.5" thickBot="1">
      <c r="A10" s="36"/>
      <c r="B10" s="20"/>
      <c r="C10" s="21">
        <f t="shared" si="0"/>
        <v>1</v>
      </c>
      <c r="D10" s="22" t="str">
        <f>IF(H10="","",(H10+K10*G10)/J10)</f>
        <v/>
      </c>
      <c r="E10" s="22" t="str">
        <f t="shared" si="1"/>
        <v/>
      </c>
      <c r="F10" s="30" t="str">
        <f>IF(J10="","",(J10-H10-I10)/K10)</f>
        <v/>
      </c>
      <c r="G10" s="24">
        <v>4.5</v>
      </c>
      <c r="H10" s="31"/>
      <c r="I10" s="31"/>
      <c r="J10" s="32" t="str">
        <f t="shared" si="3"/>
        <v/>
      </c>
      <c r="K10" s="33"/>
      <c r="L10" s="35" t="str">
        <f t="shared" si="2"/>
        <v/>
      </c>
      <c r="M10" s="34"/>
      <c r="N10" s="28"/>
    </row>
    <row r="11" spans="1:14" ht="13.5" thickBot="1">
      <c r="A11" s="36" t="s">
        <v>15</v>
      </c>
      <c r="B11" s="20">
        <v>21225</v>
      </c>
      <c r="C11" s="21">
        <f t="shared" si="0"/>
        <v>1</v>
      </c>
      <c r="D11" s="22">
        <f>IF(H11="","",(H11+K11*G11)/J11)</f>
        <v>0.97101449275362317</v>
      </c>
      <c r="E11" s="22">
        <f t="shared" si="1"/>
        <v>2.318840579710145E-2</v>
      </c>
      <c r="F11" s="30">
        <f>IF(J11="","",(J11-H11-I11)/K11)</f>
        <v>4.6333333333333337</v>
      </c>
      <c r="G11" s="24">
        <v>4.5</v>
      </c>
      <c r="H11" s="31">
        <v>535</v>
      </c>
      <c r="I11" s="31">
        <v>16</v>
      </c>
      <c r="J11" s="32">
        <f t="shared" si="3"/>
        <v>690</v>
      </c>
      <c r="K11" s="33">
        <v>30</v>
      </c>
      <c r="L11" s="35">
        <f t="shared" si="2"/>
        <v>219.88000000000002</v>
      </c>
      <c r="M11" s="34"/>
      <c r="N11" s="28"/>
    </row>
    <row r="12" spans="1:14" ht="13.5" thickBot="1">
      <c r="A12" s="36"/>
      <c r="B12" s="20"/>
      <c r="C12" s="21">
        <f t="shared" si="0"/>
        <v>1</v>
      </c>
      <c r="D12" s="22" t="str">
        <f>IF(H12="","",(H12+K12*G12)/J12)</f>
        <v/>
      </c>
      <c r="E12" s="22" t="str">
        <f t="shared" si="1"/>
        <v/>
      </c>
      <c r="F12" s="30" t="str">
        <f>IF(J12="","",(J12-H12-I12)/K12)</f>
        <v/>
      </c>
      <c r="G12" s="24">
        <v>4.5</v>
      </c>
      <c r="H12" s="31"/>
      <c r="I12" s="31"/>
      <c r="J12" s="32" t="str">
        <f t="shared" si="3"/>
        <v/>
      </c>
      <c r="K12" s="33"/>
      <c r="L12" s="35" t="str">
        <f t="shared" si="2"/>
        <v/>
      </c>
      <c r="M12" s="34"/>
      <c r="N12" s="28"/>
    </row>
    <row r="13" spans="1:14" ht="13.5" thickBot="1">
      <c r="A13" s="36"/>
      <c r="B13" s="20"/>
      <c r="C13" s="21">
        <f t="shared" si="0"/>
        <v>1</v>
      </c>
      <c r="D13" s="22" t="str">
        <f>IF(H13="","",(H13+K13*G13)/J13)</f>
        <v/>
      </c>
      <c r="E13" s="22" t="str">
        <f t="shared" si="1"/>
        <v/>
      </c>
      <c r="F13" s="30" t="str">
        <f>IF(J13="","",(J13-H13-I13)/K13)</f>
        <v/>
      </c>
      <c r="G13" s="24">
        <v>4.5</v>
      </c>
      <c r="H13" s="31"/>
      <c r="I13" s="31"/>
      <c r="J13" s="32" t="str">
        <f t="shared" si="3"/>
        <v/>
      </c>
      <c r="K13" s="33"/>
      <c r="L13" s="35" t="str">
        <f t="shared" si="2"/>
        <v/>
      </c>
      <c r="M13" s="34"/>
      <c r="N13" s="28"/>
    </row>
    <row r="14" spans="1:14" ht="13.5" thickBot="1">
      <c r="A14" s="36"/>
      <c r="B14" s="20"/>
      <c r="C14" s="21">
        <f t="shared" si="0"/>
        <v>1</v>
      </c>
      <c r="D14" s="22" t="str">
        <f>IF(H14="","",(H14+K14*G14)/J14)</f>
        <v/>
      </c>
      <c r="E14" s="22" t="str">
        <f t="shared" si="1"/>
        <v/>
      </c>
      <c r="F14" s="30" t="str">
        <f>IF(J14="","",(J14-H14-I14)/K14)</f>
        <v/>
      </c>
      <c r="G14" s="24">
        <v>4.5</v>
      </c>
      <c r="H14" s="31"/>
      <c r="I14" s="31"/>
      <c r="J14" s="32" t="str">
        <f t="shared" si="3"/>
        <v/>
      </c>
      <c r="K14" s="33"/>
      <c r="L14" s="35" t="str">
        <f t="shared" si="2"/>
        <v/>
      </c>
      <c r="M14" s="34"/>
      <c r="N14" s="28"/>
    </row>
    <row r="15" spans="1:14" ht="13.5" thickBot="1">
      <c r="A15" s="36"/>
      <c r="B15" s="20"/>
      <c r="C15" s="21">
        <f t="shared" si="0"/>
        <v>1</v>
      </c>
      <c r="D15" s="22" t="str">
        <f>IF(H15="","",(H15+K15*G15)/J15)</f>
        <v/>
      </c>
      <c r="E15" s="22" t="str">
        <f t="shared" si="1"/>
        <v/>
      </c>
      <c r="F15" s="30" t="str">
        <f>IF(J15="","",(J15-H15-I15)/K15)</f>
        <v/>
      </c>
      <c r="G15" s="24">
        <v>4.5</v>
      </c>
      <c r="H15" s="31"/>
      <c r="I15" s="31"/>
      <c r="J15" s="32" t="str">
        <f t="shared" si="3"/>
        <v/>
      </c>
      <c r="K15" s="33"/>
      <c r="L15" s="35" t="str">
        <f t="shared" si="2"/>
        <v/>
      </c>
      <c r="M15" s="34"/>
      <c r="N15" s="28"/>
    </row>
    <row r="16" spans="1:14" ht="13.5" thickBot="1">
      <c r="A16" s="36"/>
      <c r="B16" s="20"/>
      <c r="C16" s="21">
        <f t="shared" si="0"/>
        <v>1</v>
      </c>
      <c r="D16" s="22" t="str">
        <f>IF(H16="","",(H16+K16*G16)/J16)</f>
        <v/>
      </c>
      <c r="E16" s="22" t="str">
        <f t="shared" si="1"/>
        <v/>
      </c>
      <c r="F16" s="30" t="str">
        <f>IF(J16="","",(J16-H16-I16)/K16)</f>
        <v/>
      </c>
      <c r="G16" s="24">
        <v>4.5</v>
      </c>
      <c r="H16" s="31"/>
      <c r="I16" s="31"/>
      <c r="J16" s="32" t="str">
        <f t="shared" si="3"/>
        <v/>
      </c>
      <c r="K16" s="33"/>
      <c r="L16" s="35" t="str">
        <f t="shared" si="2"/>
        <v/>
      </c>
      <c r="M16" s="34"/>
      <c r="N16" s="28"/>
    </row>
    <row r="17" spans="1:14" ht="13.5" thickBot="1">
      <c r="A17" s="36"/>
      <c r="B17" s="20"/>
      <c r="C17" s="21">
        <f t="shared" si="0"/>
        <v>1</v>
      </c>
      <c r="D17" s="22" t="str">
        <f>IF(H17="","",(H17+K17*G17)/J17)</f>
        <v/>
      </c>
      <c r="E17" s="22" t="str">
        <f t="shared" si="1"/>
        <v/>
      </c>
      <c r="F17" s="30" t="str">
        <f>IF(J17="","",(J17-H17-I17)/K17)</f>
        <v/>
      </c>
      <c r="G17" s="24">
        <v>4.5</v>
      </c>
      <c r="H17" s="31"/>
      <c r="I17" s="31"/>
      <c r="J17" s="32" t="str">
        <f t="shared" si="3"/>
        <v/>
      </c>
      <c r="K17" s="33"/>
      <c r="L17" s="35" t="str">
        <f t="shared" si="2"/>
        <v/>
      </c>
      <c r="M17" s="34"/>
      <c r="N17" s="28"/>
    </row>
    <row r="18" spans="1:14" ht="13.5" thickBot="1">
      <c r="A18" s="36"/>
      <c r="B18" s="20"/>
      <c r="C18" s="21">
        <f t="shared" si="0"/>
        <v>1</v>
      </c>
      <c r="D18" s="22" t="str">
        <f>IF(H18="","",(H18+K18*G18)/J18)</f>
        <v/>
      </c>
      <c r="E18" s="22" t="str">
        <f t="shared" si="1"/>
        <v/>
      </c>
      <c r="F18" s="30" t="str">
        <f>IF(J18="","",(J18-H18-I18)/K18)</f>
        <v/>
      </c>
      <c r="G18" s="24">
        <v>4.5</v>
      </c>
      <c r="H18" s="31"/>
      <c r="I18" s="31"/>
      <c r="J18" s="32" t="str">
        <f t="shared" si="3"/>
        <v/>
      </c>
      <c r="K18" s="33"/>
      <c r="L18" s="35" t="str">
        <f t="shared" si="2"/>
        <v/>
      </c>
      <c r="M18" s="27"/>
      <c r="N18" s="28"/>
    </row>
    <row r="19" spans="1:14" ht="13.5" thickBot="1">
      <c r="A19" s="36"/>
      <c r="B19" s="20"/>
      <c r="C19" s="21">
        <f t="shared" si="0"/>
        <v>1</v>
      </c>
      <c r="D19" s="22" t="str">
        <f>IF(H19="","",(H19+K19*G19)/J19)</f>
        <v/>
      </c>
      <c r="E19" s="22" t="str">
        <f t="shared" si="1"/>
        <v/>
      </c>
      <c r="F19" s="30" t="str">
        <f>IF(J19="","",(J19-H19-I19)/K19)</f>
        <v/>
      </c>
      <c r="G19" s="24">
        <v>4.5</v>
      </c>
      <c r="H19" s="31"/>
      <c r="J19" s="32" t="str">
        <f t="shared" si="3"/>
        <v/>
      </c>
      <c r="K19" s="33"/>
      <c r="L19" s="35" t="str">
        <f t="shared" si="2"/>
        <v/>
      </c>
      <c r="M19" s="27"/>
      <c r="N19" s="28"/>
    </row>
    <row r="20" spans="1:14" ht="13.5" thickBot="1">
      <c r="A20" s="36"/>
      <c r="B20" s="20"/>
      <c r="C20" s="21">
        <f t="shared" si="0"/>
        <v>1</v>
      </c>
      <c r="D20" s="22" t="str">
        <f>IF(H20="","",(H20+K20*G20)/J20)</f>
        <v/>
      </c>
      <c r="E20" s="22" t="str">
        <f t="shared" si="1"/>
        <v/>
      </c>
      <c r="F20" s="30" t="str">
        <f>IF(J20="","",(J20-H20-I20)/K20)</f>
        <v/>
      </c>
      <c r="G20" s="24">
        <v>4.5</v>
      </c>
      <c r="H20" s="31"/>
      <c r="I20" s="31"/>
      <c r="J20" s="32" t="str">
        <f t="shared" si="3"/>
        <v/>
      </c>
      <c r="K20" s="33"/>
      <c r="L20" s="35" t="str">
        <f t="shared" si="2"/>
        <v/>
      </c>
      <c r="M20" s="34"/>
      <c r="N20" s="28"/>
    </row>
    <row r="21" spans="1:14" ht="13.5" thickBot="1">
      <c r="A21" s="36"/>
      <c r="B21" s="20"/>
      <c r="C21" s="21">
        <f t="shared" si="0"/>
        <v>1</v>
      </c>
      <c r="D21" s="22" t="str">
        <f>IF(H21="","",(H21+K21*G21)/J21)</f>
        <v/>
      </c>
      <c r="E21" s="22" t="str">
        <f t="shared" si="1"/>
        <v/>
      </c>
      <c r="F21" s="30" t="str">
        <f>IF(J21="","",(J21-H21-I21)/K21)</f>
        <v/>
      </c>
      <c r="G21" s="24">
        <v>4.5</v>
      </c>
      <c r="H21" s="31"/>
      <c r="I21" s="31"/>
      <c r="J21" s="32" t="str">
        <f t="shared" si="3"/>
        <v/>
      </c>
      <c r="K21" s="33"/>
      <c r="L21" s="35" t="str">
        <f t="shared" si="2"/>
        <v/>
      </c>
      <c r="M21" s="34"/>
      <c r="N21" s="28"/>
    </row>
    <row r="22" spans="1:14" ht="13.5" thickBot="1">
      <c r="A22" s="36"/>
      <c r="B22" s="20"/>
      <c r="C22" s="21">
        <f t="shared" si="0"/>
        <v>1</v>
      </c>
      <c r="D22" s="22" t="str">
        <f>IF(H22="","",(H22+K22*G22)/J22)</f>
        <v/>
      </c>
      <c r="E22" s="22" t="str">
        <f t="shared" si="1"/>
        <v/>
      </c>
      <c r="F22" s="30" t="str">
        <f>IF(J22="","",(J22-H22-I22)/K22)</f>
        <v/>
      </c>
      <c r="G22" s="24">
        <v>4.5</v>
      </c>
      <c r="H22" s="31"/>
      <c r="I22" s="31"/>
      <c r="J22" s="32" t="str">
        <f t="shared" si="3"/>
        <v/>
      </c>
      <c r="K22" s="33"/>
      <c r="L22" s="35" t="str">
        <f t="shared" si="2"/>
        <v/>
      </c>
      <c r="M22" s="34"/>
      <c r="N22" s="28"/>
    </row>
    <row r="23" spans="1:14" ht="13.5" thickBot="1">
      <c r="A23" s="36"/>
      <c r="B23" s="20"/>
      <c r="C23" s="21">
        <f t="shared" si="0"/>
        <v>1</v>
      </c>
      <c r="D23" s="22" t="str">
        <f>IF(H23="","",(H23+K23*G23)/J23)</f>
        <v/>
      </c>
      <c r="E23" s="22" t="str">
        <f t="shared" si="1"/>
        <v/>
      </c>
      <c r="F23" s="30" t="str">
        <f>IF(J23="","",(J23-H23-I23)/K23)</f>
        <v/>
      </c>
      <c r="G23" s="24">
        <v>4.5</v>
      </c>
      <c r="H23" s="31"/>
      <c r="I23" s="31"/>
      <c r="J23" s="32" t="str">
        <f t="shared" si="3"/>
        <v/>
      </c>
      <c r="K23" s="33"/>
      <c r="L23" s="35" t="str">
        <f t="shared" si="2"/>
        <v/>
      </c>
      <c r="M23" s="34"/>
      <c r="N23" s="28"/>
    </row>
    <row r="24" spans="1:14" ht="13.5" thickBot="1">
      <c r="A24" s="36"/>
      <c r="B24" s="20"/>
      <c r="C24" s="21">
        <f t="shared" si="0"/>
        <v>1</v>
      </c>
      <c r="D24" s="22" t="str">
        <f>IF(H24="","",(H24+K24*G24)/J24)</f>
        <v/>
      </c>
      <c r="E24" s="22" t="str">
        <f t="shared" si="1"/>
        <v/>
      </c>
      <c r="F24" s="30" t="str">
        <f>IF(J24="","",(J24-H24-I24)/K24)</f>
        <v/>
      </c>
      <c r="G24" s="24">
        <v>4.5</v>
      </c>
      <c r="H24" s="31"/>
      <c r="I24" s="31"/>
      <c r="J24" s="32" t="str">
        <f t="shared" si="3"/>
        <v/>
      </c>
      <c r="K24" s="33"/>
      <c r="L24" s="35" t="str">
        <f t="shared" si="2"/>
        <v/>
      </c>
      <c r="M24" s="69"/>
      <c r="N24" s="28"/>
    </row>
    <row r="25" spans="1:14" ht="13.5" thickBot="1">
      <c r="A25" s="36"/>
      <c r="B25" s="20"/>
      <c r="C25" s="21">
        <f t="shared" si="0"/>
        <v>1</v>
      </c>
      <c r="D25" s="22" t="str">
        <f>IF(H25="","",(H25+K25*G25)/J25)</f>
        <v/>
      </c>
      <c r="E25" s="22" t="str">
        <f t="shared" si="1"/>
        <v/>
      </c>
      <c r="F25" s="30" t="str">
        <f>IF(J25="","",(J25-H25-I25)/K25)</f>
        <v/>
      </c>
      <c r="G25" s="24">
        <v>4.5</v>
      </c>
      <c r="H25" s="31"/>
      <c r="I25" s="31"/>
      <c r="J25" s="32" t="str">
        <f t="shared" si="3"/>
        <v/>
      </c>
      <c r="K25" s="33"/>
      <c r="L25" s="35" t="str">
        <f t="shared" si="2"/>
        <v/>
      </c>
      <c r="M25" s="34"/>
      <c r="N25" s="28"/>
    </row>
    <row r="26" spans="1:14" ht="13.5" thickBot="1">
      <c r="A26" s="29"/>
      <c r="B26" s="20"/>
      <c r="C26" s="21">
        <f t="shared" si="0"/>
        <v>1</v>
      </c>
      <c r="D26" s="22" t="str">
        <f>IF(H26="","",(H26+K26*G26)/J26)</f>
        <v/>
      </c>
      <c r="E26" s="22" t="str">
        <f t="shared" si="1"/>
        <v/>
      </c>
      <c r="F26" s="30" t="str">
        <f>IF(J26="","",(J26-H26-I26)/K26)</f>
        <v/>
      </c>
      <c r="G26" s="24">
        <v>4.5</v>
      </c>
      <c r="H26" s="31"/>
      <c r="I26" s="31"/>
      <c r="J26" s="32" t="str">
        <f t="shared" si="3"/>
        <v/>
      </c>
      <c r="K26" s="33"/>
      <c r="L26" s="35" t="str">
        <f t="shared" si="2"/>
        <v/>
      </c>
      <c r="M26" s="34"/>
      <c r="N26" s="28"/>
    </row>
    <row r="27" spans="1:14" ht="13.5" thickBot="1">
      <c r="A27" s="36"/>
      <c r="B27" s="20"/>
      <c r="C27" s="21">
        <f t="shared" si="0"/>
        <v>1</v>
      </c>
      <c r="D27" s="22" t="str">
        <f>IF(H27="","",(H27+K27*G27)/J27)</f>
        <v/>
      </c>
      <c r="E27" s="22" t="str">
        <f t="shared" si="1"/>
        <v/>
      </c>
      <c r="F27" s="30" t="str">
        <f>IF(J27="","",(J27-H27-I27)/K27)</f>
        <v/>
      </c>
      <c r="G27" s="24">
        <v>4.5</v>
      </c>
      <c r="H27" s="31"/>
      <c r="I27" s="31"/>
      <c r="J27" s="32" t="str">
        <f t="shared" si="3"/>
        <v/>
      </c>
      <c r="K27" s="33"/>
      <c r="L27" s="35" t="str">
        <f t="shared" si="2"/>
        <v/>
      </c>
      <c r="M27" s="34"/>
      <c r="N27" s="28"/>
    </row>
    <row r="28" spans="1:14" ht="13.5" thickBot="1">
      <c r="A28" s="29"/>
      <c r="B28" s="20"/>
      <c r="C28" s="21">
        <f t="shared" si="0"/>
        <v>1</v>
      </c>
      <c r="D28" s="22" t="str">
        <f>IF(H28="","",(H28+K28*G28)/J28)</f>
        <v/>
      </c>
      <c r="E28" s="22" t="str">
        <f t="shared" si="1"/>
        <v/>
      </c>
      <c r="F28" s="30" t="str">
        <f>IF(J28="","",(J28-H28-I28)/K28)</f>
        <v/>
      </c>
      <c r="G28" s="24">
        <v>4.5</v>
      </c>
      <c r="H28" s="31"/>
      <c r="I28" s="31"/>
      <c r="J28" s="32" t="str">
        <f t="shared" si="3"/>
        <v/>
      </c>
      <c r="K28" s="33"/>
      <c r="L28" s="35" t="str">
        <f t="shared" si="2"/>
        <v/>
      </c>
      <c r="M28" s="34"/>
      <c r="N28" s="28"/>
    </row>
    <row r="29" spans="1:14" ht="13.5" thickBot="1">
      <c r="A29" s="36"/>
      <c r="B29" s="20"/>
      <c r="C29" s="21">
        <f t="shared" si="0"/>
        <v>1</v>
      </c>
      <c r="D29" s="22" t="str">
        <f>IF(H29="","",(H29+K29*G29)/J29)</f>
        <v/>
      </c>
      <c r="E29" s="22" t="str">
        <f t="shared" si="1"/>
        <v/>
      </c>
      <c r="F29" s="30"/>
      <c r="G29" s="24">
        <v>4.5</v>
      </c>
      <c r="H29" s="31"/>
      <c r="I29" s="31"/>
      <c r="J29" s="32" t="str">
        <f t="shared" si="3"/>
        <v/>
      </c>
      <c r="K29" s="33"/>
      <c r="L29" s="35" t="str">
        <f t="shared" si="2"/>
        <v/>
      </c>
      <c r="M29" s="34"/>
      <c r="N29" s="28"/>
    </row>
    <row r="30" spans="1:14" ht="13.5" thickBot="1">
      <c r="A30" s="29"/>
      <c r="B30" s="20"/>
      <c r="C30" s="21">
        <f t="shared" si="0"/>
        <v>1</v>
      </c>
      <c r="D30" s="22" t="str">
        <f>IF(H30="","",(H30+K30*G30)/J30)</f>
        <v/>
      </c>
      <c r="E30" s="22"/>
      <c r="F30" s="30"/>
      <c r="G30" s="24">
        <v>4.5</v>
      </c>
      <c r="H30" s="31"/>
      <c r="I30" s="31"/>
      <c r="J30" s="32" t="str">
        <f t="shared" si="3"/>
        <v/>
      </c>
      <c r="K30" s="33"/>
      <c r="L30" s="35" t="str">
        <f t="shared" si="2"/>
        <v/>
      </c>
      <c r="M30" s="34"/>
      <c r="N30" s="28"/>
    </row>
    <row r="31" spans="1:14" ht="13.5" thickBot="1">
      <c r="A31" s="29"/>
      <c r="B31" s="20"/>
      <c r="C31" s="21">
        <f t="shared" si="0"/>
        <v>1</v>
      </c>
      <c r="D31" s="22" t="str">
        <f>IF(H31="","",(H31+K31*G31)/J31)</f>
        <v/>
      </c>
      <c r="E31" s="22" t="str">
        <f>IF(I31="","",I31/J31)</f>
        <v/>
      </c>
      <c r="F31" s="30" t="str">
        <f>IF(J31="","",(J31-H31-I31)/K31)</f>
        <v/>
      </c>
      <c r="G31" s="24">
        <v>4.5</v>
      </c>
      <c r="H31" s="31"/>
      <c r="I31" s="31"/>
      <c r="J31" s="32" t="str">
        <f t="shared" si="3"/>
        <v/>
      </c>
      <c r="K31" s="33"/>
      <c r="L31" s="35" t="str">
        <f t="shared" si="2"/>
        <v/>
      </c>
      <c r="M31" s="34"/>
      <c r="N31" s="28"/>
    </row>
    <row r="32" spans="1:14" ht="13.5" thickBot="1">
      <c r="A32" s="29"/>
      <c r="B32" s="20"/>
      <c r="C32" s="21">
        <f t="shared" si="0"/>
        <v>1</v>
      </c>
      <c r="D32" s="22" t="str">
        <f>IF(H32="","",(H32+K32*G32)/J32)</f>
        <v/>
      </c>
      <c r="E32" s="22" t="str">
        <f>IF(I32="","",I32/J32)</f>
        <v/>
      </c>
      <c r="F32" s="30" t="str">
        <f>IF(J32="","",(J32-H32-I32)/K32)</f>
        <v/>
      </c>
      <c r="G32" s="24">
        <v>4.5</v>
      </c>
      <c r="H32" s="31"/>
      <c r="I32" s="31"/>
      <c r="J32" s="32" t="str">
        <f t="shared" si="3"/>
        <v/>
      </c>
      <c r="K32" s="33"/>
      <c r="L32" s="35" t="str">
        <f t="shared" si="2"/>
        <v/>
      </c>
      <c r="M32" s="34"/>
      <c r="N32" s="28"/>
    </row>
    <row r="33" spans="1:14" ht="13.5" thickBot="1">
      <c r="A33" s="36"/>
      <c r="B33" s="20"/>
      <c r="C33" s="21">
        <f t="shared" si="0"/>
        <v>1</v>
      </c>
      <c r="D33" s="22" t="str">
        <f>IF(H33="","",(H33+K33*G33)/J33)</f>
        <v/>
      </c>
      <c r="E33" s="22"/>
      <c r="F33" s="30"/>
      <c r="G33" s="24">
        <v>4.5</v>
      </c>
      <c r="H33" s="31"/>
      <c r="I33" s="31"/>
      <c r="J33" s="32" t="str">
        <f t="shared" si="3"/>
        <v/>
      </c>
      <c r="K33" s="33"/>
      <c r="L33" s="35" t="str">
        <f t="shared" si="2"/>
        <v/>
      </c>
      <c r="M33" s="34"/>
      <c r="N33" s="28"/>
    </row>
    <row r="34" spans="1:14" ht="13.5" thickBot="1">
      <c r="A34" s="29"/>
      <c r="B34" s="20"/>
      <c r="C34" s="21">
        <f t="shared" si="0"/>
        <v>1</v>
      </c>
      <c r="D34" s="22" t="str">
        <f>IF(H34="","",(H34+K34*G34)/J34)</f>
        <v/>
      </c>
      <c r="E34" s="22" t="str">
        <f>IF(I34="","",I34/J34)</f>
        <v/>
      </c>
      <c r="F34" s="30" t="str">
        <f>IF(J34="","",(J34-H34-I34)/K34)</f>
        <v/>
      </c>
      <c r="G34" s="24">
        <v>4.5</v>
      </c>
      <c r="H34" s="31"/>
      <c r="I34" s="31"/>
      <c r="J34" s="32" t="str">
        <f t="shared" si="3"/>
        <v/>
      </c>
      <c r="K34" s="33"/>
      <c r="L34" s="35" t="str">
        <f t="shared" si="2"/>
        <v/>
      </c>
      <c r="M34" s="34"/>
      <c r="N34" s="28"/>
    </row>
    <row r="35" spans="1:14" ht="13.5" thickBot="1">
      <c r="A35" s="29"/>
      <c r="B35" s="20"/>
      <c r="C35" s="21">
        <f t="shared" si="0"/>
        <v>1</v>
      </c>
      <c r="D35" s="22" t="str">
        <f>IF(H35="","",(H35+K35*G35)/J35)</f>
        <v/>
      </c>
      <c r="E35" s="22" t="str">
        <f>IF(I35="","",I35/J35)</f>
        <v/>
      </c>
      <c r="F35" s="30" t="str">
        <f>IF(J35="","",(J35-H35-I35)/K35)</f>
        <v/>
      </c>
      <c r="G35" s="24">
        <v>4.5</v>
      </c>
      <c r="H35" s="31"/>
      <c r="I35" s="31"/>
      <c r="J35" s="32" t="str">
        <f t="shared" si="3"/>
        <v/>
      </c>
      <c r="K35" s="33"/>
      <c r="L35" s="35" t="str">
        <f t="shared" si="2"/>
        <v/>
      </c>
      <c r="M35" s="34"/>
      <c r="N35" s="28"/>
    </row>
    <row r="36" spans="1:14" ht="13.5" thickBot="1">
      <c r="A36" s="29"/>
      <c r="B36" s="20"/>
      <c r="C36" s="21">
        <f t="shared" si="0"/>
        <v>1</v>
      </c>
      <c r="D36" s="22" t="str">
        <f>IF(H36="","",(H36+K36*G36)/J36)</f>
        <v/>
      </c>
      <c r="E36" s="22" t="str">
        <f>IF(I36="","",I36/J36)</f>
        <v/>
      </c>
      <c r="F36" s="30" t="str">
        <f>IF(J36="","",(J36-H36-I36)/K36)</f>
        <v/>
      </c>
      <c r="G36" s="24">
        <v>4.5</v>
      </c>
      <c r="H36" s="31"/>
      <c r="I36" s="31"/>
      <c r="J36" s="32" t="str">
        <f t="shared" si="3"/>
        <v/>
      </c>
      <c r="K36" s="33"/>
      <c r="L36" s="35" t="str">
        <f t="shared" si="2"/>
        <v/>
      </c>
      <c r="M36" s="34"/>
      <c r="N36" s="28"/>
    </row>
    <row r="37" spans="1:14" ht="13.5" thickBot="1">
      <c r="A37" s="29"/>
      <c r="B37" s="20"/>
      <c r="C37" s="21">
        <f t="shared" si="0"/>
        <v>1</v>
      </c>
      <c r="D37" s="22" t="str">
        <f>IF(H37="","",(H37+K37*G37)/J37)</f>
        <v/>
      </c>
      <c r="E37" s="22" t="str">
        <f>IF(I37="","",I37/J37)</f>
        <v/>
      </c>
      <c r="F37" s="30" t="str">
        <f>IF(J37="","",(J37-H37-I37)/K37)</f>
        <v/>
      </c>
      <c r="G37" s="24">
        <v>4.5</v>
      </c>
      <c r="H37" s="31"/>
      <c r="I37" s="31"/>
      <c r="J37" s="32" t="str">
        <f t="shared" si="3"/>
        <v/>
      </c>
      <c r="K37" s="33"/>
      <c r="L37" s="35" t="str">
        <f t="shared" ref="L37:L52" si="4">IF(D37="","",$D$2*$C37)</f>
        <v/>
      </c>
      <c r="M37" s="34"/>
      <c r="N37" s="28"/>
    </row>
    <row r="38" spans="1:14" ht="13.5" thickBot="1">
      <c r="A38" s="29"/>
      <c r="B38" s="20"/>
      <c r="C38" s="21">
        <f t="shared" si="0"/>
        <v>1</v>
      </c>
      <c r="D38" s="22" t="str">
        <f>IF(H38="","",(H38+K38*G38)/J38)</f>
        <v/>
      </c>
      <c r="E38" s="22"/>
      <c r="F38" s="30"/>
      <c r="G38" s="24">
        <v>4.5</v>
      </c>
      <c r="H38" s="31"/>
      <c r="I38" s="31"/>
      <c r="J38" s="32" t="str">
        <f t="shared" si="3"/>
        <v/>
      </c>
      <c r="K38" s="33"/>
      <c r="L38" s="35" t="str">
        <f t="shared" si="4"/>
        <v/>
      </c>
      <c r="M38" s="34"/>
      <c r="N38" s="28"/>
    </row>
    <row r="39" spans="1:14" ht="13.5" thickBot="1">
      <c r="A39" s="29"/>
      <c r="B39" s="20"/>
      <c r="C39" s="21">
        <f t="shared" si="0"/>
        <v>1</v>
      </c>
      <c r="D39" s="22" t="str">
        <f>IF(H39="","",(H39+K39*G39)/J39)</f>
        <v/>
      </c>
      <c r="E39" s="22" t="str">
        <f>IF(I39="","",I39/J39)</f>
        <v/>
      </c>
      <c r="F39" s="30" t="str">
        <f>IF(J39="","",(J39-H39-I39)/K39)</f>
        <v/>
      </c>
      <c r="G39" s="24">
        <v>4.5</v>
      </c>
      <c r="H39" s="31"/>
      <c r="I39" s="31"/>
      <c r="J39" s="32" t="str">
        <f t="shared" si="3"/>
        <v/>
      </c>
      <c r="K39" s="33"/>
      <c r="L39" s="35" t="str">
        <f t="shared" si="4"/>
        <v/>
      </c>
      <c r="M39" s="34"/>
      <c r="N39" s="28"/>
    </row>
    <row r="40" spans="1:14" ht="13.5" thickBot="1">
      <c r="A40" s="29"/>
      <c r="B40" s="20"/>
      <c r="C40" s="21">
        <f t="shared" si="0"/>
        <v>1</v>
      </c>
      <c r="D40" s="22" t="str">
        <f>IF(H40="","",(H40+K40*G40)/J40)</f>
        <v/>
      </c>
      <c r="E40" s="22" t="str">
        <f>IF(I40="","",I40/J40)</f>
        <v/>
      </c>
      <c r="F40" s="30" t="str">
        <f>IF(J40="","",(J40-H40-I40)/K40)</f>
        <v/>
      </c>
      <c r="G40" s="24">
        <v>4.5</v>
      </c>
      <c r="H40" s="31"/>
      <c r="I40" s="31"/>
      <c r="J40" s="32" t="str">
        <f t="shared" si="3"/>
        <v/>
      </c>
      <c r="K40" s="33"/>
      <c r="L40" s="35" t="str">
        <f t="shared" si="4"/>
        <v/>
      </c>
      <c r="M40" s="34"/>
      <c r="N40" s="28"/>
    </row>
    <row r="41" spans="1:14" ht="13.5" thickBot="1">
      <c r="A41" s="29"/>
      <c r="B41" s="20"/>
      <c r="C41" s="21">
        <f t="shared" si="0"/>
        <v>1</v>
      </c>
      <c r="D41" s="22" t="str">
        <f>IF(H41="","",(H41+K41*G41)/J41)</f>
        <v/>
      </c>
      <c r="E41" s="22" t="str">
        <f>IF(I41="","",I41/J41)</f>
        <v/>
      </c>
      <c r="F41" s="30" t="str">
        <f>IF(J41="","",(J41-H41-I41)/K41)</f>
        <v/>
      </c>
      <c r="G41" s="24">
        <v>4.5</v>
      </c>
      <c r="H41" s="31"/>
      <c r="I41" s="31"/>
      <c r="J41" s="32" t="str">
        <f t="shared" si="3"/>
        <v/>
      </c>
      <c r="K41" s="33"/>
      <c r="L41" s="35" t="str">
        <f t="shared" si="4"/>
        <v/>
      </c>
      <c r="M41" s="34"/>
      <c r="N41" s="28"/>
    </row>
    <row r="42" spans="1:14" ht="13.5" thickBot="1">
      <c r="A42" s="29"/>
      <c r="B42" s="20"/>
      <c r="C42" s="21">
        <f t="shared" si="0"/>
        <v>1</v>
      </c>
      <c r="D42" s="22" t="str">
        <f>IF(H42="","",(H42+K42*G42)/J42)</f>
        <v/>
      </c>
      <c r="E42" s="22" t="str">
        <f>IF(I42="","",I42/J42)</f>
        <v/>
      </c>
      <c r="F42" s="30" t="str">
        <f>IF(J42="","",(J42-H42-I42)/K42)</f>
        <v/>
      </c>
      <c r="G42" s="24">
        <v>4.5</v>
      </c>
      <c r="H42" s="31"/>
      <c r="I42" s="31"/>
      <c r="J42" s="32" t="str">
        <f t="shared" si="3"/>
        <v/>
      </c>
      <c r="K42" s="33"/>
      <c r="L42" s="35" t="str">
        <f t="shared" si="4"/>
        <v/>
      </c>
      <c r="M42" s="34"/>
      <c r="N42" s="28"/>
    </row>
    <row r="43" spans="1:14" ht="13.5" thickBot="1">
      <c r="A43" s="29"/>
      <c r="B43" s="20"/>
      <c r="C43" s="21">
        <f t="shared" si="0"/>
        <v>1</v>
      </c>
      <c r="D43" s="22" t="str">
        <f>IF(H43="","",(H43+K43*G43)/J43)</f>
        <v/>
      </c>
      <c r="E43" s="22"/>
      <c r="F43" s="30"/>
      <c r="G43" s="24">
        <v>4.5</v>
      </c>
      <c r="H43" s="31"/>
      <c r="I43" s="31"/>
      <c r="J43" s="32" t="str">
        <f t="shared" si="3"/>
        <v/>
      </c>
      <c r="K43" s="33"/>
      <c r="L43" s="35" t="str">
        <f t="shared" si="4"/>
        <v/>
      </c>
      <c r="M43" s="34"/>
      <c r="N43" s="28"/>
    </row>
    <row r="44" spans="1:14" ht="13.5" thickBot="1">
      <c r="A44" s="29"/>
      <c r="B44" s="20"/>
      <c r="C44" s="21">
        <f t="shared" si="0"/>
        <v>1</v>
      </c>
      <c r="D44" s="22" t="str">
        <f>IF(H44="","",(H44+K44*G44)/J44)</f>
        <v/>
      </c>
      <c r="E44" s="22" t="str">
        <f t="shared" ref="E44:E52" si="5">IF(I44="","",I44/J44)</f>
        <v/>
      </c>
      <c r="F44" s="30" t="str">
        <f>IF(J44="","",(J44-H44-I44)/K44)</f>
        <v/>
      </c>
      <c r="G44" s="24">
        <v>4.5</v>
      </c>
      <c r="H44" s="31"/>
      <c r="I44" s="31"/>
      <c r="J44" s="32" t="str">
        <f t="shared" si="3"/>
        <v/>
      </c>
      <c r="K44" s="33"/>
      <c r="L44" s="35" t="str">
        <f t="shared" si="4"/>
        <v/>
      </c>
      <c r="M44" s="34"/>
      <c r="N44" s="28"/>
    </row>
    <row r="45" spans="1:14" ht="13.5" thickBot="1">
      <c r="A45" s="37"/>
      <c r="B45" s="20"/>
      <c r="C45" s="21">
        <f t="shared" si="0"/>
        <v>1</v>
      </c>
      <c r="D45" s="22" t="str">
        <f>IF(H45="","",(H45+K45*G45)/J45)</f>
        <v/>
      </c>
      <c r="E45" s="22" t="str">
        <f t="shared" si="5"/>
        <v/>
      </c>
      <c r="F45" s="30" t="str">
        <f>IF(J45="","",(J45-H45-I45)/K45)</f>
        <v/>
      </c>
      <c r="G45" s="24">
        <v>4.5</v>
      </c>
      <c r="H45" s="31"/>
      <c r="I45" s="31"/>
      <c r="J45" s="32" t="str">
        <f t="shared" si="3"/>
        <v/>
      </c>
      <c r="K45" s="33"/>
      <c r="L45" s="35" t="str">
        <f t="shared" si="4"/>
        <v/>
      </c>
      <c r="M45" s="34"/>
      <c r="N45" s="28"/>
    </row>
    <row r="46" spans="1:14" ht="13.5" thickBot="1">
      <c r="A46" s="37"/>
      <c r="B46" s="20"/>
      <c r="C46" s="21">
        <f t="shared" si="0"/>
        <v>1</v>
      </c>
      <c r="D46" s="22" t="str">
        <f>IF(H46="","",(H46+K46*G46)/J46)</f>
        <v/>
      </c>
      <c r="E46" s="22" t="str">
        <f t="shared" si="5"/>
        <v/>
      </c>
      <c r="F46" s="30" t="str">
        <f>IF(J46="","",(J46-H46-I46)/K46)</f>
        <v/>
      </c>
      <c r="G46" s="24">
        <v>4.5</v>
      </c>
      <c r="H46" s="31"/>
      <c r="I46" s="31"/>
      <c r="J46" s="32" t="str">
        <f t="shared" si="3"/>
        <v/>
      </c>
      <c r="K46" s="33"/>
      <c r="L46" s="35" t="str">
        <f t="shared" si="4"/>
        <v/>
      </c>
      <c r="M46" s="34"/>
      <c r="N46" s="28"/>
    </row>
    <row r="47" spans="1:14" ht="13.5" thickBot="1">
      <c r="A47" s="37"/>
      <c r="B47" s="20"/>
      <c r="C47" s="21">
        <f t="shared" si="0"/>
        <v>1</v>
      </c>
      <c r="D47" s="22" t="str">
        <f>IF(H47="","",(H47+K47*G47)/J47)</f>
        <v/>
      </c>
      <c r="E47" s="22" t="str">
        <f t="shared" si="5"/>
        <v/>
      </c>
      <c r="F47" s="30" t="str">
        <f>IF(J47="","",(J47-H47-I47)/K47)</f>
        <v/>
      </c>
      <c r="G47" s="24">
        <v>4.5</v>
      </c>
      <c r="H47" s="31"/>
      <c r="I47" s="31"/>
      <c r="J47" s="32" t="str">
        <f t="shared" si="3"/>
        <v/>
      </c>
      <c r="K47" s="33"/>
      <c r="L47" s="35" t="str">
        <f t="shared" si="4"/>
        <v/>
      </c>
      <c r="M47" s="34"/>
      <c r="N47" s="28"/>
    </row>
    <row r="48" spans="1:14" ht="13.5" thickBot="1">
      <c r="A48" s="37"/>
      <c r="B48" s="20"/>
      <c r="C48" s="21">
        <f t="shared" si="0"/>
        <v>1</v>
      </c>
      <c r="D48" s="22" t="str">
        <f>IF(H48="","",(H48+K48*G48)/J48)</f>
        <v/>
      </c>
      <c r="E48" s="22" t="str">
        <f t="shared" si="5"/>
        <v/>
      </c>
      <c r="F48" s="30" t="str">
        <f>IF(J48="","",(J48-H48-I48)/K48)</f>
        <v/>
      </c>
      <c r="G48" s="24">
        <v>4.5</v>
      </c>
      <c r="H48" s="31"/>
      <c r="I48" s="31"/>
      <c r="J48" s="32" t="str">
        <f t="shared" si="3"/>
        <v/>
      </c>
      <c r="K48" s="33"/>
      <c r="L48" s="35" t="str">
        <f t="shared" si="4"/>
        <v/>
      </c>
      <c r="M48" s="34"/>
      <c r="N48" s="28"/>
    </row>
    <row r="49" spans="1:14" ht="13.5" thickBot="1">
      <c r="A49" s="37"/>
      <c r="B49" s="20"/>
      <c r="C49" s="21">
        <f t="shared" si="0"/>
        <v>1</v>
      </c>
      <c r="D49" s="22" t="str">
        <f>IF(H49="","",(H49+K49*G49)/J49)</f>
        <v/>
      </c>
      <c r="E49" s="22" t="str">
        <f t="shared" si="5"/>
        <v/>
      </c>
      <c r="F49" s="30" t="str">
        <f>IF(J49="","",(J49-H49-I49)/K49)</f>
        <v/>
      </c>
      <c r="G49" s="24">
        <v>4.5</v>
      </c>
      <c r="H49" s="31"/>
      <c r="I49" s="31"/>
      <c r="J49" s="32" t="str">
        <f t="shared" si="3"/>
        <v/>
      </c>
      <c r="K49" s="33"/>
      <c r="L49" s="35" t="str">
        <f t="shared" si="4"/>
        <v/>
      </c>
      <c r="M49" s="34"/>
      <c r="N49" s="28"/>
    </row>
    <row r="50" spans="1:14" ht="13.5" thickBot="1">
      <c r="A50" s="37"/>
      <c r="B50" s="20"/>
      <c r="C50" s="21">
        <f t="shared" si="0"/>
        <v>1</v>
      </c>
      <c r="D50" s="22" t="str">
        <f>IF(H50="","",(H50+K50*G50)/J50)</f>
        <v/>
      </c>
      <c r="E50" s="22" t="str">
        <f t="shared" si="5"/>
        <v/>
      </c>
      <c r="F50" s="30" t="str">
        <f>IF(J50="","",(J50-H50-I50)/K50)</f>
        <v/>
      </c>
      <c r="G50" s="24">
        <v>4.5</v>
      </c>
      <c r="H50" s="31"/>
      <c r="I50" s="31"/>
      <c r="J50" s="32" t="str">
        <f t="shared" si="3"/>
        <v/>
      </c>
      <c r="K50" s="33"/>
      <c r="L50" s="35" t="str">
        <f t="shared" si="4"/>
        <v/>
      </c>
      <c r="M50" s="34"/>
      <c r="N50" s="28"/>
    </row>
    <row r="51" spans="1:14" ht="13.5" thickBot="1">
      <c r="A51" s="37"/>
      <c r="B51" s="20"/>
      <c r="C51" s="21">
        <f t="shared" si="0"/>
        <v>1</v>
      </c>
      <c r="D51" s="22" t="str">
        <f>IF(H51="","",(H51+K51*G51)/J51)</f>
        <v/>
      </c>
      <c r="E51" s="22" t="str">
        <f t="shared" si="5"/>
        <v/>
      </c>
      <c r="F51" s="30" t="str">
        <f>IF(J51="","",(J51-H51-I51)/K51)</f>
        <v/>
      </c>
      <c r="G51" s="24">
        <v>4.5</v>
      </c>
      <c r="H51" s="31"/>
      <c r="I51" s="31"/>
      <c r="J51" s="32" t="str">
        <f t="shared" si="3"/>
        <v/>
      </c>
      <c r="K51" s="33"/>
      <c r="L51" s="35" t="str">
        <f t="shared" si="4"/>
        <v/>
      </c>
      <c r="M51" s="34"/>
      <c r="N51" s="28"/>
    </row>
    <row r="52" spans="1:14" ht="13.5" thickBot="1">
      <c r="A52" s="38"/>
      <c r="B52" s="39"/>
      <c r="C52" s="21">
        <f t="shared" si="0"/>
        <v>1</v>
      </c>
      <c r="D52" s="22" t="str">
        <f>IF(H52="","",(H52+K52*G52)/J52)</f>
        <v/>
      </c>
      <c r="E52" s="40" t="str">
        <f t="shared" si="5"/>
        <v/>
      </c>
      <c r="F52" s="41" t="str">
        <f>IF(J52="","",(J52-H52-I52)/K52)</f>
        <v/>
      </c>
      <c r="G52" s="42">
        <v>4.5</v>
      </c>
      <c r="H52" s="43"/>
      <c r="I52" s="43"/>
      <c r="J52" s="32" t="str">
        <f t="shared" si="3"/>
        <v/>
      </c>
      <c r="K52" s="44"/>
      <c r="L52" s="35" t="str">
        <f t="shared" si="4"/>
        <v/>
      </c>
      <c r="M52" s="45"/>
      <c r="N52" s="28"/>
    </row>
    <row r="53" spans="1:14" ht="16.5" customHeight="1" thickBot="1">
      <c r="A53" s="46"/>
      <c r="B53" s="47">
        <f>SUM(B5:B52)</f>
        <v>42450</v>
      </c>
      <c r="C53" s="48"/>
      <c r="D53" s="49">
        <f>AVERAGE(D5:D52)</f>
        <v>0.64734299516908211</v>
      </c>
      <c r="E53" s="50">
        <f>AVERAGE(E5:E52)</f>
        <v>2.318840579710145E-2</v>
      </c>
      <c r="F53" s="51">
        <f>AVERAGE(F5:F52)</f>
        <v>108.91349206349206</v>
      </c>
      <c r="G53" s="52">
        <f>AVERAGE(G5:G52)</f>
        <v>4.5</v>
      </c>
      <c r="H53" s="53">
        <f>SUM(H5:H52)/60</f>
        <v>17.833333333333332</v>
      </c>
      <c r="I53" s="53">
        <f>SUM(I5:I52)/60</f>
        <v>0.53333333333333333</v>
      </c>
      <c r="J53" s="53">
        <f>SUM(J5:J52)/60</f>
        <v>34.5</v>
      </c>
      <c r="K53" s="54"/>
      <c r="L53" s="55">
        <f>SUM(L5:L52)</f>
        <v>461.74800000000005</v>
      </c>
      <c r="M53" s="56">
        <f>SUM(M5:M52)</f>
        <v>0</v>
      </c>
    </row>
    <row r="54" spans="1:14" ht="20.25" customHeight="1" thickBot="1">
      <c r="D54" s="57"/>
      <c r="E54" s="57"/>
      <c r="F54" s="57"/>
      <c r="G54" s="58"/>
      <c r="H54" s="59">
        <f>H53/J53</f>
        <v>0.51690821256038644</v>
      </c>
      <c r="I54" s="60">
        <f>I53/J53</f>
        <v>1.5458937198067632E-2</v>
      </c>
      <c r="J54" s="61">
        <f>(J53-I53-H53)/K54*60</f>
        <v>16.133333333333336</v>
      </c>
      <c r="K54" s="62">
        <f>SUM(K5:K52)</f>
        <v>60</v>
      </c>
      <c r="L54" s="63">
        <f>L53-M53+C58/60*F8/D8/8*0.75</f>
        <v>461.74800000000005</v>
      </c>
    </row>
    <row r="55" spans="1:14" ht="39" thickBot="1">
      <c r="B55" s="71">
        <f>AVERAGE($B$5:$B$50)</f>
        <v>21225</v>
      </c>
      <c r="D55" s="57"/>
      <c r="E55" s="57"/>
      <c r="F55" s="57"/>
      <c r="G55" s="58"/>
      <c r="H55" s="64" t="s">
        <v>11</v>
      </c>
      <c r="I55" s="65" t="s">
        <v>4</v>
      </c>
      <c r="J55" s="65" t="s">
        <v>12</v>
      </c>
      <c r="K55" s="66" t="s">
        <v>13</v>
      </c>
      <c r="L55" s="67" t="s">
        <v>9</v>
      </c>
    </row>
    <row r="58" spans="1:14" ht="12.75">
      <c r="A58" s="78" t="s">
        <v>14</v>
      </c>
      <c r="B58" s="78"/>
      <c r="C58" s="68"/>
    </row>
  </sheetData>
  <mergeCells count="8">
    <mergeCell ref="K3:K4"/>
    <mergeCell ref="L3:L4"/>
    <mergeCell ref="M3:M4"/>
    <mergeCell ref="A58:B58"/>
    <mergeCell ref="A3:A4"/>
    <mergeCell ref="H3:H4"/>
    <mergeCell ref="I3:I4"/>
    <mergeCell ref="J3:J4"/>
  </mergeCells>
  <phoneticPr fontId="0" type="noConversion"/>
  <pageMargins left="0" right="0" top="0" bottom="0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КОМАКС 1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Людмила Георгівна</cp:lastModifiedBy>
  <cp:lastPrinted>2014-02-02T12:17:46Z</cp:lastPrinted>
  <dcterms:created xsi:type="dcterms:W3CDTF">2011-12-09T11:10:56Z</dcterms:created>
  <dcterms:modified xsi:type="dcterms:W3CDTF">2014-02-17T15:00:09Z</dcterms:modified>
</cp:coreProperties>
</file>