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5" windowWidth="14235" windowHeight="7170"/>
  </bookViews>
  <sheets>
    <sheet name="Табель" sheetId="1" r:id="rId1"/>
    <sheet name="Праздники" sheetId="2" r:id="rId2"/>
  </sheets>
  <calcPr calcId="145621"/>
</workbook>
</file>

<file path=xl/calcChain.xml><?xml version="1.0" encoding="utf-8"?>
<calcChain xmlns="http://schemas.openxmlformats.org/spreadsheetml/2006/main">
  <c r="AP3" i="1" l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6" i="1"/>
  <c r="AP37" i="1"/>
  <c r="AP38" i="1"/>
  <c r="AP39" i="1"/>
  <c r="AP40" i="1"/>
  <c r="AP41" i="1"/>
  <c r="AP42" i="1"/>
  <c r="AP35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I32" i="1"/>
  <c r="AI34" i="1"/>
  <c r="AI36" i="1"/>
  <c r="AI38" i="1"/>
  <c r="AI40" i="1"/>
  <c r="AI20" i="1"/>
  <c r="AI22" i="1"/>
  <c r="AI24" i="1"/>
  <c r="AI26" i="1"/>
  <c r="AI28" i="1"/>
  <c r="AI30" i="1"/>
  <c r="AI18" i="1"/>
  <c r="AI10" i="1"/>
  <c r="AI12" i="1"/>
  <c r="AI14" i="1"/>
  <c r="AI16" i="1"/>
  <c r="AI4" i="1"/>
  <c r="AI6" i="1"/>
  <c r="AI8" i="1"/>
  <c r="AR1" i="1"/>
  <c r="AI31" i="1" s="1"/>
  <c r="AI9" i="1" l="1"/>
  <c r="AI7" i="1"/>
  <c r="AI5" i="1"/>
  <c r="AI17" i="1"/>
  <c r="AI15" i="1"/>
  <c r="AI13" i="1"/>
  <c r="AI11" i="1"/>
  <c r="AI19" i="1"/>
  <c r="AI29" i="1"/>
  <c r="AI27" i="1"/>
  <c r="AI25" i="1"/>
  <c r="AI23" i="1"/>
  <c r="AI21" i="1"/>
  <c r="AI41" i="1"/>
  <c r="AI39" i="1"/>
  <c r="AI37" i="1"/>
  <c r="AI35" i="1"/>
  <c r="AI33" i="1"/>
  <c r="AI3" i="1"/>
  <c r="AI42" i="1" l="1"/>
  <c r="AW5" i="1" l="1"/>
  <c r="AN35" i="1" l="1"/>
  <c r="AN33" i="1"/>
  <c r="AN31" i="1"/>
  <c r="AN29" i="1"/>
  <c r="AN27" i="1"/>
  <c r="AN25" i="1"/>
  <c r="AN23" i="1"/>
  <c r="AN21" i="1"/>
  <c r="AN19" i="1"/>
  <c r="AN17" i="1"/>
  <c r="AN15" i="1"/>
  <c r="AN13" i="1"/>
  <c r="AN11" i="1"/>
  <c r="AN9" i="1"/>
  <c r="AN7" i="1"/>
  <c r="AN5" i="1"/>
  <c r="AN3" i="1"/>
  <c r="AR10" i="1"/>
  <c r="AR12" i="1"/>
  <c r="AR14" i="1"/>
  <c r="AR16" i="1"/>
  <c r="AR18" i="1"/>
  <c r="AR20" i="1"/>
  <c r="AR22" i="1"/>
  <c r="AR24" i="1"/>
  <c r="AR26" i="1"/>
  <c r="AR28" i="1"/>
  <c r="AR30" i="1"/>
  <c r="AR32" i="1"/>
  <c r="AR34" i="1"/>
  <c r="AR36" i="1"/>
  <c r="AR38" i="1"/>
  <c r="AR40" i="1"/>
  <c r="AR42" i="1"/>
  <c r="AR4" i="1"/>
  <c r="AR6" i="1"/>
  <c r="AR8" i="1"/>
  <c r="AN41" i="1"/>
  <c r="AN39" i="1"/>
  <c r="AN37" i="1"/>
  <c r="AL15" i="1"/>
  <c r="AJ31" i="1"/>
  <c r="AM31" i="1" s="1"/>
  <c r="AJ29" i="1"/>
  <c r="AM29" i="1" s="1"/>
  <c r="AJ27" i="1"/>
  <c r="AM27" i="1" s="1"/>
  <c r="AJ25" i="1"/>
  <c r="AM25" i="1" s="1"/>
  <c r="AJ23" i="1"/>
  <c r="AM23" i="1" s="1"/>
  <c r="AJ21" i="1"/>
  <c r="AM21" i="1" s="1"/>
  <c r="AJ19" i="1"/>
  <c r="AM19" i="1" s="1"/>
  <c r="AJ17" i="1"/>
  <c r="AM17" i="1" s="1"/>
  <c r="AQ31" i="1"/>
  <c r="AR31" i="1" s="1"/>
  <c r="AQ29" i="1"/>
  <c r="AR29" i="1" s="1"/>
  <c r="AQ27" i="1"/>
  <c r="AR27" i="1" s="1"/>
  <c r="AQ25" i="1"/>
  <c r="AR25" i="1" s="1"/>
  <c r="AQ23" i="1"/>
  <c r="AR23" i="1" s="1"/>
  <c r="AQ21" i="1"/>
  <c r="AR21" i="1" s="1"/>
  <c r="AQ19" i="1"/>
  <c r="AR19" i="1" s="1"/>
  <c r="AQ17" i="1"/>
  <c r="AR17" i="1" s="1"/>
  <c r="AQ15" i="1"/>
  <c r="AR15" i="1" s="1"/>
  <c r="AQ33" i="1"/>
  <c r="AQ35" i="1"/>
  <c r="AR35" i="1" s="1"/>
  <c r="AQ37" i="1"/>
  <c r="AQ39" i="1"/>
  <c r="AQ41" i="1"/>
  <c r="AQ13" i="1"/>
  <c r="AQ11" i="1"/>
  <c r="AQ9" i="1"/>
  <c r="AQ7" i="1"/>
  <c r="AR7" i="1" s="1"/>
  <c r="AQ5" i="1"/>
  <c r="AQ3" i="1"/>
  <c r="AJ15" i="1"/>
  <c r="AJ33" i="1"/>
  <c r="AM33" i="1" s="1"/>
  <c r="AJ35" i="1"/>
  <c r="AM35" i="1" s="1"/>
  <c r="AJ37" i="1"/>
  <c r="AJ39" i="1"/>
  <c r="AM39" i="1" s="1"/>
  <c r="AJ41" i="1"/>
  <c r="AM41" i="1" s="1"/>
  <c r="AJ13" i="1"/>
  <c r="AJ11" i="1"/>
  <c r="AJ9" i="1"/>
  <c r="AJ7" i="1"/>
  <c r="AJ5" i="1"/>
  <c r="AJ3" i="1"/>
  <c r="AK15" i="1"/>
  <c r="AK41" i="1"/>
  <c r="AK39" i="1"/>
  <c r="AK37" i="1"/>
  <c r="AK35" i="1"/>
  <c r="AK33" i="1"/>
  <c r="AK31" i="1"/>
  <c r="AK29" i="1"/>
  <c r="AK27" i="1"/>
  <c r="AK25" i="1"/>
  <c r="AK23" i="1"/>
  <c r="AK21" i="1"/>
  <c r="AK19" i="1"/>
  <c r="AK17" i="1"/>
  <c r="AK13" i="1"/>
  <c r="AK11" i="1"/>
  <c r="AK9" i="1"/>
  <c r="AK7" i="1"/>
  <c r="AK5" i="1"/>
  <c r="AK3" i="1"/>
  <c r="AR13" i="1"/>
  <c r="AR11" i="1"/>
  <c r="AR9" i="1"/>
  <c r="AR5" i="1"/>
  <c r="AM37" i="1"/>
  <c r="AL31" i="1"/>
  <c r="AL29" i="1"/>
  <c r="AL27" i="1"/>
  <c r="AL25" i="1"/>
  <c r="AL23" i="1"/>
  <c r="AL21" i="1"/>
  <c r="AL17" i="1"/>
  <c r="AR33" i="1" l="1"/>
  <c r="AR3" i="1"/>
  <c r="AR37" i="1"/>
  <c r="AR41" i="1"/>
  <c r="AR39" i="1"/>
  <c r="AM7" i="1"/>
  <c r="AM11" i="1"/>
  <c r="AM9" i="1"/>
  <c r="AM13" i="1"/>
  <c r="AM5" i="1"/>
  <c r="AM3" i="1"/>
  <c r="AM15" i="1"/>
</calcChain>
</file>

<file path=xl/sharedStrings.xml><?xml version="1.0" encoding="utf-8"?>
<sst xmlns="http://schemas.openxmlformats.org/spreadsheetml/2006/main" count="474" uniqueCount="76">
  <si>
    <t>Nr.p.k</t>
  </si>
  <si>
    <t>B</t>
  </si>
  <si>
    <t>K</t>
  </si>
  <si>
    <t>A</t>
  </si>
  <si>
    <t>A.Čulkovs</t>
  </si>
  <si>
    <t>A.Arājs</t>
  </si>
  <si>
    <t>O.Oliņš</t>
  </si>
  <si>
    <t>A.Matīss</t>
  </si>
  <si>
    <t>E.Daņilova</t>
  </si>
  <si>
    <t>J.Zaļais</t>
  </si>
  <si>
    <t>M.Dzelmītis</t>
  </si>
  <si>
    <t>O.Gailītis</t>
  </si>
  <si>
    <t>A.Carjovs</t>
  </si>
  <si>
    <t>A.Ieviņš</t>
  </si>
  <si>
    <t>J.Batars-Ješus</t>
  </si>
  <si>
    <t>M.Geida</t>
  </si>
  <si>
    <t>R.Visitovs</t>
  </si>
  <si>
    <t>BA</t>
  </si>
  <si>
    <t>R.Grigs</t>
  </si>
  <si>
    <t>T.Meliksetjana</t>
  </si>
  <si>
    <t>AB</t>
  </si>
  <si>
    <t>S.Struce</t>
  </si>
  <si>
    <t>SA</t>
  </si>
  <si>
    <t>SB</t>
  </si>
  <si>
    <t>B -</t>
  </si>
  <si>
    <t xml:space="preserve">K - </t>
  </si>
  <si>
    <t>SA -</t>
  </si>
  <si>
    <t xml:space="preserve">A - </t>
  </si>
  <si>
    <t>AB -</t>
  </si>
  <si>
    <t>SB -</t>
  </si>
  <si>
    <t>Начальник</t>
  </si>
  <si>
    <t>инсп.</t>
  </si>
  <si>
    <t>старш.инсп.</t>
  </si>
  <si>
    <t>в т.ч. с 22-00 по 06-00</t>
  </si>
  <si>
    <t>И.Фамилия</t>
  </si>
  <si>
    <t>Должность</t>
  </si>
  <si>
    <t>Дни месяца</t>
  </si>
  <si>
    <t>Норма вытработки часов в месяц</t>
  </si>
  <si>
    <t>команд.часы</t>
  </si>
  <si>
    <t>сверхурочные</t>
  </si>
  <si>
    <t>отпуск.дни</t>
  </si>
  <si>
    <t>Больничный</t>
  </si>
  <si>
    <t>команд.дни</t>
  </si>
  <si>
    <t>рабочие дни</t>
  </si>
  <si>
    <t>всего дней</t>
  </si>
  <si>
    <t>всего отработано часов</t>
  </si>
  <si>
    <t>отработанные часы</t>
  </si>
  <si>
    <t>E.Strautman</t>
  </si>
  <si>
    <t>A.Tukišs</t>
  </si>
  <si>
    <t>J.Judzis</t>
  </si>
  <si>
    <t>K.Timofejevs</t>
  </si>
  <si>
    <t>Дежурный</t>
  </si>
  <si>
    <t>зам.</t>
  </si>
  <si>
    <t>9/K</t>
  </si>
  <si>
    <t>выходные и праздничные дни</t>
  </si>
  <si>
    <t>отпуск</t>
  </si>
  <si>
    <t>больничный (лист A)</t>
  </si>
  <si>
    <t>больничный (лист В)</t>
  </si>
  <si>
    <t>отпуск по уходу за ребенком</t>
  </si>
  <si>
    <t>командировка</t>
  </si>
  <si>
    <t>ночные часы</t>
  </si>
  <si>
    <t>отработанные дни</t>
  </si>
  <si>
    <t>MA</t>
  </si>
  <si>
    <t>PA</t>
  </si>
  <si>
    <t>учебный отпуск</t>
  </si>
  <si>
    <t>дополнительный отпуск</t>
  </si>
  <si>
    <t>неоплачиваемый отпуск</t>
  </si>
  <si>
    <t>Праздничные дни</t>
  </si>
  <si>
    <t>Предпраздничные дни</t>
  </si>
  <si>
    <t>Как перенести 7-часовой рабочий день с понедельника 2013.10.07 (J) на субботу 2013.10.05 (H) так, чтобы:</t>
  </si>
  <si>
    <t>1. Правильно считалось колличество рабочих дней (AR1);</t>
  </si>
  <si>
    <t>2. В колонке "Норма вытработки часов в месяц" (AI) от стандартной нормы  отнимались те часы больничных и отпускных дней (A, AB, BA, PA, MA, SA, SB), которые выпадают на рабочую субботу (H);</t>
  </si>
  <si>
    <t>3. В колонке "Отпуск.дни" (AO) учитывались также те дни отпуска (A, AB, BA, PA, MA), которые выпадают на рабочую субботу.</t>
  </si>
  <si>
    <t>4. В колонке "Больничный" (AР) учитывались также те дни больничного (SA, SB), которые выпадают на рабочую субботу.</t>
  </si>
  <si>
    <t>Список перенесенных дней (если он нужен) на странице "праздники"</t>
  </si>
  <si>
    <t>Рабочий день (перенесенный)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</si>
</sst>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d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204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0"/>
      <color indexed="4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204"/>
    </font>
    <font>
      <b/>
      <sz val="9"/>
      <name val="Arial"/>
      <family val="2"/>
      <charset val="186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164">
    <xf numFmtId="0" fontId="0" fillId="0" borderId="0" xfId="0"/>
    <xf numFmtId="0" fontId="1" fillId="0" borderId="0" xfId="1"/>
    <xf numFmtId="0" fontId="1" fillId="0" borderId="0" xfId="1" applyFill="1"/>
    <xf numFmtId="0" fontId="4" fillId="0" borderId="0" xfId="1" applyFont="1" applyBorder="1"/>
    <xf numFmtId="0" fontId="1" fillId="0" borderId="1" xfId="1" applyFont="1" applyFill="1" applyBorder="1" applyAlignment="1">
      <alignment horizontal="center"/>
    </xf>
    <xf numFmtId="0" fontId="1" fillId="0" borderId="0" xfId="1" applyBorder="1"/>
    <xf numFmtId="0" fontId="9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1" fillId="0" borderId="1" xfId="1" applyFont="1" applyFill="1" applyBorder="1"/>
    <xf numFmtId="0" fontId="1" fillId="0" borderId="0" xfId="1" applyFill="1" applyBorder="1"/>
    <xf numFmtId="0" fontId="7" fillId="0" borderId="0" xfId="1" applyFont="1" applyFill="1" applyBorder="1"/>
    <xf numFmtId="0" fontId="11" fillId="0" borderId="1" xfId="1" applyFont="1" applyFill="1" applyBorder="1" applyAlignment="1">
      <alignment horizontal="left"/>
    </xf>
    <xf numFmtId="0" fontId="7" fillId="0" borderId="0" xfId="1" applyFont="1" applyBorder="1"/>
    <xf numFmtId="0" fontId="3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0" fontId="14" fillId="0" borderId="0" xfId="2" applyFont="1" applyFill="1" applyBorder="1" applyAlignment="1">
      <alignment horizontal="left"/>
    </xf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/>
    <xf numFmtId="0" fontId="4" fillId="0" borderId="1" xfId="1" applyFont="1" applyFill="1" applyBorder="1"/>
    <xf numFmtId="0" fontId="1" fillId="2" borderId="1" xfId="1" applyFont="1" applyFill="1" applyBorder="1"/>
    <xf numFmtId="0" fontId="5" fillId="0" borderId="2" xfId="1" applyFont="1" applyFill="1" applyBorder="1" applyAlignment="1">
      <alignment horizontal="center" textRotation="90"/>
    </xf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4" fillId="0" borderId="1" xfId="1" applyNumberFormat="1" applyFont="1" applyFill="1" applyBorder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textRotation="90" wrapText="1"/>
    </xf>
    <xf numFmtId="164" fontId="6" fillId="0" borderId="1" xfId="1" applyNumberFormat="1" applyFont="1" applyBorder="1" applyAlignment="1">
      <alignment horizontal="center" textRotation="90"/>
    </xf>
    <xf numFmtId="164" fontId="1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8" fillId="0" borderId="0" xfId="2" applyNumberFormat="1" applyFont="1" applyFill="1" applyBorder="1" applyAlignment="1">
      <alignment horizontal="center"/>
    </xf>
    <xf numFmtId="164" fontId="13" fillId="0" borderId="0" xfId="2" applyNumberFormat="1" applyFont="1" applyFill="1" applyBorder="1" applyAlignment="1">
      <alignment horizontal="center"/>
    </xf>
    <xf numFmtId="164" fontId="1" fillId="0" borderId="1" xfId="1" applyNumberFormat="1" applyFont="1" applyBorder="1"/>
    <xf numFmtId="165" fontId="8" fillId="0" borderId="1" xfId="1" applyNumberFormat="1" applyFont="1" applyFill="1" applyBorder="1"/>
    <xf numFmtId="165" fontId="8" fillId="2" borderId="1" xfId="1" applyNumberFormat="1" applyFont="1" applyFill="1" applyBorder="1"/>
    <xf numFmtId="165" fontId="8" fillId="3" borderId="1" xfId="1" applyNumberFormat="1" applyFont="1" applyFill="1" applyBorder="1"/>
    <xf numFmtId="0" fontId="3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0" fillId="0" borderId="0" xfId="0" applyBorder="1"/>
    <xf numFmtId="0" fontId="11" fillId="0" borderId="0" xfId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4" fontId="1" fillId="0" borderId="0" xfId="1" applyNumberFormat="1" applyBorder="1"/>
    <xf numFmtId="0" fontId="1" fillId="0" borderId="0" xfId="1" applyFont="1" applyFill="1" applyBorder="1"/>
    <xf numFmtId="0" fontId="4" fillId="0" borderId="0" xfId="1" applyFont="1" applyFill="1" applyBorder="1"/>
    <xf numFmtId="164" fontId="1" fillId="0" borderId="0" xfId="1" applyNumberFormat="1" applyFont="1" applyBorder="1"/>
    <xf numFmtId="164" fontId="1" fillId="0" borderId="0" xfId="1" applyNumberFormat="1" applyFill="1" applyBorder="1"/>
    <xf numFmtId="164" fontId="4" fillId="0" borderId="0" xfId="1" applyNumberFormat="1" applyFont="1" applyBorder="1"/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/>
    <xf numFmtId="164" fontId="8" fillId="0" borderId="0" xfId="1" applyNumberFormat="1" applyFont="1" applyBorder="1" applyAlignment="1">
      <alignment horizontal="center"/>
    </xf>
    <xf numFmtId="0" fontId="11" fillId="0" borderId="0" xfId="1" applyFont="1" applyFill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0" fontId="16" fillId="4" borderId="0" xfId="3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14" fillId="0" borderId="0" xfId="2" applyFont="1" applyBorder="1"/>
    <xf numFmtId="0" fontId="14" fillId="0" borderId="0" xfId="2" applyFont="1" applyFill="1" applyBorder="1"/>
    <xf numFmtId="0" fontId="15" fillId="0" borderId="0" xfId="2" applyFont="1" applyBorder="1"/>
    <xf numFmtId="164" fontId="8" fillId="0" borderId="0" xfId="2" applyNumberFormat="1" applyFont="1" applyBorder="1"/>
    <xf numFmtId="164" fontId="14" fillId="0" borderId="0" xfId="2" applyNumberFormat="1" applyFont="1" applyBorder="1"/>
    <xf numFmtId="0" fontId="1" fillId="0" borderId="0" xfId="1" applyFont="1" applyBorder="1"/>
    <xf numFmtId="0" fontId="1" fillId="0" borderId="11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164" fontId="1" fillId="0" borderId="16" xfId="1" applyNumberFormat="1" applyBorder="1"/>
    <xf numFmtId="164" fontId="4" fillId="0" borderId="16" xfId="1" applyNumberFormat="1" applyFont="1" applyBorder="1"/>
    <xf numFmtId="164" fontId="13" fillId="0" borderId="16" xfId="1" applyNumberFormat="1" applyFont="1" applyBorder="1" applyAlignment="1">
      <alignment horizontal="center"/>
    </xf>
    <xf numFmtId="164" fontId="13" fillId="0" borderId="16" xfId="2" applyNumberFormat="1" applyFont="1" applyFill="1" applyBorder="1" applyAlignment="1">
      <alignment horizontal="center"/>
    </xf>
    <xf numFmtId="164" fontId="2" fillId="0" borderId="16" xfId="2" applyNumberFormat="1" applyBorder="1"/>
    <xf numFmtId="0" fontId="0" fillId="0" borderId="16" xfId="0" applyBorder="1"/>
    <xf numFmtId="0" fontId="1" fillId="0" borderId="16" xfId="1" applyBorder="1"/>
    <xf numFmtId="0" fontId="8" fillId="0" borderId="0" xfId="1" applyFont="1" applyBorder="1" applyAlignment="1">
      <alignment vertical="center" wrapText="1"/>
    </xf>
    <xf numFmtId="164" fontId="6" fillId="0" borderId="0" xfId="1" applyNumberFormat="1" applyFont="1" applyBorder="1" applyAlignment="1">
      <alignment horizontal="center" textRotation="90" wrapText="1"/>
    </xf>
    <xf numFmtId="0" fontId="8" fillId="0" borderId="16" xfId="1" applyFont="1" applyBorder="1" applyAlignment="1">
      <alignment vertical="center" wrapText="1"/>
    </xf>
    <xf numFmtId="164" fontId="6" fillId="0" borderId="16" xfId="1" applyNumberFormat="1" applyFont="1" applyBorder="1" applyAlignment="1">
      <alignment horizontal="center" textRotation="90" wrapText="1"/>
    </xf>
    <xf numFmtId="164" fontId="4" fillId="0" borderId="16" xfId="1" applyNumberFormat="1" applyFont="1" applyFill="1" applyBorder="1" applyAlignment="1">
      <alignment horizontal="center"/>
    </xf>
    <xf numFmtId="164" fontId="12" fillId="0" borderId="16" xfId="1" applyNumberFormat="1" applyFont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left"/>
    </xf>
    <xf numFmtId="0" fontId="11" fillId="0" borderId="5" xfId="1" applyFont="1" applyFill="1" applyBorder="1"/>
    <xf numFmtId="0" fontId="11" fillId="0" borderId="5" xfId="1" applyFont="1" applyFill="1" applyBorder="1" applyAlignment="1">
      <alignment horizontal="center"/>
    </xf>
    <xf numFmtId="0" fontId="0" fillId="0" borderId="0" xfId="0" applyFill="1"/>
    <xf numFmtId="0" fontId="16" fillId="0" borderId="0" xfId="3" applyFont="1" applyFill="1" applyBorder="1" applyAlignment="1">
      <alignment horizontal="center" vertical="center"/>
    </xf>
    <xf numFmtId="0" fontId="0" fillId="0" borderId="0" xfId="0" applyFill="1" applyBorder="1"/>
    <xf numFmtId="164" fontId="4" fillId="0" borderId="3" xfId="1" applyNumberFormat="1" applyFont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12" fillId="0" borderId="3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 textRotation="90"/>
    </xf>
    <xf numFmtId="0" fontId="13" fillId="0" borderId="0" xfId="2" applyFont="1" applyFill="1"/>
    <xf numFmtId="0" fontId="1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4" fillId="0" borderId="0" xfId="2" applyFont="1"/>
    <xf numFmtId="0" fontId="14" fillId="0" borderId="0" xfId="2" applyFont="1" applyFill="1"/>
    <xf numFmtId="0" fontId="15" fillId="0" borderId="0" xfId="2" applyFont="1"/>
    <xf numFmtId="0" fontId="1" fillId="2" borderId="1" xfId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8" fillId="0" borderId="0" xfId="2" applyNumberFormat="1" applyFont="1"/>
    <xf numFmtId="164" fontId="14" fillId="0" borderId="0" xfId="2" applyNumberFormat="1" applyFont="1"/>
    <xf numFmtId="164" fontId="8" fillId="0" borderId="4" xfId="1" applyNumberFormat="1" applyFont="1" applyBorder="1" applyAlignment="1">
      <alignment textRotation="90"/>
    </xf>
    <xf numFmtId="164" fontId="8" fillId="0" borderId="18" xfId="1" applyNumberFormat="1" applyFont="1" applyBorder="1" applyAlignment="1">
      <alignment textRotation="90"/>
    </xf>
    <xf numFmtId="164" fontId="4" fillId="0" borderId="5" xfId="1" applyNumberFormat="1" applyFont="1" applyBorder="1" applyAlignment="1">
      <alignment horizontal="center"/>
    </xf>
    <xf numFmtId="0" fontId="13" fillId="0" borderId="0" xfId="2" applyFont="1"/>
    <xf numFmtId="0" fontId="13" fillId="0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left"/>
    </xf>
    <xf numFmtId="0" fontId="17" fillId="0" borderId="0" xfId="0" applyFont="1" applyBorder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4" fillId="5" borderId="1" xfId="1" applyFont="1" applyFill="1" applyBorder="1" applyAlignment="1">
      <alignment horizontal="center"/>
    </xf>
    <xf numFmtId="14" fontId="0" fillId="0" borderId="0" xfId="0" applyNumberFormat="1"/>
    <xf numFmtId="164" fontId="1" fillId="0" borderId="1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164" fontId="4" fillId="5" borderId="1" xfId="1" applyNumberFormat="1" applyFont="1" applyFill="1" applyBorder="1" applyAlignment="1">
      <alignment horizontal="center"/>
    </xf>
    <xf numFmtId="0" fontId="1" fillId="5" borderId="5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 textRotation="90" wrapText="1"/>
    </xf>
    <xf numFmtId="0" fontId="6" fillId="0" borderId="15" xfId="1" applyFont="1" applyFill="1" applyBorder="1" applyAlignment="1">
      <alignment horizontal="center" textRotation="90" wrapText="1"/>
    </xf>
    <xf numFmtId="0" fontId="8" fillId="0" borderId="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17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left"/>
    </xf>
  </cellXfs>
  <cellStyles count="4">
    <cellStyle name="Parasts" xfId="0" builtinId="0"/>
    <cellStyle name="Parasts 2" xfId="2"/>
    <cellStyle name="Parasts 3" xfId="3"/>
    <cellStyle name="Parasts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G220"/>
  <sheetViews>
    <sheetView tabSelected="1" topLeftCell="A22" zoomScale="90" zoomScaleNormal="90" workbookViewId="0">
      <selection activeCell="N44" sqref="N44"/>
    </sheetView>
  </sheetViews>
  <sheetFormatPr defaultRowHeight="15" x14ac:dyDescent="0.25"/>
  <cols>
    <col min="2" max="2" width="15.28515625" bestFit="1" customWidth="1"/>
    <col min="3" max="3" width="12.85546875" customWidth="1"/>
    <col min="4" max="34" width="3" customWidth="1"/>
    <col min="35" max="35" width="10.28515625" customWidth="1"/>
    <col min="36" max="44" width="5" customWidth="1"/>
    <col min="46" max="46" width="5" style="95" customWidth="1"/>
    <col min="47" max="48" width="5" style="57" customWidth="1"/>
  </cols>
  <sheetData>
    <row r="1" spans="1:58" ht="15" customHeight="1" x14ac:dyDescent="0.25">
      <c r="A1" s="42" t="s">
        <v>0</v>
      </c>
      <c r="B1" s="153" t="s">
        <v>34</v>
      </c>
      <c r="C1" s="43" t="s">
        <v>35</v>
      </c>
      <c r="D1" s="155" t="s">
        <v>36</v>
      </c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7"/>
      <c r="AI1" s="148" t="s">
        <v>37</v>
      </c>
      <c r="AJ1" s="150" t="s">
        <v>46</v>
      </c>
      <c r="AK1" s="151"/>
      <c r="AL1" s="151"/>
      <c r="AM1" s="152"/>
      <c r="AN1" s="150" t="s">
        <v>61</v>
      </c>
      <c r="AO1" s="151"/>
      <c r="AP1" s="151"/>
      <c r="AQ1" s="152"/>
      <c r="AR1" s="145">
        <f>NETWORKDAYS(D2,AH2,Праздники!A2:A6)</f>
        <v>20</v>
      </c>
      <c r="AT1" s="99"/>
      <c r="AU1" s="97"/>
      <c r="AV1" s="97"/>
      <c r="BD1" s="5"/>
      <c r="BE1" s="5"/>
      <c r="BF1" s="1"/>
    </row>
    <row r="2" spans="1:58" ht="138" customHeight="1" x14ac:dyDescent="0.25">
      <c r="A2" s="42"/>
      <c r="B2" s="154"/>
      <c r="C2" s="43"/>
      <c r="D2" s="38">
        <v>41548</v>
      </c>
      <c r="E2" s="40">
        <v>41549</v>
      </c>
      <c r="F2" s="40">
        <v>41550</v>
      </c>
      <c r="G2" s="40">
        <v>41551</v>
      </c>
      <c r="H2" s="39">
        <v>41552</v>
      </c>
      <c r="I2" s="39">
        <v>41553</v>
      </c>
      <c r="J2" s="39">
        <v>41554</v>
      </c>
      <c r="K2" s="39">
        <v>41555</v>
      </c>
      <c r="L2" s="40">
        <v>41556</v>
      </c>
      <c r="M2" s="40">
        <v>41557</v>
      </c>
      <c r="N2" s="40">
        <v>41558</v>
      </c>
      <c r="O2" s="39">
        <v>41559</v>
      </c>
      <c r="P2" s="39">
        <v>41560</v>
      </c>
      <c r="Q2" s="38">
        <v>41561</v>
      </c>
      <c r="R2" s="38">
        <v>41562</v>
      </c>
      <c r="S2" s="38">
        <v>41563</v>
      </c>
      <c r="T2" s="38">
        <v>41564</v>
      </c>
      <c r="U2" s="39">
        <v>41565</v>
      </c>
      <c r="V2" s="39">
        <v>41566</v>
      </c>
      <c r="W2" s="39">
        <v>41567</v>
      </c>
      <c r="X2" s="38">
        <v>41568</v>
      </c>
      <c r="Y2" s="38">
        <v>41569</v>
      </c>
      <c r="Z2" s="38">
        <v>41570</v>
      </c>
      <c r="AA2" s="38">
        <v>41571</v>
      </c>
      <c r="AB2" s="38">
        <v>41572</v>
      </c>
      <c r="AC2" s="39">
        <v>41573</v>
      </c>
      <c r="AD2" s="39">
        <v>41574</v>
      </c>
      <c r="AE2" s="38">
        <v>41575</v>
      </c>
      <c r="AF2" s="38">
        <v>41576</v>
      </c>
      <c r="AG2" s="38">
        <v>41577</v>
      </c>
      <c r="AH2" s="38">
        <v>41578</v>
      </c>
      <c r="AI2" s="149"/>
      <c r="AJ2" s="26" t="s">
        <v>45</v>
      </c>
      <c r="AK2" s="31" t="s">
        <v>38</v>
      </c>
      <c r="AL2" s="32" t="s">
        <v>60</v>
      </c>
      <c r="AM2" s="31" t="s">
        <v>39</v>
      </c>
      <c r="AN2" s="126" t="s">
        <v>43</v>
      </c>
      <c r="AO2" s="126" t="s">
        <v>40</v>
      </c>
      <c r="AP2" s="126" t="s">
        <v>41</v>
      </c>
      <c r="AQ2" s="127" t="s">
        <v>42</v>
      </c>
      <c r="AR2" s="114" t="s">
        <v>44</v>
      </c>
      <c r="AT2" s="100"/>
      <c r="AU2" s="98"/>
      <c r="AV2" s="98"/>
      <c r="BD2" s="5"/>
      <c r="BE2" s="5"/>
      <c r="BF2" s="5"/>
    </row>
    <row r="3" spans="1:58" ht="15" customHeight="1" x14ac:dyDescent="0.25">
      <c r="A3" s="41">
        <v>1</v>
      </c>
      <c r="B3" s="6" t="s">
        <v>47</v>
      </c>
      <c r="C3" s="6" t="s">
        <v>30</v>
      </c>
      <c r="D3" s="4">
        <v>8</v>
      </c>
      <c r="E3" s="4">
        <v>8</v>
      </c>
      <c r="F3" s="4">
        <v>8</v>
      </c>
      <c r="G3" s="4">
        <v>8</v>
      </c>
      <c r="H3" s="122">
        <v>7</v>
      </c>
      <c r="I3" s="122" t="s">
        <v>1</v>
      </c>
      <c r="J3" s="122" t="s">
        <v>1</v>
      </c>
      <c r="K3" s="122" t="s">
        <v>1</v>
      </c>
      <c r="L3" s="4" t="s">
        <v>2</v>
      </c>
      <c r="M3" s="4" t="s">
        <v>2</v>
      </c>
      <c r="N3" s="4" t="s">
        <v>2</v>
      </c>
      <c r="O3" s="122" t="s">
        <v>1</v>
      </c>
      <c r="P3" s="122" t="s">
        <v>1</v>
      </c>
      <c r="Q3" s="4">
        <v>8</v>
      </c>
      <c r="R3" s="4">
        <v>8</v>
      </c>
      <c r="S3" s="4">
        <v>8</v>
      </c>
      <c r="T3" s="4">
        <v>7</v>
      </c>
      <c r="U3" s="122" t="s">
        <v>1</v>
      </c>
      <c r="V3" s="122" t="s">
        <v>2</v>
      </c>
      <c r="W3" s="122" t="s">
        <v>2</v>
      </c>
      <c r="X3" s="4" t="s">
        <v>2</v>
      </c>
      <c r="Y3" s="4" t="s">
        <v>2</v>
      </c>
      <c r="Z3" s="4" t="s">
        <v>2</v>
      </c>
      <c r="AA3" s="4" t="s">
        <v>2</v>
      </c>
      <c r="AB3" s="4" t="s">
        <v>2</v>
      </c>
      <c r="AC3" s="122" t="s">
        <v>2</v>
      </c>
      <c r="AD3" s="122" t="s">
        <v>2</v>
      </c>
      <c r="AE3" s="4" t="s">
        <v>1</v>
      </c>
      <c r="AF3" s="4" t="s">
        <v>1</v>
      </c>
      <c r="AG3" s="4" t="s">
        <v>1</v>
      </c>
      <c r="AH3" s="4">
        <v>8</v>
      </c>
      <c r="AI3" s="117">
        <f>IF(A3,($AR$1-SUMPRODUCT((WORKDAY($D$2:$AH$2-1,1,Праздники!$A$2:$A$15)=$D$2:$AH$2)*(ISNUMBER(SEARCH("A",D3:AH3))+ISNUMBER(SEARCH("S",D3:AH3))&gt;0)))*8-COUNTIF(D3:AH3,7),"")</f>
        <v>158</v>
      </c>
      <c r="AJ3" s="117">
        <f>SUM(D3:AH3)+SUMPRODUCT(--(D3:AH3="K"))*8</f>
        <v>174</v>
      </c>
      <c r="AK3" s="140">
        <f>SUMPRODUCT(--(D3:AH3="K"))*8</f>
        <v>96</v>
      </c>
      <c r="AL3" s="29"/>
      <c r="AM3" s="29">
        <f>AJ3-AI3</f>
        <v>16</v>
      </c>
      <c r="AN3" s="29">
        <f>COUNT(D3:AH3)+SUMPRODUCT(--(D3:AH3="9/K"))*1</f>
        <v>10</v>
      </c>
      <c r="AO3" s="29">
        <f>IF(A3,(SUMPRODUCT((WORKDAY($D$2:$AH$2-1,1,Праздники!$A$2:$A$15)=$D$2:$AH$2)*(ISNUMBER(SEARCH("A",D3:AH3))-ISNUMBER(SEARCH("SA",D3:AH3))))),"")</f>
        <v>0</v>
      </c>
      <c r="AP3" s="29">
        <f>IF(A3,(SUMPRODUCT((WORKDAY($D$2:$AH$2-1,1,Праздники!$A$2:$A$15)=$D$2:$AH$2)*ISNUMBER(SEARCH("S",D3:AH3)))),"")</f>
        <v>0</v>
      </c>
      <c r="AQ3" s="111">
        <f>SUMPRODUCT(--(D3:AH3="K"))*1</f>
        <v>12</v>
      </c>
      <c r="AR3" s="128">
        <f>SUM(AN3:AQ3)</f>
        <v>22</v>
      </c>
      <c r="AT3" s="89">
        <v>184</v>
      </c>
      <c r="AU3" s="55"/>
      <c r="AV3" s="56"/>
      <c r="BD3" s="5"/>
      <c r="BE3" s="5"/>
      <c r="BF3" s="5"/>
    </row>
    <row r="4" spans="1:58" ht="15" customHeight="1" x14ac:dyDescent="0.25">
      <c r="A4" s="41"/>
      <c r="B4" s="146" t="s">
        <v>33</v>
      </c>
      <c r="C4" s="147"/>
      <c r="D4" s="4"/>
      <c r="E4" s="116"/>
      <c r="F4" s="116"/>
      <c r="G4" s="116"/>
      <c r="H4" s="122"/>
      <c r="I4" s="122"/>
      <c r="J4" s="122"/>
      <c r="K4" s="122"/>
      <c r="L4" s="116"/>
      <c r="M4" s="116"/>
      <c r="N4" s="116"/>
      <c r="O4" s="122"/>
      <c r="P4" s="122"/>
      <c r="Q4" s="116"/>
      <c r="R4" s="116"/>
      <c r="S4" s="116"/>
      <c r="T4" s="116"/>
      <c r="U4" s="122"/>
      <c r="V4" s="122"/>
      <c r="W4" s="122"/>
      <c r="X4" s="116"/>
      <c r="Y4" s="116"/>
      <c r="Z4" s="116"/>
      <c r="AA4" s="116"/>
      <c r="AB4" s="116"/>
      <c r="AC4" s="122"/>
      <c r="AD4" s="122"/>
      <c r="AE4" s="116"/>
      <c r="AF4" s="116"/>
      <c r="AG4" s="116"/>
      <c r="AH4" s="116"/>
      <c r="AI4" s="117" t="str">
        <f>IF(A4,($AR$1-SUMPRODUCT((WORKDAY($D$2:$AH$2-1,1,Праздники!$A$2:$A$15)=$D$2:$AH$2)*(ISNUMBER(SEARCH("A",D4:AH4))+ISNUMBER(SEARCH("S",D4:AH4))&gt;0)))*8-COUNTIF(D4:AH4,7),"")</f>
        <v/>
      </c>
      <c r="AJ4" s="117"/>
      <c r="AK4" s="140"/>
      <c r="AL4" s="29"/>
      <c r="AM4" s="29"/>
      <c r="AN4" s="29"/>
      <c r="AO4" s="29" t="str">
        <f>IF(A4,(SUMPRODUCT((WORKDAY($D$2:$AH$2-1,1,Праздники!$A$2:$A$15)=$D$2:$AH$2)*(ISNUMBER(SEARCH("A",D4:AH4))-ISNUMBER(SEARCH("SA",D4:AH4))))),"")</f>
        <v/>
      </c>
      <c r="AP4" s="29" t="str">
        <f>IF(A4,(SUMPRODUCT((WORKDAY($D$2:$AH$2-1,1,Праздники!$A$2:$A$15)=$D$2:$AH$2)*ISNUMBER(SEARCH("S",D4:AH4)))),"")</f>
        <v/>
      </c>
      <c r="AQ4" s="111"/>
      <c r="AR4" s="128">
        <f t="shared" ref="AR4:AR42" si="0">SUM(AN4:AQ4)</f>
        <v>0</v>
      </c>
      <c r="AT4" s="89"/>
      <c r="AU4" s="55"/>
      <c r="AV4" s="59"/>
      <c r="AW4">
        <v>19</v>
      </c>
      <c r="BD4" s="5"/>
      <c r="BE4" s="5"/>
      <c r="BF4" s="1"/>
    </row>
    <row r="5" spans="1:58" ht="15" customHeight="1" x14ac:dyDescent="0.25">
      <c r="A5" s="41">
        <v>2</v>
      </c>
      <c r="B5" s="6" t="s">
        <v>48</v>
      </c>
      <c r="C5" s="6" t="s">
        <v>52</v>
      </c>
      <c r="D5" s="4" t="s">
        <v>2</v>
      </c>
      <c r="E5" s="4" t="s">
        <v>2</v>
      </c>
      <c r="F5" s="4">
        <v>8</v>
      </c>
      <c r="G5" s="4">
        <v>8</v>
      </c>
      <c r="H5" s="122">
        <v>7</v>
      </c>
      <c r="I5" s="122" t="s">
        <v>1</v>
      </c>
      <c r="J5" s="122" t="s">
        <v>1</v>
      </c>
      <c r="K5" s="122" t="s">
        <v>1</v>
      </c>
      <c r="L5" s="4">
        <v>8</v>
      </c>
      <c r="M5" s="4">
        <v>8</v>
      </c>
      <c r="N5" s="4">
        <v>8</v>
      </c>
      <c r="O5" s="122" t="s">
        <v>1</v>
      </c>
      <c r="P5" s="122" t="s">
        <v>1</v>
      </c>
      <c r="Q5" s="4">
        <v>8</v>
      </c>
      <c r="R5" s="4" t="s">
        <v>2</v>
      </c>
      <c r="S5" s="4" t="s">
        <v>2</v>
      </c>
      <c r="T5" s="4" t="s">
        <v>2</v>
      </c>
      <c r="U5" s="122" t="s">
        <v>1</v>
      </c>
      <c r="V5" s="22" t="s">
        <v>1</v>
      </c>
      <c r="W5" s="22" t="s">
        <v>1</v>
      </c>
      <c r="X5" s="4">
        <v>8</v>
      </c>
      <c r="Y5" s="4">
        <v>8</v>
      </c>
      <c r="Z5" s="4">
        <v>8</v>
      </c>
      <c r="AA5" s="4" t="s">
        <v>22</v>
      </c>
      <c r="AB5" s="4" t="s">
        <v>22</v>
      </c>
      <c r="AC5" s="122" t="s">
        <v>22</v>
      </c>
      <c r="AD5" s="122" t="s">
        <v>22</v>
      </c>
      <c r="AE5" s="4" t="s">
        <v>22</v>
      </c>
      <c r="AF5" s="4" t="s">
        <v>22</v>
      </c>
      <c r="AG5" s="4">
        <v>8</v>
      </c>
      <c r="AH5" s="4">
        <v>8</v>
      </c>
      <c r="AI5" s="117">
        <f>IF(A5,($AR$1-SUMPRODUCT((WORKDAY($D$2:$AH$2-1,1,Праздники!$A$2:$A$15)=$D$2:$AH$2)*(ISNUMBER(SEARCH("A",D5:AH5))+ISNUMBER(SEARCH("S",D5:AH5))&gt;0)))*8-COUNTIF(D5:AH5,7),"")</f>
        <v>127</v>
      </c>
      <c r="AJ5" s="117">
        <f>SUM(D5:AH5)+SUMPRODUCT(--(D5:AH5="K"))*8</f>
        <v>135</v>
      </c>
      <c r="AK5" s="140">
        <f>SUMPRODUCT(--(D5:AH5="K"))*8</f>
        <v>40</v>
      </c>
      <c r="AL5" s="29"/>
      <c r="AM5" s="29">
        <f>AJ5-AI5</f>
        <v>8</v>
      </c>
      <c r="AN5" s="29">
        <f>COUNT(D5:AH5)+SUMPRODUCT(--(D5:AH5="9/K"))*1</f>
        <v>12</v>
      </c>
      <c r="AO5" s="29">
        <f>IF(A5,(SUMPRODUCT((WORKDAY($D$2:$AH$2-1,1,Праздники!$A$2:$A$15)=$D$2:$AH$2)*(ISNUMBER(SEARCH("A",D5:AH5))-ISNUMBER(SEARCH("SA",D5:AH5))))),"")</f>
        <v>0</v>
      </c>
      <c r="AP5" s="29">
        <f>IF(A5,(SUMPRODUCT((WORKDAY($D$2:$AH$2-1,1,Праздники!$A$2:$A$15)=$D$2:$AH$2)*ISNUMBER(SEARCH("S",D5:AH5)))),"")</f>
        <v>4</v>
      </c>
      <c r="AQ5" s="111">
        <f>SUMPRODUCT(--(D5:AH5="K"))*1</f>
        <v>5</v>
      </c>
      <c r="AR5" s="128">
        <f t="shared" si="0"/>
        <v>21</v>
      </c>
      <c r="AT5" s="89">
        <v>152</v>
      </c>
      <c r="AU5" s="55"/>
      <c r="AV5" s="56">
        <v>4</v>
      </c>
      <c r="AW5">
        <f>8*AW4</f>
        <v>152</v>
      </c>
      <c r="BD5" s="5"/>
      <c r="BE5" s="5"/>
      <c r="BF5" s="1"/>
    </row>
    <row r="6" spans="1:58" ht="15" customHeight="1" x14ac:dyDescent="0.25">
      <c r="A6" s="41"/>
      <c r="B6" s="146" t="s">
        <v>33</v>
      </c>
      <c r="C6" s="147"/>
      <c r="D6" s="4"/>
      <c r="E6" s="4"/>
      <c r="F6" s="4"/>
      <c r="G6" s="4"/>
      <c r="H6" s="22"/>
      <c r="I6" s="22"/>
      <c r="J6" s="122"/>
      <c r="K6" s="122"/>
      <c r="L6" s="4"/>
      <c r="M6" s="4"/>
      <c r="N6" s="4"/>
      <c r="O6" s="22"/>
      <c r="P6" s="22"/>
      <c r="Q6" s="4"/>
      <c r="R6" s="4"/>
      <c r="S6" s="4"/>
      <c r="T6" s="4"/>
      <c r="U6" s="122"/>
      <c r="V6" s="22"/>
      <c r="W6" s="22"/>
      <c r="X6" s="4"/>
      <c r="Y6" s="4"/>
      <c r="Z6" s="4"/>
      <c r="AA6" s="4"/>
      <c r="AB6" s="4"/>
      <c r="AC6" s="22"/>
      <c r="AD6" s="22"/>
      <c r="AE6" s="4"/>
      <c r="AF6" s="4"/>
      <c r="AG6" s="4"/>
      <c r="AH6" s="4"/>
      <c r="AI6" s="117" t="str">
        <f>IF(A6,($AR$1-SUMPRODUCT((WORKDAY($D$2:$AH$2-1,1,Праздники!$A$2:$A$15)=$D$2:$AH$2)*(ISNUMBER(SEARCH("A",D6:AH6))+ISNUMBER(SEARCH("S",D6:AH6))&gt;0)))*8-COUNTIF(D6:AH6,7),"")</f>
        <v/>
      </c>
      <c r="AJ6" s="7"/>
      <c r="AK6" s="33"/>
      <c r="AL6" s="27"/>
      <c r="AM6" s="27"/>
      <c r="AN6" s="27"/>
      <c r="AO6" s="29" t="str">
        <f>IF(A6,(SUMPRODUCT((WORKDAY($D$2:$AH$2-1,1,Праздники!$A$2:$A$15)=$D$2:$AH$2)*(ISNUMBER(SEARCH("A",D6:AH6))-ISNUMBER(SEARCH("SA",D6:AH6))))),"")</f>
        <v/>
      </c>
      <c r="AP6" s="29" t="str">
        <f>IF(A6,(SUMPRODUCT((WORKDAY($D$2:$AH$2-1,1,Праздники!$A$2:$A$15)=$D$2:$AH$2)*ISNUMBER(SEARCH("S",D6:AH6)))),"")</f>
        <v/>
      </c>
      <c r="AQ6" s="110"/>
      <c r="AR6" s="128">
        <f t="shared" si="0"/>
        <v>0</v>
      </c>
      <c r="AT6" s="89"/>
      <c r="AU6" s="55"/>
      <c r="AV6" s="59"/>
      <c r="BD6" s="5"/>
      <c r="BE6" s="5"/>
    </row>
    <row r="7" spans="1:58" ht="15" customHeight="1" x14ac:dyDescent="0.25">
      <c r="A7" s="41">
        <v>3</v>
      </c>
      <c r="B7" s="10" t="s">
        <v>49</v>
      </c>
      <c r="C7" s="10" t="s">
        <v>31</v>
      </c>
      <c r="D7" s="4">
        <v>8</v>
      </c>
      <c r="E7" s="4">
        <v>8</v>
      </c>
      <c r="F7" s="4" t="s">
        <v>22</v>
      </c>
      <c r="G7" s="4" t="s">
        <v>22</v>
      </c>
      <c r="H7" s="22" t="s">
        <v>22</v>
      </c>
      <c r="I7" s="22" t="s">
        <v>22</v>
      </c>
      <c r="J7" s="122" t="s">
        <v>22</v>
      </c>
      <c r="K7" s="122" t="s">
        <v>22</v>
      </c>
      <c r="L7" s="4" t="s">
        <v>22</v>
      </c>
      <c r="M7" s="4">
        <v>8</v>
      </c>
      <c r="N7" s="4">
        <v>8</v>
      </c>
      <c r="O7" s="22" t="s">
        <v>1</v>
      </c>
      <c r="P7" s="22" t="s">
        <v>1</v>
      </c>
      <c r="Q7" s="4">
        <v>8</v>
      </c>
      <c r="R7" s="4">
        <v>8</v>
      </c>
      <c r="S7" s="4">
        <v>8</v>
      </c>
      <c r="T7" s="4">
        <v>7</v>
      </c>
      <c r="U7" s="122" t="s">
        <v>1</v>
      </c>
      <c r="V7" s="22" t="s">
        <v>1</v>
      </c>
      <c r="W7" s="22" t="s">
        <v>1</v>
      </c>
      <c r="X7" s="4">
        <v>8</v>
      </c>
      <c r="Y7" s="4">
        <v>8</v>
      </c>
      <c r="Z7" s="4">
        <v>8</v>
      </c>
      <c r="AA7" s="4">
        <v>8</v>
      </c>
      <c r="AB7" s="4">
        <v>8</v>
      </c>
      <c r="AC7" s="22" t="s">
        <v>1</v>
      </c>
      <c r="AD7" s="22" t="s">
        <v>1</v>
      </c>
      <c r="AE7" s="4">
        <v>8</v>
      </c>
      <c r="AF7" s="4">
        <v>8</v>
      </c>
      <c r="AG7" s="4">
        <v>8</v>
      </c>
      <c r="AH7" s="4">
        <v>8</v>
      </c>
      <c r="AI7" s="138">
        <f>IF(A7,($AR$1-SUMPRODUCT((WORKDAY($D$2:$AH$2-1,1,Праздники!$A$2:$A$15)=$D$2:$AH$2)*(ISNUMBER(SEARCH("A",D7:AH7))+ISNUMBER(SEARCH("S",D7:AH7))&gt;0)))*8-COUNTIF(D7:AH7,7),"")</f>
        <v>135</v>
      </c>
      <c r="AJ7" s="138">
        <f>SUM(D7:AH7)+SUMPRODUCT(--(D7:AH7="K"))*8</f>
        <v>135</v>
      </c>
      <c r="AK7" s="33">
        <f>SUMPRODUCT(--(D7:AH7="K"))*8</f>
        <v>0</v>
      </c>
      <c r="AL7" s="27"/>
      <c r="AM7" s="27">
        <f>AJ7-AI7</f>
        <v>0</v>
      </c>
      <c r="AN7" s="123">
        <f>COUNT(D7:AH7)+SUMPRODUCT(--(D7:AH7="9/K"))*1</f>
        <v>17</v>
      </c>
      <c r="AO7" s="29">
        <f>IF(A7,(SUMPRODUCT((WORKDAY($D$2:$AH$2-1,1,Праздники!$A$2:$A$15)=$D$2:$AH$2)*(ISNUMBER(SEARCH("A",D7:AH7))-ISNUMBER(SEARCH("SA",D7:AH7))))),"")</f>
        <v>0</v>
      </c>
      <c r="AP7" s="144">
        <f>IF(A7,(SUMPRODUCT((WORKDAY($D$2:$AH$2-1,1,Праздники!$A$2:$A$15)=$D$2:$AH$2)*ISNUMBER(SEARCH("S",D7:AH7)))),"")</f>
        <v>3</v>
      </c>
      <c r="AQ7" s="110">
        <f>SUMPRODUCT(--(D7:AH7="K"))*1</f>
        <v>0</v>
      </c>
      <c r="AR7" s="128">
        <f t="shared" si="0"/>
        <v>20</v>
      </c>
      <c r="AT7" s="89">
        <v>184</v>
      </c>
      <c r="AU7" s="55"/>
      <c r="AV7" s="56"/>
      <c r="BD7" s="12"/>
      <c r="BE7" s="11"/>
    </row>
    <row r="8" spans="1:58" ht="15" customHeight="1" x14ac:dyDescent="0.25">
      <c r="A8" s="41"/>
      <c r="B8" s="146" t="s">
        <v>33</v>
      </c>
      <c r="C8" s="147"/>
      <c r="D8" s="4"/>
      <c r="E8" s="4"/>
      <c r="F8" s="4"/>
      <c r="G8" s="4"/>
      <c r="H8" s="22"/>
      <c r="I8" s="22"/>
      <c r="J8" s="122"/>
      <c r="K8" s="122"/>
      <c r="L8" s="4"/>
      <c r="M8" s="4"/>
      <c r="N8" s="4"/>
      <c r="O8" s="22"/>
      <c r="P8" s="22"/>
      <c r="Q8" s="4"/>
      <c r="R8" s="4"/>
      <c r="S8" s="4"/>
      <c r="T8" s="4"/>
      <c r="U8" s="122"/>
      <c r="V8" s="22"/>
      <c r="W8" s="22"/>
      <c r="X8" s="4"/>
      <c r="Y8" s="4"/>
      <c r="Z8" s="4"/>
      <c r="AA8" s="4"/>
      <c r="AB8" s="4"/>
      <c r="AC8" s="22"/>
      <c r="AD8" s="22"/>
      <c r="AE8" s="4"/>
      <c r="AF8" s="4"/>
      <c r="AG8" s="4"/>
      <c r="AH8" s="4"/>
      <c r="AI8" s="117" t="str">
        <f>IF(A8,($AR$1-SUMPRODUCT((WORKDAY($D$2:$AH$2-1,1,Праздники!$A$2:$A$15)=$D$2:$AH$2)*(ISNUMBER(SEARCH("A",D8:AH8))+ISNUMBER(SEARCH("S",D8:AH8))&gt;0)))*8-COUNTIF(D8:AH8,7),"")</f>
        <v/>
      </c>
      <c r="AJ8" s="7"/>
      <c r="AK8" s="33"/>
      <c r="AL8" s="27"/>
      <c r="AM8" s="27"/>
      <c r="AN8" s="27"/>
      <c r="AO8" s="29" t="str">
        <f>IF(A8,(SUMPRODUCT((WORKDAY($D$2:$AH$2-1,1,Праздники!$A$2:$A$15)=$D$2:$AH$2)*(ISNUMBER(SEARCH("A",D8:AH8))-ISNUMBER(SEARCH("SA",D8:AH8))))),"")</f>
        <v/>
      </c>
      <c r="AP8" s="29" t="str">
        <f>IF(A8,(SUMPRODUCT((WORKDAY($D$2:$AH$2-1,1,Праздники!$A$2:$A$15)=$D$2:$AH$2)*ISNUMBER(SEARCH("S",D8:AH8)))),"")</f>
        <v/>
      </c>
      <c r="AQ8" s="110"/>
      <c r="AR8" s="128">
        <f t="shared" si="0"/>
        <v>0</v>
      </c>
      <c r="AT8" s="89"/>
      <c r="AU8" s="55"/>
      <c r="AV8" s="59"/>
      <c r="BD8" s="12"/>
      <c r="BE8" s="11"/>
    </row>
    <row r="9" spans="1:58" ht="15" customHeight="1" x14ac:dyDescent="0.25">
      <c r="A9" s="41">
        <v>4</v>
      </c>
      <c r="B9" s="10" t="s">
        <v>50</v>
      </c>
      <c r="C9" s="10" t="s">
        <v>32</v>
      </c>
      <c r="D9" s="4" t="s">
        <v>3</v>
      </c>
      <c r="E9" s="4" t="s">
        <v>3</v>
      </c>
      <c r="F9" s="4" t="s">
        <v>3</v>
      </c>
      <c r="G9" s="4" t="s">
        <v>3</v>
      </c>
      <c r="H9" s="22" t="s">
        <v>3</v>
      </c>
      <c r="I9" s="22" t="s">
        <v>3</v>
      </c>
      <c r="J9" s="122" t="s">
        <v>3</v>
      </c>
      <c r="K9" s="122" t="s">
        <v>3</v>
      </c>
      <c r="L9" s="4" t="s">
        <v>3</v>
      </c>
      <c r="M9" s="4" t="s">
        <v>3</v>
      </c>
      <c r="N9" s="4" t="s">
        <v>3</v>
      </c>
      <c r="O9" s="22" t="s">
        <v>1</v>
      </c>
      <c r="P9" s="22" t="s">
        <v>1</v>
      </c>
      <c r="Q9" s="4">
        <v>8</v>
      </c>
      <c r="R9" s="4">
        <v>8</v>
      </c>
      <c r="S9" s="4">
        <v>8</v>
      </c>
      <c r="T9" s="4">
        <v>7</v>
      </c>
      <c r="U9" s="122" t="s">
        <v>1</v>
      </c>
      <c r="V9" s="22" t="s">
        <v>1</v>
      </c>
      <c r="W9" s="22" t="s">
        <v>1</v>
      </c>
      <c r="X9" s="4">
        <v>8</v>
      </c>
      <c r="Y9" s="4">
        <v>8</v>
      </c>
      <c r="Z9" s="4">
        <v>8</v>
      </c>
      <c r="AA9" s="4">
        <v>8</v>
      </c>
      <c r="AB9" s="4">
        <v>8</v>
      </c>
      <c r="AC9" s="22" t="s">
        <v>1</v>
      </c>
      <c r="AD9" s="22" t="s">
        <v>1</v>
      </c>
      <c r="AE9" s="4">
        <v>8</v>
      </c>
      <c r="AF9" s="4">
        <v>8</v>
      </c>
      <c r="AG9" s="4">
        <v>8</v>
      </c>
      <c r="AH9" s="4">
        <v>8</v>
      </c>
      <c r="AI9" s="117">
        <f>IF(A9,($AR$1-SUMPRODUCT((WORKDAY($D$2:$AH$2-1,1,Праздники!$A$2:$A$15)=$D$2:$AH$2)*(ISNUMBER(SEARCH("A",D9:AH9))+ISNUMBER(SEARCH("S",D9:AH9))&gt;0)))*8-COUNTIF(D9:AH9,7),"")</f>
        <v>103</v>
      </c>
      <c r="AJ9" s="7">
        <f>SUM(D9:AH9)+SUMPRODUCT(--(D9:AH9="K"))*8</f>
        <v>103</v>
      </c>
      <c r="AK9" s="33">
        <f>SUMPRODUCT(--(D9:AH9="K"))*8</f>
        <v>0</v>
      </c>
      <c r="AL9" s="27"/>
      <c r="AM9" s="27">
        <f>AJ9-AI9</f>
        <v>0</v>
      </c>
      <c r="AN9" s="123">
        <f>COUNT(D9:AH9)+SUMPRODUCT(--(D9:AH9="9/K"))*1</f>
        <v>13</v>
      </c>
      <c r="AO9" s="29">
        <f>IF(A9,(SUMPRODUCT((WORKDAY($D$2:$AH$2-1,1,Праздники!$A$2:$A$15)=$D$2:$AH$2)*(ISNUMBER(SEARCH("A",D9:AH9))-ISNUMBER(SEARCH("SA",D9:AH9))))),"")</f>
        <v>7</v>
      </c>
      <c r="AP9" s="29">
        <f>IF(A9,(SUMPRODUCT((WORKDAY($D$2:$AH$2-1,1,Праздники!$A$2:$A$15)=$D$2:$AH$2)*ISNUMBER(SEARCH("S",D9:AH9)))),"")</f>
        <v>0</v>
      </c>
      <c r="AQ9" s="110">
        <f>SUMPRODUCT(--(D9:AH9="K"))*1</f>
        <v>0</v>
      </c>
      <c r="AR9" s="128">
        <f t="shared" si="0"/>
        <v>20</v>
      </c>
      <c r="AT9" s="89">
        <v>112</v>
      </c>
      <c r="AU9" s="55">
        <v>9</v>
      </c>
      <c r="AV9" s="56"/>
      <c r="BD9" s="1"/>
      <c r="BE9" s="1"/>
    </row>
    <row r="10" spans="1:58" ht="15" customHeight="1" x14ac:dyDescent="0.25">
      <c r="A10" s="41"/>
      <c r="B10" s="146" t="s">
        <v>33</v>
      </c>
      <c r="C10" s="147"/>
      <c r="D10" s="4"/>
      <c r="E10" s="4"/>
      <c r="F10" s="4"/>
      <c r="G10" s="4"/>
      <c r="H10" s="22"/>
      <c r="I10" s="22"/>
      <c r="J10" s="122"/>
      <c r="K10" s="122"/>
      <c r="L10" s="4"/>
      <c r="M10" s="4"/>
      <c r="N10" s="4"/>
      <c r="O10" s="22"/>
      <c r="P10" s="22"/>
      <c r="Q10" s="4"/>
      <c r="R10" s="4"/>
      <c r="S10" s="4"/>
      <c r="T10" s="4"/>
      <c r="U10" s="122"/>
      <c r="V10" s="22"/>
      <c r="W10" s="22"/>
      <c r="X10" s="4"/>
      <c r="Y10" s="4"/>
      <c r="Z10" s="4"/>
      <c r="AA10" s="4"/>
      <c r="AB10" s="4"/>
      <c r="AC10" s="22"/>
      <c r="AD10" s="22"/>
      <c r="AE10" s="4"/>
      <c r="AF10" s="4"/>
      <c r="AG10" s="4"/>
      <c r="AH10" s="4"/>
      <c r="AI10" s="117" t="str">
        <f>IF(A10,($AR$1-SUMPRODUCT((WORKDAY($D$2:$AH$2-1,1,Праздники!$A$2:$A$15)=$D$2:$AH$2)*(ISNUMBER(SEARCH("A",D10:AH10))+ISNUMBER(SEARCH("S",D10:AH10))&gt;0)))*8-COUNTIF(D10:AH10,7),"")</f>
        <v/>
      </c>
      <c r="AJ10" s="7"/>
      <c r="AK10" s="33"/>
      <c r="AL10" s="27"/>
      <c r="AM10" s="27"/>
      <c r="AN10" s="27"/>
      <c r="AO10" s="29" t="str">
        <f>IF(A10,(SUMPRODUCT((WORKDAY($D$2:$AH$2-1,1,Праздники!$A$2:$A$15)=$D$2:$AH$2)*(ISNUMBER(SEARCH("A",D10:AH10))-ISNUMBER(SEARCH("SA",D10:AH10))))),"")</f>
        <v/>
      </c>
      <c r="AP10" s="29" t="str">
        <f>IF(A10,(SUMPRODUCT((WORKDAY($D$2:$AH$2-1,1,Праздники!$A$2:$A$15)=$D$2:$AH$2)*ISNUMBER(SEARCH("S",D10:AH10)))),"")</f>
        <v/>
      </c>
      <c r="AQ10" s="110"/>
      <c r="AR10" s="128">
        <f t="shared" si="0"/>
        <v>0</v>
      </c>
      <c r="AT10" s="89"/>
      <c r="AU10" s="55"/>
      <c r="AV10" s="59"/>
      <c r="BD10" s="1"/>
      <c r="BE10" s="1"/>
    </row>
    <row r="11" spans="1:58" ht="15" customHeight="1" x14ac:dyDescent="0.25">
      <c r="A11" s="41">
        <v>5</v>
      </c>
      <c r="B11" s="13" t="s">
        <v>4</v>
      </c>
      <c r="C11" s="10" t="s">
        <v>31</v>
      </c>
      <c r="D11" s="4" t="s">
        <v>3</v>
      </c>
      <c r="E11" s="4" t="s">
        <v>3</v>
      </c>
      <c r="F11" s="4" t="s">
        <v>3</v>
      </c>
      <c r="G11" s="4" t="s">
        <v>3</v>
      </c>
      <c r="H11" s="22" t="s">
        <v>3</v>
      </c>
      <c r="I11" s="22" t="s">
        <v>3</v>
      </c>
      <c r="J11" s="122" t="s">
        <v>3</v>
      </c>
      <c r="K11" s="122" t="s">
        <v>1</v>
      </c>
      <c r="L11" s="4">
        <v>8</v>
      </c>
      <c r="M11" s="4">
        <v>8</v>
      </c>
      <c r="N11" s="4">
        <v>8</v>
      </c>
      <c r="O11" s="22" t="s">
        <v>1</v>
      </c>
      <c r="P11" s="22" t="s">
        <v>1</v>
      </c>
      <c r="Q11" s="4">
        <v>8</v>
      </c>
      <c r="R11" s="4">
        <v>8</v>
      </c>
      <c r="S11" s="4">
        <v>8</v>
      </c>
      <c r="T11" s="4">
        <v>7</v>
      </c>
      <c r="U11" s="122" t="s">
        <v>1</v>
      </c>
      <c r="V11" s="22" t="s">
        <v>1</v>
      </c>
      <c r="W11" s="22" t="s">
        <v>1</v>
      </c>
      <c r="X11" s="4">
        <v>8</v>
      </c>
      <c r="Y11" s="4">
        <v>8</v>
      </c>
      <c r="Z11" s="4">
        <v>8</v>
      </c>
      <c r="AA11" s="4">
        <v>8</v>
      </c>
      <c r="AB11" s="4">
        <v>8</v>
      </c>
      <c r="AC11" s="22" t="s">
        <v>1</v>
      </c>
      <c r="AD11" s="22" t="s">
        <v>1</v>
      </c>
      <c r="AE11" s="4">
        <v>8</v>
      </c>
      <c r="AF11" s="4">
        <v>8</v>
      </c>
      <c r="AG11" s="4">
        <v>8</v>
      </c>
      <c r="AH11" s="4">
        <v>8</v>
      </c>
      <c r="AI11" s="117">
        <f>IF(A11,($AR$1-SUMPRODUCT((WORKDAY($D$2:$AH$2-1,1,Праздники!$A$2:$A$15)=$D$2:$AH$2)*(ISNUMBER(SEARCH("A",D11:AH11))+ISNUMBER(SEARCH("S",D11:AH11))&gt;0)))*8-COUNTIF(D11:AH11,7),"")</f>
        <v>127</v>
      </c>
      <c r="AJ11" s="7">
        <f>SUM(D11:AH11)+SUMPRODUCT(--(D11:AH11="K"))*8</f>
        <v>127</v>
      </c>
      <c r="AK11" s="33">
        <f>SUMPRODUCT(--(D11:AH11="K"))*8</f>
        <v>0</v>
      </c>
      <c r="AL11" s="27"/>
      <c r="AM11" s="27">
        <f>AJ11-AI11</f>
        <v>0</v>
      </c>
      <c r="AN11" s="123">
        <f>COUNT(D11:AH11)+SUMPRODUCT(--(D11:AH11="9/K"))*1</f>
        <v>16</v>
      </c>
      <c r="AO11" s="144">
        <f>IF(A11,(SUMPRODUCT((WORKDAY($D$2:$AH$2-1,1,Праздники!$A$2:$A$15)=$D$2:$AH$2)*(ISNUMBER(SEARCH("A",D11:AH11))-ISNUMBER(SEARCH("SA",D11:AH11))))),"")</f>
        <v>4</v>
      </c>
      <c r="AP11" s="29">
        <f>IF(A11,(SUMPRODUCT((WORKDAY($D$2:$AH$2-1,1,Праздники!$A$2:$A$15)=$D$2:$AH$2)*ISNUMBER(SEARCH("S",D11:AH11)))),"")</f>
        <v>0</v>
      </c>
      <c r="AQ11" s="110">
        <f>SUMPRODUCT(--(D11:AH11="K"))*1</f>
        <v>0</v>
      </c>
      <c r="AR11" s="128">
        <f t="shared" si="0"/>
        <v>20</v>
      </c>
      <c r="AT11" s="89">
        <v>144</v>
      </c>
      <c r="AU11" s="55">
        <v>5</v>
      </c>
      <c r="AV11" s="56"/>
      <c r="BD11" s="5"/>
      <c r="BE11" s="5"/>
    </row>
    <row r="12" spans="1:58" ht="15" customHeight="1" x14ac:dyDescent="0.25">
      <c r="A12" s="41"/>
      <c r="B12" s="146" t="s">
        <v>33</v>
      </c>
      <c r="C12" s="147"/>
      <c r="D12" s="4"/>
      <c r="E12" s="4"/>
      <c r="F12" s="4"/>
      <c r="G12" s="4"/>
      <c r="H12" s="22"/>
      <c r="I12" s="22"/>
      <c r="J12" s="122"/>
      <c r="K12" s="122"/>
      <c r="L12" s="4"/>
      <c r="M12" s="4"/>
      <c r="N12" s="4"/>
      <c r="O12" s="22"/>
      <c r="P12" s="22"/>
      <c r="Q12" s="4"/>
      <c r="R12" s="4"/>
      <c r="S12" s="4"/>
      <c r="T12" s="4"/>
      <c r="U12" s="122"/>
      <c r="V12" s="22"/>
      <c r="W12" s="22"/>
      <c r="X12" s="4"/>
      <c r="Y12" s="4"/>
      <c r="Z12" s="4"/>
      <c r="AA12" s="4"/>
      <c r="AB12" s="4"/>
      <c r="AC12" s="25"/>
      <c r="AD12" s="22"/>
      <c r="AE12" s="4"/>
      <c r="AF12" s="4"/>
      <c r="AG12" s="4"/>
      <c r="AH12" s="23"/>
      <c r="AI12" s="117" t="str">
        <f>IF(A12,($AR$1-SUMPRODUCT((WORKDAY($D$2:$AH$2-1,1,Праздники!$A$2:$A$15)=$D$2:$AH$2)*(ISNUMBER(SEARCH("A",D12:AH12))+ISNUMBER(SEARCH("S",D12:AH12))&gt;0)))*8-COUNTIF(D12:AH12,7),"")</f>
        <v/>
      </c>
      <c r="AJ12" s="7"/>
      <c r="AK12" s="33"/>
      <c r="AL12" s="27"/>
      <c r="AM12" s="27"/>
      <c r="AN12" s="27"/>
      <c r="AO12" s="29" t="str">
        <f>IF(A12,(SUMPRODUCT((WORKDAY($D$2:$AH$2-1,1,Праздники!$A$2:$A$15)=$D$2:$AH$2)*(ISNUMBER(SEARCH("A",D12:AH12))-ISNUMBER(SEARCH("SA",D12:AH12))))),"")</f>
        <v/>
      </c>
      <c r="AP12" s="29" t="str">
        <f>IF(A12,(SUMPRODUCT((WORKDAY($D$2:$AH$2-1,1,Праздники!$A$2:$A$15)=$D$2:$AH$2)*ISNUMBER(SEARCH("S",D12:AH12)))),"")</f>
        <v/>
      </c>
      <c r="AQ12" s="110"/>
      <c r="AR12" s="128">
        <f t="shared" si="0"/>
        <v>0</v>
      </c>
      <c r="AT12" s="89"/>
      <c r="AU12" s="55"/>
      <c r="AV12" s="59"/>
      <c r="BD12" s="5"/>
      <c r="BE12" s="5"/>
    </row>
    <row r="13" spans="1:58" ht="15" customHeight="1" x14ac:dyDescent="0.25">
      <c r="A13" s="41">
        <v>6</v>
      </c>
      <c r="B13" s="13" t="s">
        <v>5</v>
      </c>
      <c r="C13" s="10" t="s">
        <v>31</v>
      </c>
      <c r="D13" s="4">
        <v>8</v>
      </c>
      <c r="E13" s="4">
        <v>8</v>
      </c>
      <c r="F13" s="4">
        <v>8</v>
      </c>
      <c r="G13" s="4">
        <v>8</v>
      </c>
      <c r="H13" s="22">
        <v>7</v>
      </c>
      <c r="I13" s="22" t="s">
        <v>1</v>
      </c>
      <c r="J13" s="122" t="s">
        <v>1</v>
      </c>
      <c r="K13" s="122" t="s">
        <v>1</v>
      </c>
      <c r="L13" s="4">
        <v>8</v>
      </c>
      <c r="M13" s="4">
        <v>8</v>
      </c>
      <c r="N13" s="4">
        <v>8</v>
      </c>
      <c r="O13" s="22" t="s">
        <v>1</v>
      </c>
      <c r="P13" s="22" t="s">
        <v>1</v>
      </c>
      <c r="Q13" s="4">
        <v>8</v>
      </c>
      <c r="R13" s="4">
        <v>8</v>
      </c>
      <c r="S13" s="4">
        <v>8</v>
      </c>
      <c r="T13" s="4">
        <v>7</v>
      </c>
      <c r="U13" s="122" t="s">
        <v>1</v>
      </c>
      <c r="V13" s="22" t="s">
        <v>1</v>
      </c>
      <c r="W13" s="22" t="s">
        <v>1</v>
      </c>
      <c r="X13" s="4">
        <v>8</v>
      </c>
      <c r="Y13" s="4">
        <v>8</v>
      </c>
      <c r="Z13" s="4">
        <v>8</v>
      </c>
      <c r="AA13" s="4">
        <v>8</v>
      </c>
      <c r="AB13" s="4">
        <v>8</v>
      </c>
      <c r="AC13" s="22" t="s">
        <v>1</v>
      </c>
      <c r="AD13" s="22" t="s">
        <v>1</v>
      </c>
      <c r="AE13" s="4">
        <v>8</v>
      </c>
      <c r="AF13" s="4">
        <v>8</v>
      </c>
      <c r="AG13" s="4">
        <v>8</v>
      </c>
      <c r="AH13" s="4">
        <v>8</v>
      </c>
      <c r="AI13" s="117">
        <f>IF(A13,($AR$1-SUMPRODUCT((WORKDAY($D$2:$AH$2-1,1,Праздники!$A$2:$A$15)=$D$2:$AH$2)*(ISNUMBER(SEARCH("A",D13:AH13))+ISNUMBER(SEARCH("S",D13:AH13))&gt;0)))*8-COUNTIF(D13:AH13,7),"")</f>
        <v>158</v>
      </c>
      <c r="AJ13" s="7">
        <f>SUM(D13:AH13)+SUMPRODUCT(--(D13:AH13="K"))*8</f>
        <v>166</v>
      </c>
      <c r="AK13" s="33">
        <f>SUMPRODUCT(--(D13:AH13="K"))*8</f>
        <v>0</v>
      </c>
      <c r="AL13" s="27"/>
      <c r="AM13" s="27">
        <f>AJ13-AI13</f>
        <v>8</v>
      </c>
      <c r="AN13" s="123">
        <f>COUNT(D13:AH13)+SUMPRODUCT(--(D13:AH13="9/K"))*1</f>
        <v>21</v>
      </c>
      <c r="AO13" s="29">
        <f>IF(A13,(SUMPRODUCT((WORKDAY($D$2:$AH$2-1,1,Праздники!$A$2:$A$15)=$D$2:$AH$2)*(ISNUMBER(SEARCH("A",D13:AH13))-ISNUMBER(SEARCH("SA",D13:AH13))))),"")</f>
        <v>0</v>
      </c>
      <c r="AP13" s="29">
        <f>IF(A13,(SUMPRODUCT((WORKDAY($D$2:$AH$2-1,1,Праздники!$A$2:$A$15)=$D$2:$AH$2)*ISNUMBER(SEARCH("S",D13:AH13)))),"")</f>
        <v>0</v>
      </c>
      <c r="AQ13" s="110">
        <f>SUMPRODUCT(--(D13:AH13="K"))*1</f>
        <v>0</v>
      </c>
      <c r="AR13" s="128">
        <f t="shared" si="0"/>
        <v>21</v>
      </c>
      <c r="AT13" s="89">
        <v>184</v>
      </c>
      <c r="AU13" s="55"/>
      <c r="AV13" s="56"/>
      <c r="BD13" s="5"/>
      <c r="BE13" s="5"/>
    </row>
    <row r="14" spans="1:58" ht="15" customHeight="1" x14ac:dyDescent="0.25">
      <c r="A14" s="41"/>
      <c r="B14" s="146" t="s">
        <v>33</v>
      </c>
      <c r="C14" s="147"/>
      <c r="D14" s="4"/>
      <c r="E14" s="4"/>
      <c r="F14" s="4"/>
      <c r="G14" s="4"/>
      <c r="H14" s="22"/>
      <c r="I14" s="22"/>
      <c r="J14" s="122"/>
      <c r="K14" s="122"/>
      <c r="L14" s="4"/>
      <c r="M14" s="4"/>
      <c r="N14" s="4"/>
      <c r="O14" s="22"/>
      <c r="P14" s="22"/>
      <c r="Q14" s="4"/>
      <c r="R14" s="4"/>
      <c r="S14" s="4"/>
      <c r="T14" s="4"/>
      <c r="U14" s="122"/>
      <c r="V14" s="22"/>
      <c r="W14" s="22"/>
      <c r="X14" s="4"/>
      <c r="Y14" s="4"/>
      <c r="Z14" s="4"/>
      <c r="AA14" s="4"/>
      <c r="AB14" s="4"/>
      <c r="AC14" s="22"/>
      <c r="AD14" s="22"/>
      <c r="AE14" s="4"/>
      <c r="AF14" s="4"/>
      <c r="AG14" s="4"/>
      <c r="AH14" s="4"/>
      <c r="AI14" s="117" t="str">
        <f>IF(A14,($AR$1-SUMPRODUCT((WORKDAY($D$2:$AH$2-1,1,Праздники!$A$2:$A$15)=$D$2:$AH$2)*(ISNUMBER(SEARCH("A",D14:AH14))+ISNUMBER(SEARCH("S",D14:AH14))&gt;0)))*8-COUNTIF(D14:AH14,7),"")</f>
        <v/>
      </c>
      <c r="AJ14" s="7"/>
      <c r="AK14" s="33"/>
      <c r="AL14" s="27"/>
      <c r="AM14" s="27"/>
      <c r="AN14" s="27"/>
      <c r="AO14" s="29" t="str">
        <f>IF(A14,(SUMPRODUCT((WORKDAY($D$2:$AH$2-1,1,Праздники!$A$2:$A$15)=$D$2:$AH$2)*(ISNUMBER(SEARCH("A",D14:AH14))-ISNUMBER(SEARCH("SA",D14:AH14))))),"")</f>
        <v/>
      </c>
      <c r="AP14" s="29" t="str">
        <f>IF(A14,(SUMPRODUCT((WORKDAY($D$2:$AH$2-1,1,Праздники!$A$2:$A$15)=$D$2:$AH$2)*ISNUMBER(SEARCH("S",D14:AH14)))),"")</f>
        <v/>
      </c>
      <c r="AQ14" s="110"/>
      <c r="AR14" s="128">
        <f t="shared" si="0"/>
        <v>0</v>
      </c>
      <c r="AT14" s="89"/>
      <c r="AU14" s="55"/>
      <c r="AV14" s="59"/>
      <c r="BD14" s="5"/>
      <c r="BE14" s="5"/>
    </row>
    <row r="15" spans="1:58" ht="15" customHeight="1" x14ac:dyDescent="0.25">
      <c r="A15" s="41">
        <v>7</v>
      </c>
      <c r="B15" s="13" t="s">
        <v>6</v>
      </c>
      <c r="C15" s="10" t="s">
        <v>51</v>
      </c>
      <c r="D15" s="4">
        <v>14</v>
      </c>
      <c r="E15" s="4" t="s">
        <v>53</v>
      </c>
      <c r="F15" s="4" t="s">
        <v>1</v>
      </c>
      <c r="G15" s="4" t="s">
        <v>1</v>
      </c>
      <c r="H15" s="22">
        <v>14</v>
      </c>
      <c r="I15" s="22">
        <v>9</v>
      </c>
      <c r="J15" s="122" t="s">
        <v>1</v>
      </c>
      <c r="K15" s="122" t="s">
        <v>1</v>
      </c>
      <c r="L15" s="4">
        <v>14</v>
      </c>
      <c r="M15" s="4">
        <v>9</v>
      </c>
      <c r="N15" s="4" t="s">
        <v>1</v>
      </c>
      <c r="O15" s="22" t="s">
        <v>1</v>
      </c>
      <c r="P15" s="22" t="s">
        <v>1</v>
      </c>
      <c r="Q15" s="4" t="s">
        <v>3</v>
      </c>
      <c r="R15" s="4" t="s">
        <v>3</v>
      </c>
      <c r="S15" s="4" t="s">
        <v>3</v>
      </c>
      <c r="T15" s="4" t="s">
        <v>3</v>
      </c>
      <c r="U15" s="122" t="s">
        <v>3</v>
      </c>
      <c r="V15" s="22" t="s">
        <v>3</v>
      </c>
      <c r="W15" s="22" t="s">
        <v>3</v>
      </c>
      <c r="X15" s="4" t="s">
        <v>3</v>
      </c>
      <c r="Y15" s="4" t="s">
        <v>3</v>
      </c>
      <c r="Z15" s="4" t="s">
        <v>3</v>
      </c>
      <c r="AA15" s="4" t="s">
        <v>3</v>
      </c>
      <c r="AB15" s="4" t="s">
        <v>3</v>
      </c>
      <c r="AC15" s="22" t="s">
        <v>3</v>
      </c>
      <c r="AD15" s="22" t="s">
        <v>3</v>
      </c>
      <c r="AE15" s="4" t="s">
        <v>3</v>
      </c>
      <c r="AF15" s="4">
        <v>14</v>
      </c>
      <c r="AG15" s="4">
        <v>9</v>
      </c>
      <c r="AH15" s="4" t="s">
        <v>1</v>
      </c>
      <c r="AI15" s="117">
        <f>IF(A15,($AR$1-SUMPRODUCT((WORKDAY($D$2:$AH$2-1,1,Праздники!$A$2:$A$15)=$D$2:$AH$2)*(ISNUMBER(SEARCH("A",D15:AH15))+ISNUMBER(SEARCH("S",D15:AH15))&gt;0)))*8-COUNTIF(D15:AH15,7),"")</f>
        <v>80</v>
      </c>
      <c r="AJ15" s="7">
        <f>SUM(D15:AH15)+SUMPRODUCT(--(D15:AH15="K"))*8+SUMPRODUCT(--(D15:AH15="9/K"))*17</f>
        <v>100</v>
      </c>
      <c r="AK15" s="33">
        <f>SUMPRODUCT(--(D15:AH15="K"))*8+SUMPRODUCT(--(D15:AH15="9/K"))*8</f>
        <v>8</v>
      </c>
      <c r="AL15" s="27">
        <f>SUM(D16:AH16)</f>
        <v>32</v>
      </c>
      <c r="AM15" s="27">
        <f>AJ15-AI15</f>
        <v>20</v>
      </c>
      <c r="AN15" s="123">
        <f>COUNT(D15:AH15)+SUMPRODUCT(--(D15:AH15="9/K"))*1</f>
        <v>8</v>
      </c>
      <c r="AO15" s="29">
        <f>IF(A15,(SUMPRODUCT((WORKDAY($D$2:$AH$2-1,1,Праздники!$A$2:$A$15)=$D$2:$AH$2)*(ISNUMBER(SEARCH("A",D15:AH15))-ISNUMBER(SEARCH("SA",D15:AH15))))),"")</f>
        <v>10</v>
      </c>
      <c r="AP15" s="29">
        <f>IF(A15,(SUMPRODUCT((WORKDAY($D$2:$AH$2-1,1,Праздники!$A$2:$A$15)=$D$2:$AH$2)*ISNUMBER(SEARCH("S",D15:AH15)))),"")</f>
        <v>0</v>
      </c>
      <c r="AQ15" s="110">
        <f>SUMPRODUCT(--(D15:AH15="K"))*1+SUMPRODUCT(--(D15:AH15="9/K"))*1</f>
        <v>1</v>
      </c>
      <c r="AR15" s="128">
        <f t="shared" si="0"/>
        <v>19</v>
      </c>
      <c r="AT15" s="89">
        <v>96</v>
      </c>
      <c r="AU15" s="55">
        <v>11</v>
      </c>
      <c r="AV15" s="56"/>
      <c r="BD15" s="5"/>
      <c r="BE15" s="1"/>
    </row>
    <row r="16" spans="1:58" ht="15" customHeight="1" x14ac:dyDescent="0.25">
      <c r="A16" s="41"/>
      <c r="B16" s="146" t="s">
        <v>33</v>
      </c>
      <c r="C16" s="147"/>
      <c r="D16" s="4">
        <v>2</v>
      </c>
      <c r="E16" s="4">
        <v>6</v>
      </c>
      <c r="F16" s="4"/>
      <c r="G16" s="4"/>
      <c r="H16" s="22">
        <v>2</v>
      </c>
      <c r="I16" s="22">
        <v>6</v>
      </c>
      <c r="J16" s="122"/>
      <c r="K16" s="122"/>
      <c r="L16" s="4">
        <v>2</v>
      </c>
      <c r="M16" s="4">
        <v>6</v>
      </c>
      <c r="N16" s="4"/>
      <c r="O16" s="22"/>
      <c r="P16" s="22"/>
      <c r="Q16" s="4"/>
      <c r="R16" s="4"/>
      <c r="S16" s="4"/>
      <c r="T16" s="4"/>
      <c r="U16" s="122"/>
      <c r="V16" s="22"/>
      <c r="W16" s="22"/>
      <c r="X16" s="4"/>
      <c r="Y16" s="4"/>
      <c r="Z16" s="4"/>
      <c r="AA16" s="4"/>
      <c r="AB16" s="4"/>
      <c r="AC16" s="22"/>
      <c r="AD16" s="22"/>
      <c r="AE16" s="4"/>
      <c r="AF16" s="4">
        <v>2</v>
      </c>
      <c r="AG16" s="4">
        <v>6</v>
      </c>
      <c r="AH16" s="4"/>
      <c r="AI16" s="117" t="str">
        <f>IF(A16,($AR$1-SUMPRODUCT((WORKDAY($D$2:$AH$2-1,1,Праздники!$A$2:$A$15)=$D$2:$AH$2)*(ISNUMBER(SEARCH("A",D16:AH16))+ISNUMBER(SEARCH("S",D16:AH16))&gt;0)))*8-COUNTIF(D16:AH16,7),"")</f>
        <v/>
      </c>
      <c r="AJ16" s="24"/>
      <c r="AK16" s="37"/>
      <c r="AL16" s="28"/>
      <c r="AM16" s="28"/>
      <c r="AN16" s="27"/>
      <c r="AO16" s="29" t="str">
        <f>IF(A16,(SUMPRODUCT((WORKDAY($D$2:$AH$2-1,1,Праздники!$A$2:$A$15)=$D$2:$AH$2)*(ISNUMBER(SEARCH("A",D16:AH16))-ISNUMBER(SEARCH("SA",D16:AH16))))),"")</f>
        <v/>
      </c>
      <c r="AP16" s="29" t="str">
        <f>IF(A16,(SUMPRODUCT((WORKDAY($D$2:$AH$2-1,1,Праздники!$A$2:$A$15)=$D$2:$AH$2)*ISNUMBER(SEARCH("S",D16:AH16)))),"")</f>
        <v/>
      </c>
      <c r="AQ16" s="110"/>
      <c r="AR16" s="128">
        <f t="shared" si="0"/>
        <v>0</v>
      </c>
      <c r="AT16" s="90"/>
      <c r="AU16" s="61"/>
      <c r="AV16" s="65"/>
      <c r="BD16" s="5"/>
      <c r="BE16" s="1"/>
    </row>
    <row r="17" spans="1:57" ht="15" customHeight="1" x14ac:dyDescent="0.25">
      <c r="A17" s="41">
        <v>8</v>
      </c>
      <c r="B17" s="10" t="s">
        <v>7</v>
      </c>
      <c r="C17" s="10" t="s">
        <v>51</v>
      </c>
      <c r="D17" s="4">
        <v>9</v>
      </c>
      <c r="E17" s="4" t="s">
        <v>1</v>
      </c>
      <c r="F17" s="4">
        <v>14</v>
      </c>
      <c r="G17" s="4">
        <v>9</v>
      </c>
      <c r="H17" s="22" t="s">
        <v>1</v>
      </c>
      <c r="I17" s="22" t="s">
        <v>1</v>
      </c>
      <c r="J17" s="122">
        <v>14</v>
      </c>
      <c r="K17" s="122">
        <v>9</v>
      </c>
      <c r="L17" s="4" t="s">
        <v>1</v>
      </c>
      <c r="M17" s="4">
        <v>14</v>
      </c>
      <c r="N17" s="4">
        <v>9</v>
      </c>
      <c r="O17" s="22" t="s">
        <v>1</v>
      </c>
      <c r="P17" s="22" t="s">
        <v>1</v>
      </c>
      <c r="Q17" s="4" t="s">
        <v>1</v>
      </c>
      <c r="R17" s="4">
        <v>14</v>
      </c>
      <c r="S17" s="4">
        <v>9</v>
      </c>
      <c r="T17" s="4" t="s">
        <v>1</v>
      </c>
      <c r="U17" s="122">
        <v>14</v>
      </c>
      <c r="V17" s="22">
        <v>9</v>
      </c>
      <c r="W17" s="22" t="s">
        <v>1</v>
      </c>
      <c r="X17" s="4" t="s">
        <v>1</v>
      </c>
      <c r="Y17" s="4">
        <v>14</v>
      </c>
      <c r="Z17" s="4">
        <v>9</v>
      </c>
      <c r="AA17" s="4" t="s">
        <v>1</v>
      </c>
      <c r="AB17" s="4">
        <v>14</v>
      </c>
      <c r="AC17" s="22">
        <v>9</v>
      </c>
      <c r="AD17" s="22" t="s">
        <v>1</v>
      </c>
      <c r="AE17" s="4" t="s">
        <v>1</v>
      </c>
      <c r="AF17" s="4" t="s">
        <v>1</v>
      </c>
      <c r="AG17" s="4">
        <v>14</v>
      </c>
      <c r="AH17" s="4">
        <v>9</v>
      </c>
      <c r="AI17" s="117">
        <f>IF(A17,($AR$1-SUMPRODUCT((WORKDAY($D$2:$AH$2-1,1,Праздники!$A$2:$A$15)=$D$2:$AH$2)*(ISNUMBER(SEARCH("A",D17:AH17))+ISNUMBER(SEARCH("S",D17:AH17))&gt;0)))*8-COUNTIF(D17:AH17,7),"")</f>
        <v>160</v>
      </c>
      <c r="AJ17" s="7">
        <f>SUM(D17:AH17)+SUMPRODUCT(--(D17:AH17="K"))*8+SUMPRODUCT(--(D17:AH17="9/K"))*17</f>
        <v>193</v>
      </c>
      <c r="AK17" s="33">
        <f>SUMPRODUCT(--(D17:AH17="K"))*8</f>
        <v>0</v>
      </c>
      <c r="AL17" s="27">
        <f>SUM(D18:AH18)</f>
        <v>70</v>
      </c>
      <c r="AM17" s="27">
        <f>AJ17-AI17</f>
        <v>33</v>
      </c>
      <c r="AN17" s="123">
        <f>COUNT(D17:AH17)+SUMPRODUCT(--(D17:AH17="9/K"))*1</f>
        <v>17</v>
      </c>
      <c r="AO17" s="29">
        <f>IF(A17,(SUMPRODUCT((WORKDAY($D$2:$AH$2-1,1,Праздники!$A$2:$A$15)=$D$2:$AH$2)*(ISNUMBER(SEARCH("A",D17:AH17))-ISNUMBER(SEARCH("SA",D17:AH17))))),"")</f>
        <v>0</v>
      </c>
      <c r="AP17" s="29">
        <f>IF(A17,(SUMPRODUCT((WORKDAY($D$2:$AH$2-1,1,Праздники!$A$2:$A$15)=$D$2:$AH$2)*ISNUMBER(SEARCH("S",D17:AH17)))),"")</f>
        <v>0</v>
      </c>
      <c r="AQ17" s="110">
        <f>SUMPRODUCT(--(D17:AH17="K"))*1+SUMPRODUCT(--(D17:AH17="9/K"))*1</f>
        <v>0</v>
      </c>
      <c r="AR17" s="128">
        <f t="shared" si="0"/>
        <v>17</v>
      </c>
      <c r="AT17" s="101">
        <v>184</v>
      </c>
      <c r="AU17" s="56"/>
      <c r="AV17" s="56"/>
      <c r="BD17" s="5"/>
      <c r="BE17" s="5"/>
    </row>
    <row r="18" spans="1:57" ht="15" customHeight="1" x14ac:dyDescent="0.25">
      <c r="A18" s="41"/>
      <c r="B18" s="146" t="s">
        <v>33</v>
      </c>
      <c r="C18" s="147"/>
      <c r="D18" s="4">
        <v>6</v>
      </c>
      <c r="E18" s="4"/>
      <c r="F18" s="4">
        <v>2</v>
      </c>
      <c r="G18" s="4">
        <v>6</v>
      </c>
      <c r="H18" s="22"/>
      <c r="I18" s="22"/>
      <c r="J18" s="122">
        <v>2</v>
      </c>
      <c r="K18" s="122">
        <v>6</v>
      </c>
      <c r="L18" s="4"/>
      <c r="M18" s="4">
        <v>2</v>
      </c>
      <c r="N18" s="4">
        <v>6</v>
      </c>
      <c r="O18" s="22"/>
      <c r="P18" s="22"/>
      <c r="Q18" s="4"/>
      <c r="R18" s="4">
        <v>2</v>
      </c>
      <c r="S18" s="4">
        <v>6</v>
      </c>
      <c r="T18" s="4"/>
      <c r="U18" s="122">
        <v>2</v>
      </c>
      <c r="V18" s="22">
        <v>6</v>
      </c>
      <c r="W18" s="22"/>
      <c r="X18" s="4"/>
      <c r="Y18" s="4">
        <v>2</v>
      </c>
      <c r="Z18" s="4">
        <v>6</v>
      </c>
      <c r="AA18" s="4"/>
      <c r="AB18" s="4">
        <v>2</v>
      </c>
      <c r="AC18" s="22">
        <v>6</v>
      </c>
      <c r="AD18" s="22"/>
      <c r="AE18" s="4"/>
      <c r="AF18" s="4"/>
      <c r="AG18" s="4">
        <v>2</v>
      </c>
      <c r="AH18" s="4">
        <v>6</v>
      </c>
      <c r="AI18" s="117" t="str">
        <f>IF(A18,($AR$1-SUMPRODUCT((WORKDAY($D$2:$AH$2-1,1,Праздники!$A$2:$A$15)=$D$2:$AH$2)*(ISNUMBER(SEARCH("A",D18:AH18))+ISNUMBER(SEARCH("S",D18:AH18))&gt;0)))*8-COUNTIF(D18:AH18,7),"")</f>
        <v/>
      </c>
      <c r="AJ18" s="24"/>
      <c r="AK18" s="37"/>
      <c r="AL18" s="29"/>
      <c r="AM18" s="29"/>
      <c r="AN18" s="29"/>
      <c r="AO18" s="29" t="str">
        <f>IF(A18,(SUMPRODUCT((WORKDAY($D$2:$AH$2-1,1,Праздники!$A$2:$A$15)=$D$2:$AH$2)*(ISNUMBER(SEARCH("A",D18:AH18))-ISNUMBER(SEARCH("SA",D18:AH18))))),"")</f>
        <v/>
      </c>
      <c r="AP18" s="29" t="str">
        <f>IF(A18,(SUMPRODUCT((WORKDAY($D$2:$AH$2-1,1,Праздники!$A$2:$A$15)=$D$2:$AH$2)*ISNUMBER(SEARCH("S",D18:AH18)))),"")</f>
        <v/>
      </c>
      <c r="AQ18" s="111"/>
      <c r="AR18" s="128">
        <f t="shared" si="0"/>
        <v>0</v>
      </c>
      <c r="AT18" s="101"/>
      <c r="AU18" s="56"/>
      <c r="AV18" s="59"/>
      <c r="BD18" s="5"/>
      <c r="BE18" s="5"/>
    </row>
    <row r="19" spans="1:57" ht="15" customHeight="1" x14ac:dyDescent="0.25">
      <c r="A19" s="41">
        <v>9</v>
      </c>
      <c r="B19" s="10" t="s">
        <v>8</v>
      </c>
      <c r="C19" s="10" t="s">
        <v>51</v>
      </c>
      <c r="D19" s="118" t="s">
        <v>20</v>
      </c>
      <c r="E19" s="116" t="s">
        <v>20</v>
      </c>
      <c r="F19" s="116" t="s">
        <v>20</v>
      </c>
      <c r="G19" s="116" t="s">
        <v>20</v>
      </c>
      <c r="H19" s="122" t="s">
        <v>20</v>
      </c>
      <c r="I19" s="122" t="s">
        <v>20</v>
      </c>
      <c r="J19" s="122" t="s">
        <v>20</v>
      </c>
      <c r="K19" s="122" t="s">
        <v>20</v>
      </c>
      <c r="L19" s="116" t="s">
        <v>20</v>
      </c>
      <c r="M19" s="116" t="s">
        <v>20</v>
      </c>
      <c r="N19" s="116" t="s">
        <v>20</v>
      </c>
      <c r="O19" s="122" t="s">
        <v>20</v>
      </c>
      <c r="P19" s="122" t="s">
        <v>20</v>
      </c>
      <c r="Q19" s="116" t="s">
        <v>20</v>
      </c>
      <c r="R19" s="116" t="s">
        <v>20</v>
      </c>
      <c r="S19" s="116" t="s">
        <v>20</v>
      </c>
      <c r="T19" s="116" t="s">
        <v>20</v>
      </c>
      <c r="U19" s="122" t="s">
        <v>20</v>
      </c>
      <c r="V19" s="122" t="s">
        <v>20</v>
      </c>
      <c r="W19" s="122" t="s">
        <v>20</v>
      </c>
      <c r="X19" s="116" t="s">
        <v>20</v>
      </c>
      <c r="Y19" s="116" t="s">
        <v>20</v>
      </c>
      <c r="Z19" s="116" t="s">
        <v>20</v>
      </c>
      <c r="AA19" s="116" t="s">
        <v>20</v>
      </c>
      <c r="AB19" s="116" t="s">
        <v>20</v>
      </c>
      <c r="AC19" s="122" t="s">
        <v>20</v>
      </c>
      <c r="AD19" s="122" t="s">
        <v>20</v>
      </c>
      <c r="AE19" s="116" t="s">
        <v>20</v>
      </c>
      <c r="AF19" s="116" t="s">
        <v>20</v>
      </c>
      <c r="AG19" s="116" t="s">
        <v>20</v>
      </c>
      <c r="AH19" s="116" t="s">
        <v>20</v>
      </c>
      <c r="AI19" s="117">
        <f>IF(A19,($AR$1-SUMPRODUCT((WORKDAY($D$2:$AH$2-1,1,Праздники!$A$2:$A$15)=$D$2:$AH$2)*(ISNUMBER(SEARCH("A",D19:AH19))+ISNUMBER(SEARCH("S",D19:AH19))&gt;0)))*8-COUNTIF(D19:AH19,7),"")</f>
        <v>0</v>
      </c>
      <c r="AJ19" s="7">
        <f>SUM(D19:AH19)+SUMPRODUCT(--(D19:AH19="K"))*8+SUMPRODUCT(--(D19:AH19="9/K"))*17</f>
        <v>0</v>
      </c>
      <c r="AK19" s="33">
        <f>SUMPRODUCT(--(D19:AH19="K"))*8</f>
        <v>0</v>
      </c>
      <c r="AL19" s="27"/>
      <c r="AM19" s="27">
        <f>AJ19-AI19</f>
        <v>0</v>
      </c>
      <c r="AN19" s="123">
        <f>COUNT(D19:AH19)+SUMPRODUCT(--(D19:AH19="9/K"))*1</f>
        <v>0</v>
      </c>
      <c r="AO19" s="29">
        <f>IF(A19,(SUMPRODUCT((WORKDAY($D$2:$AH$2-1,1,Праздники!$A$2:$A$15)=$D$2:$AH$2)*(ISNUMBER(SEARCH("A",D19:AH19))-ISNUMBER(SEARCH("SA",D19:AH19))))),"")</f>
        <v>20</v>
      </c>
      <c r="AP19" s="29">
        <f>IF(A19,(SUMPRODUCT((WORKDAY($D$2:$AH$2-1,1,Праздники!$A$2:$A$15)=$D$2:$AH$2)*ISNUMBER(SEARCH("S",D19:AH19)))),"")</f>
        <v>0</v>
      </c>
      <c r="AQ19" s="110">
        <f>SUMPRODUCT(--(D19:AH19="K"))*1+SUMPRODUCT(--(D19:AH19="9/K"))*1</f>
        <v>0</v>
      </c>
      <c r="AR19" s="141">
        <f t="shared" si="0"/>
        <v>20</v>
      </c>
      <c r="AT19" s="89">
        <v>0</v>
      </c>
      <c r="AU19" s="55">
        <v>23</v>
      </c>
      <c r="AV19" s="56"/>
      <c r="BD19" s="5"/>
      <c r="BE19" s="5"/>
    </row>
    <row r="20" spans="1:57" ht="15" customHeight="1" x14ac:dyDescent="0.25">
      <c r="A20" s="41"/>
      <c r="B20" s="146" t="s">
        <v>33</v>
      </c>
      <c r="C20" s="147"/>
      <c r="D20" s="4"/>
      <c r="E20" s="4"/>
      <c r="F20" s="4"/>
      <c r="G20" s="4"/>
      <c r="H20" s="22"/>
      <c r="I20" s="22"/>
      <c r="J20" s="122"/>
      <c r="K20" s="122"/>
      <c r="L20" s="4"/>
      <c r="M20" s="4"/>
      <c r="N20" s="4"/>
      <c r="O20" s="22"/>
      <c r="P20" s="22"/>
      <c r="Q20" s="4"/>
      <c r="R20" s="4"/>
      <c r="S20" s="4"/>
      <c r="T20" s="4"/>
      <c r="U20" s="122"/>
      <c r="V20" s="22"/>
      <c r="W20" s="22"/>
      <c r="X20" s="4"/>
      <c r="Y20" s="4"/>
      <c r="Z20" s="4"/>
      <c r="AA20" s="4"/>
      <c r="AB20" s="4"/>
      <c r="AC20" s="22"/>
      <c r="AD20" s="22"/>
      <c r="AE20" s="4"/>
      <c r="AF20" s="4"/>
      <c r="AG20" s="4"/>
      <c r="AH20" s="4"/>
      <c r="AI20" s="117" t="str">
        <f>IF(A20,($AR$1-SUMPRODUCT((WORKDAY($D$2:$AH$2-1,1,Праздники!$A$2:$A$15)=$D$2:$AH$2)*(ISNUMBER(SEARCH("A",D20:AH20))+ISNUMBER(SEARCH("S",D20:AH20))&gt;0)))*8-COUNTIF(D20:AH20,7),"")</f>
        <v/>
      </c>
      <c r="AJ20" s="7"/>
      <c r="AK20" s="33"/>
      <c r="AL20" s="27"/>
      <c r="AM20" s="27"/>
      <c r="AN20" s="27"/>
      <c r="AO20" s="29" t="str">
        <f>IF(A20,(SUMPRODUCT((WORKDAY($D$2:$AH$2-1,1,Праздники!$A$2:$A$15)=$D$2:$AH$2)*(ISNUMBER(SEARCH("A",D20:AH20))-ISNUMBER(SEARCH("SA",D20:AH20))))),"")</f>
        <v/>
      </c>
      <c r="AP20" s="29" t="str">
        <f>IF(A20,(SUMPRODUCT((WORKDAY($D$2:$AH$2-1,1,Праздники!$A$2:$A$15)=$D$2:$AH$2)*ISNUMBER(SEARCH("S",D20:AH20)))),"")</f>
        <v/>
      </c>
      <c r="AQ20" s="110"/>
      <c r="AR20" s="128">
        <f t="shared" si="0"/>
        <v>0</v>
      </c>
      <c r="AT20" s="89"/>
      <c r="AU20" s="55"/>
      <c r="AV20" s="59"/>
      <c r="BD20" s="5"/>
      <c r="BE20" s="5"/>
    </row>
    <row r="21" spans="1:57" ht="15" customHeight="1" x14ac:dyDescent="0.25">
      <c r="A21" s="41">
        <v>10</v>
      </c>
      <c r="B21" s="13" t="s">
        <v>9</v>
      </c>
      <c r="C21" s="10" t="s">
        <v>51</v>
      </c>
      <c r="D21" s="4" t="s">
        <v>1</v>
      </c>
      <c r="E21" s="4">
        <v>14</v>
      </c>
      <c r="F21" s="4">
        <v>9</v>
      </c>
      <c r="G21" s="4" t="s">
        <v>1</v>
      </c>
      <c r="H21" s="22" t="s">
        <v>1</v>
      </c>
      <c r="I21" s="22">
        <v>14</v>
      </c>
      <c r="J21" s="122">
        <v>9</v>
      </c>
      <c r="K21" s="122" t="s">
        <v>1</v>
      </c>
      <c r="L21" s="4" t="s">
        <v>1</v>
      </c>
      <c r="M21" s="4">
        <v>14</v>
      </c>
      <c r="N21" s="4">
        <v>9</v>
      </c>
      <c r="O21" s="22" t="s">
        <v>1</v>
      </c>
      <c r="P21" s="22" t="s">
        <v>1</v>
      </c>
      <c r="Q21" s="4">
        <v>14</v>
      </c>
      <c r="R21" s="4">
        <v>9</v>
      </c>
      <c r="S21" s="4" t="s">
        <v>1</v>
      </c>
      <c r="T21" s="4">
        <v>14</v>
      </c>
      <c r="U21" s="122">
        <v>9</v>
      </c>
      <c r="V21" s="22" t="s">
        <v>1</v>
      </c>
      <c r="W21" s="22" t="s">
        <v>1</v>
      </c>
      <c r="X21" s="4">
        <v>14</v>
      </c>
      <c r="Y21" s="4">
        <v>9</v>
      </c>
      <c r="Z21" s="4" t="s">
        <v>1</v>
      </c>
      <c r="AA21" s="4">
        <v>14</v>
      </c>
      <c r="AB21" s="4">
        <v>9</v>
      </c>
      <c r="AC21" s="22" t="s">
        <v>1</v>
      </c>
      <c r="AD21" s="22" t="s">
        <v>1</v>
      </c>
      <c r="AE21" s="4">
        <v>14</v>
      </c>
      <c r="AF21" s="4">
        <v>9</v>
      </c>
      <c r="AG21" s="4" t="s">
        <v>1</v>
      </c>
      <c r="AH21" s="4">
        <v>14</v>
      </c>
      <c r="AI21" s="117">
        <f>IF(A21,($AR$1-SUMPRODUCT((WORKDAY($D$2:$AH$2-1,1,Праздники!$A$2:$A$15)=$D$2:$AH$2)*(ISNUMBER(SEARCH("A",D21:AH21))+ISNUMBER(SEARCH("S",D21:AH21))&gt;0)))*8-COUNTIF(D21:AH21,7),"")</f>
        <v>160</v>
      </c>
      <c r="AJ21" s="7">
        <f>SUM(D21:AH21)+SUMPRODUCT(--(D21:AH21="K"))*8+SUMPRODUCT(--(D21:AH21="9/K"))*17</f>
        <v>198</v>
      </c>
      <c r="AK21" s="33">
        <f>SUMPRODUCT(--(D21:AH21="K"))*8</f>
        <v>0</v>
      </c>
      <c r="AL21" s="27">
        <f>SUM(D22:AH22)</f>
        <v>66</v>
      </c>
      <c r="AM21" s="27">
        <f>AJ21-AI21</f>
        <v>38</v>
      </c>
      <c r="AN21" s="123">
        <f>COUNT(D21:AH21)+SUMPRODUCT(--(D21:AH21="9/K"))*1</f>
        <v>17</v>
      </c>
      <c r="AO21" s="29">
        <f>IF(A21,(SUMPRODUCT((WORKDAY($D$2:$AH$2-1,1,Праздники!$A$2:$A$15)=$D$2:$AH$2)*(ISNUMBER(SEARCH("A",D21:AH21))-ISNUMBER(SEARCH("SA",D21:AH21))))),"")</f>
        <v>0</v>
      </c>
      <c r="AP21" s="29">
        <f>IF(A21,(SUMPRODUCT((WORKDAY($D$2:$AH$2-1,1,Праздники!$A$2:$A$15)=$D$2:$AH$2)*ISNUMBER(SEARCH("S",D21:AH21)))),"")</f>
        <v>0</v>
      </c>
      <c r="AQ21" s="110">
        <f>SUMPRODUCT(--(D21:AH21="K"))*1+SUMPRODUCT(--(D21:AH21="9/K"))*1</f>
        <v>0</v>
      </c>
      <c r="AR21" s="128">
        <f t="shared" si="0"/>
        <v>17</v>
      </c>
      <c r="AT21" s="101">
        <v>184</v>
      </c>
      <c r="AU21" s="56"/>
      <c r="AV21" s="56"/>
      <c r="BD21" s="1"/>
      <c r="BE21" s="1"/>
    </row>
    <row r="22" spans="1:57" ht="15" customHeight="1" x14ac:dyDescent="0.25">
      <c r="A22" s="41"/>
      <c r="B22" s="146" t="s">
        <v>33</v>
      </c>
      <c r="C22" s="147"/>
      <c r="D22" s="4"/>
      <c r="E22" s="4">
        <v>2</v>
      </c>
      <c r="F22" s="4">
        <v>6</v>
      </c>
      <c r="G22" s="4"/>
      <c r="H22" s="22"/>
      <c r="I22" s="22">
        <v>2</v>
      </c>
      <c r="J22" s="122">
        <v>6</v>
      </c>
      <c r="K22" s="122"/>
      <c r="L22" s="4"/>
      <c r="M22" s="4">
        <v>2</v>
      </c>
      <c r="N22" s="4">
        <v>6</v>
      </c>
      <c r="O22" s="22"/>
      <c r="P22" s="22"/>
      <c r="Q22" s="4">
        <v>2</v>
      </c>
      <c r="R22" s="4">
        <v>6</v>
      </c>
      <c r="S22" s="4"/>
      <c r="T22" s="4">
        <v>2</v>
      </c>
      <c r="U22" s="122">
        <v>6</v>
      </c>
      <c r="V22" s="22"/>
      <c r="W22" s="22"/>
      <c r="X22" s="4">
        <v>2</v>
      </c>
      <c r="Y22" s="4">
        <v>6</v>
      </c>
      <c r="Z22" s="4"/>
      <c r="AA22" s="4">
        <v>2</v>
      </c>
      <c r="AB22" s="4">
        <v>6</v>
      </c>
      <c r="AC22" s="22"/>
      <c r="AD22" s="22"/>
      <c r="AE22" s="4">
        <v>2</v>
      </c>
      <c r="AF22" s="4">
        <v>6</v>
      </c>
      <c r="AG22" s="4"/>
      <c r="AH22" s="4">
        <v>2</v>
      </c>
      <c r="AI22" s="117" t="str">
        <f>IF(A22,($AR$1-SUMPRODUCT((WORKDAY($D$2:$AH$2-1,1,Праздники!$A$2:$A$15)=$D$2:$AH$2)*(ISNUMBER(SEARCH("A",D22:AH22))+ISNUMBER(SEARCH("S",D22:AH22))&gt;0)))*8-COUNTIF(D22:AH22,7),"")</f>
        <v/>
      </c>
      <c r="AJ22" s="7"/>
      <c r="AK22" s="33"/>
      <c r="AL22" s="34"/>
      <c r="AM22" s="34"/>
      <c r="AN22" s="29"/>
      <c r="AO22" s="29" t="str">
        <f>IF(A22,(SUMPRODUCT((WORKDAY($D$2:$AH$2-1,1,Праздники!$A$2:$A$15)=$D$2:$AH$2)*(ISNUMBER(SEARCH("A",D22:AH22))-ISNUMBER(SEARCH("SA",D22:AH22))))),"")</f>
        <v/>
      </c>
      <c r="AP22" s="29" t="str">
        <f>IF(A22,(SUMPRODUCT((WORKDAY($D$2:$AH$2-1,1,Праздники!$A$2:$A$15)=$D$2:$AH$2)*ISNUMBER(SEARCH("S",D22:AH22)))),"")</f>
        <v/>
      </c>
      <c r="AQ22" s="111"/>
      <c r="AR22" s="128">
        <f t="shared" si="0"/>
        <v>0</v>
      </c>
      <c r="AT22" s="91"/>
      <c r="AU22" s="66"/>
      <c r="AV22" s="59"/>
      <c r="BD22" s="1"/>
      <c r="BE22" s="1"/>
    </row>
    <row r="23" spans="1:57" ht="15" customHeight="1" x14ac:dyDescent="0.25">
      <c r="A23" s="41">
        <v>11</v>
      </c>
      <c r="B23" s="10" t="s">
        <v>10</v>
      </c>
      <c r="C23" s="10" t="s">
        <v>51</v>
      </c>
      <c r="D23" s="4">
        <v>14</v>
      </c>
      <c r="E23" s="4">
        <v>9</v>
      </c>
      <c r="F23" s="4" t="s">
        <v>1</v>
      </c>
      <c r="G23" s="4">
        <v>14</v>
      </c>
      <c r="H23" s="22">
        <v>9</v>
      </c>
      <c r="I23" s="22" t="s">
        <v>1</v>
      </c>
      <c r="J23" s="122" t="s">
        <v>1</v>
      </c>
      <c r="K23" s="122" t="s">
        <v>1</v>
      </c>
      <c r="L23" s="4">
        <v>14</v>
      </c>
      <c r="M23" s="4">
        <v>9</v>
      </c>
      <c r="N23" s="4" t="s">
        <v>1</v>
      </c>
      <c r="O23" s="22" t="s">
        <v>1</v>
      </c>
      <c r="P23" s="22">
        <v>14</v>
      </c>
      <c r="Q23" s="4">
        <v>9</v>
      </c>
      <c r="R23" s="4" t="s">
        <v>1</v>
      </c>
      <c r="S23" s="4" t="s">
        <v>1</v>
      </c>
      <c r="T23" s="4">
        <v>14</v>
      </c>
      <c r="U23" s="122">
        <v>9</v>
      </c>
      <c r="V23" s="22" t="s">
        <v>1</v>
      </c>
      <c r="W23" s="22" t="s">
        <v>1</v>
      </c>
      <c r="X23" s="4">
        <v>14</v>
      </c>
      <c r="Y23" s="4">
        <v>9</v>
      </c>
      <c r="Z23" s="4" t="s">
        <v>1</v>
      </c>
      <c r="AA23" s="4">
        <v>14</v>
      </c>
      <c r="AB23" s="4">
        <v>9</v>
      </c>
      <c r="AC23" s="22" t="s">
        <v>1</v>
      </c>
      <c r="AD23" s="22" t="s">
        <v>1</v>
      </c>
      <c r="AE23" s="4">
        <v>14</v>
      </c>
      <c r="AF23" s="4">
        <v>9</v>
      </c>
      <c r="AG23" s="4" t="s">
        <v>1</v>
      </c>
      <c r="AH23" s="4" t="s">
        <v>1</v>
      </c>
      <c r="AI23" s="117">
        <f>IF(A23,($AR$1-SUMPRODUCT((WORKDAY($D$2:$AH$2-1,1,Праздники!$A$2:$A$15)=$D$2:$AH$2)*(ISNUMBER(SEARCH("A",D23:AH23))+ISNUMBER(SEARCH("S",D23:AH23))&gt;0)))*8-COUNTIF(D23:AH23,7),"")</f>
        <v>160</v>
      </c>
      <c r="AJ23" s="7">
        <f>SUM(D23:AH23)+SUMPRODUCT(--(D23:AH23="K"))*8+SUMPRODUCT(--(D23:AH23="9/K"))*17</f>
        <v>184</v>
      </c>
      <c r="AK23" s="33">
        <f>SUMPRODUCT(--(D23:AH23="K"))*8</f>
        <v>0</v>
      </c>
      <c r="AL23" s="27">
        <f>SUM(D24:AH24)</f>
        <v>64</v>
      </c>
      <c r="AM23" s="27">
        <f>AJ23-AI23</f>
        <v>24</v>
      </c>
      <c r="AN23" s="123">
        <f>COUNT(D23:AH23)+SUMPRODUCT(--(D23:AH23="9/K"))*1</f>
        <v>16</v>
      </c>
      <c r="AO23" s="29">
        <f>IF(A23,(SUMPRODUCT((WORKDAY($D$2:$AH$2-1,1,Праздники!$A$2:$A$15)=$D$2:$AH$2)*(ISNUMBER(SEARCH("A",D23:AH23))-ISNUMBER(SEARCH("SA",D23:AH23))))),"")</f>
        <v>0</v>
      </c>
      <c r="AP23" s="29">
        <f>IF(A23,(SUMPRODUCT((WORKDAY($D$2:$AH$2-1,1,Праздники!$A$2:$A$15)=$D$2:$AH$2)*ISNUMBER(SEARCH("S",D23:AH23)))),"")</f>
        <v>0</v>
      </c>
      <c r="AQ23" s="110">
        <f>SUMPRODUCT(--(D23:AH23="K"))*1+SUMPRODUCT(--(D23:AH23="9/K"))*1</f>
        <v>0</v>
      </c>
      <c r="AR23" s="128">
        <f t="shared" si="0"/>
        <v>16</v>
      </c>
      <c r="AT23" s="89">
        <v>184</v>
      </c>
      <c r="AU23" s="55"/>
      <c r="AV23" s="56"/>
      <c r="BD23" s="5"/>
      <c r="BE23" s="5"/>
    </row>
    <row r="24" spans="1:57" ht="15" customHeight="1" x14ac:dyDescent="0.25">
      <c r="A24" s="41"/>
      <c r="B24" s="146" t="s">
        <v>33</v>
      </c>
      <c r="C24" s="147"/>
      <c r="D24" s="4">
        <v>2</v>
      </c>
      <c r="E24" s="4">
        <v>6</v>
      </c>
      <c r="F24" s="4"/>
      <c r="G24" s="4">
        <v>2</v>
      </c>
      <c r="H24" s="22">
        <v>6</v>
      </c>
      <c r="I24" s="22"/>
      <c r="J24" s="122"/>
      <c r="K24" s="122"/>
      <c r="L24" s="4">
        <v>2</v>
      </c>
      <c r="M24" s="4">
        <v>6</v>
      </c>
      <c r="N24" s="4"/>
      <c r="O24" s="22"/>
      <c r="P24" s="22">
        <v>2</v>
      </c>
      <c r="Q24" s="4">
        <v>6</v>
      </c>
      <c r="R24" s="4"/>
      <c r="S24" s="4"/>
      <c r="T24" s="4">
        <v>2</v>
      </c>
      <c r="U24" s="122">
        <v>6</v>
      </c>
      <c r="V24" s="22"/>
      <c r="W24" s="22"/>
      <c r="X24" s="4">
        <v>2</v>
      </c>
      <c r="Y24" s="4">
        <v>6</v>
      </c>
      <c r="Z24" s="4"/>
      <c r="AA24" s="4">
        <v>2</v>
      </c>
      <c r="AB24" s="4">
        <v>6</v>
      </c>
      <c r="AC24" s="22"/>
      <c r="AD24" s="22"/>
      <c r="AE24" s="4">
        <v>2</v>
      </c>
      <c r="AF24" s="4">
        <v>6</v>
      </c>
      <c r="AG24" s="4"/>
      <c r="AH24" s="4"/>
      <c r="AI24" s="117" t="str">
        <f>IF(A24,($AR$1-SUMPRODUCT((WORKDAY($D$2:$AH$2-1,1,Праздники!$A$2:$A$15)=$D$2:$AH$2)*(ISNUMBER(SEARCH("A",D24:AH24))+ISNUMBER(SEARCH("S",D24:AH24))&gt;0)))*8-COUNTIF(D24:AH24,7),"")</f>
        <v/>
      </c>
      <c r="AJ24" s="7"/>
      <c r="AK24" s="33"/>
      <c r="AL24" s="34"/>
      <c r="AM24" s="34"/>
      <c r="AN24" s="27"/>
      <c r="AO24" s="29" t="str">
        <f>IF(A24,(SUMPRODUCT((WORKDAY($D$2:$AH$2-1,1,Праздники!$A$2:$A$15)=$D$2:$AH$2)*(ISNUMBER(SEARCH("A",D24:AH24))-ISNUMBER(SEARCH("SA",D24:AH24))))),"")</f>
        <v/>
      </c>
      <c r="AP24" s="29" t="str">
        <f>IF(A24,(SUMPRODUCT((WORKDAY($D$2:$AH$2-1,1,Праздники!$A$2:$A$15)=$D$2:$AH$2)*ISNUMBER(SEARCH("S",D24:AH24)))),"")</f>
        <v/>
      </c>
      <c r="AQ24" s="110"/>
      <c r="AR24" s="128">
        <f t="shared" si="0"/>
        <v>0</v>
      </c>
      <c r="AT24" s="91"/>
      <c r="AU24" s="66"/>
      <c r="AV24" s="59"/>
      <c r="BD24" s="5"/>
      <c r="BE24" s="5"/>
    </row>
    <row r="25" spans="1:57" ht="15" customHeight="1" x14ac:dyDescent="0.25">
      <c r="A25" s="41">
        <v>12</v>
      </c>
      <c r="B25" s="13" t="s">
        <v>11</v>
      </c>
      <c r="C25" s="10" t="s">
        <v>51</v>
      </c>
      <c r="D25" s="4" t="s">
        <v>1</v>
      </c>
      <c r="E25" s="4">
        <v>14</v>
      </c>
      <c r="F25" s="4" t="s">
        <v>53</v>
      </c>
      <c r="G25" s="4" t="s">
        <v>1</v>
      </c>
      <c r="H25" s="22" t="s">
        <v>1</v>
      </c>
      <c r="I25" s="22" t="s">
        <v>1</v>
      </c>
      <c r="J25" s="122">
        <v>14</v>
      </c>
      <c r="K25" s="122" t="s">
        <v>53</v>
      </c>
      <c r="L25" s="4" t="s">
        <v>1</v>
      </c>
      <c r="M25" s="4" t="s">
        <v>1</v>
      </c>
      <c r="N25" s="4">
        <v>14</v>
      </c>
      <c r="O25" s="22">
        <v>9</v>
      </c>
      <c r="P25" s="22" t="s">
        <v>1</v>
      </c>
      <c r="Q25" s="4" t="s">
        <v>1</v>
      </c>
      <c r="R25" s="4" t="s">
        <v>1</v>
      </c>
      <c r="S25" s="4">
        <v>14</v>
      </c>
      <c r="T25" s="4">
        <v>9</v>
      </c>
      <c r="U25" s="122" t="s">
        <v>1</v>
      </c>
      <c r="V25" s="22" t="s">
        <v>1</v>
      </c>
      <c r="W25" s="22" t="s">
        <v>1</v>
      </c>
      <c r="X25" s="4" t="s">
        <v>3</v>
      </c>
      <c r="Y25" s="4" t="s">
        <v>3</v>
      </c>
      <c r="Z25" s="4" t="s">
        <v>3</v>
      </c>
      <c r="AA25" s="4" t="s">
        <v>3</v>
      </c>
      <c r="AB25" s="4" t="s">
        <v>3</v>
      </c>
      <c r="AC25" s="22" t="s">
        <v>3</v>
      </c>
      <c r="AD25" s="22" t="s">
        <v>3</v>
      </c>
      <c r="AE25" s="4" t="s">
        <v>3</v>
      </c>
      <c r="AF25" s="4" t="s">
        <v>3</v>
      </c>
      <c r="AG25" s="4" t="s">
        <v>3</v>
      </c>
      <c r="AH25" s="4" t="s">
        <v>3</v>
      </c>
      <c r="AI25" s="117">
        <f>IF(A25,($AR$1-SUMPRODUCT((WORKDAY($D$2:$AH$2-1,1,Праздники!$A$2:$A$15)=$D$2:$AH$2)*(ISNUMBER(SEARCH("A",D25:AH25))+ISNUMBER(SEARCH("S",D25:AH25))&gt;0)))*8-COUNTIF(D25:AH25,7),"")</f>
        <v>88</v>
      </c>
      <c r="AJ25" s="7">
        <f>SUM(D25:AH25)+SUMPRODUCT(--(D25:AH25="K"))*8+SUMPRODUCT(--(D25:AH25="9/K"))*17</f>
        <v>108</v>
      </c>
      <c r="AK25" s="33">
        <f>SUMPRODUCT(--(D25:AH25="K"))*8</f>
        <v>0</v>
      </c>
      <c r="AL25" s="27">
        <f>SUM(D26:AH26)</f>
        <v>32</v>
      </c>
      <c r="AM25" s="27">
        <f>AJ25-AI25</f>
        <v>20</v>
      </c>
      <c r="AN25" s="123">
        <f>COUNT(D25:AH25)+SUMPRODUCT(--(D25:AH25="9/K"))*1</f>
        <v>8</v>
      </c>
      <c r="AO25" s="29">
        <f>IF(A25,(SUMPRODUCT((WORKDAY($D$2:$AH$2-1,1,Праздники!$A$2:$A$15)=$D$2:$AH$2)*(ISNUMBER(SEARCH("A",D25:AH25))-ISNUMBER(SEARCH("SA",D25:AH25))))),"")</f>
        <v>9</v>
      </c>
      <c r="AP25" s="29">
        <f>IF(A25,(SUMPRODUCT((WORKDAY($D$2:$AH$2-1,1,Праздники!$A$2:$A$15)=$D$2:$AH$2)*ISNUMBER(SEARCH("S",D25:AH25)))),"")</f>
        <v>0</v>
      </c>
      <c r="AQ25" s="110">
        <f>SUMPRODUCT(--(D25:AH25="K"))*1+SUMPRODUCT(--(D25:AH25="9/K"))*1</f>
        <v>2</v>
      </c>
      <c r="AR25" s="128">
        <f t="shared" si="0"/>
        <v>19</v>
      </c>
      <c r="AT25" s="101">
        <v>112</v>
      </c>
      <c r="AU25" s="56"/>
      <c r="AV25" s="56"/>
      <c r="BD25" s="5"/>
      <c r="BE25" s="5"/>
    </row>
    <row r="26" spans="1:57" ht="15" customHeight="1" x14ac:dyDescent="0.25">
      <c r="A26" s="41"/>
      <c r="B26" s="146" t="s">
        <v>33</v>
      </c>
      <c r="C26" s="147"/>
      <c r="D26" s="4"/>
      <c r="E26" s="4">
        <v>2</v>
      </c>
      <c r="F26" s="4">
        <v>6</v>
      </c>
      <c r="G26" s="4"/>
      <c r="H26" s="22"/>
      <c r="I26" s="22"/>
      <c r="J26" s="122">
        <v>2</v>
      </c>
      <c r="K26" s="122">
        <v>6</v>
      </c>
      <c r="L26" s="4"/>
      <c r="M26" s="4"/>
      <c r="N26" s="4">
        <v>2</v>
      </c>
      <c r="O26" s="22">
        <v>6</v>
      </c>
      <c r="P26" s="22"/>
      <c r="Q26" s="4"/>
      <c r="R26" s="4"/>
      <c r="S26" s="4">
        <v>2</v>
      </c>
      <c r="T26" s="4">
        <v>6</v>
      </c>
      <c r="U26" s="122"/>
      <c r="V26" s="22"/>
      <c r="W26" s="22"/>
      <c r="X26" s="4"/>
      <c r="Y26" s="4"/>
      <c r="Z26" s="4"/>
      <c r="AA26" s="4"/>
      <c r="AB26" s="4"/>
      <c r="AC26" s="22"/>
      <c r="AD26" s="22"/>
      <c r="AE26" s="4"/>
      <c r="AF26" s="4"/>
      <c r="AG26" s="4"/>
      <c r="AH26" s="4"/>
      <c r="AI26" s="117" t="str">
        <f>IF(A26,($AR$1-SUMPRODUCT((WORKDAY($D$2:$AH$2-1,1,Праздники!$A$2:$A$15)=$D$2:$AH$2)*(ISNUMBER(SEARCH("A",D26:AH26))+ISNUMBER(SEARCH("S",D26:AH26))&gt;0)))*8-COUNTIF(D26:AH26,7),"")</f>
        <v/>
      </c>
      <c r="AJ26" s="7"/>
      <c r="AK26" s="33"/>
      <c r="AL26" s="34"/>
      <c r="AM26" s="34"/>
      <c r="AN26" s="29"/>
      <c r="AO26" s="29" t="str">
        <f>IF(A26,(SUMPRODUCT((WORKDAY($D$2:$AH$2-1,1,Праздники!$A$2:$A$15)=$D$2:$AH$2)*(ISNUMBER(SEARCH("A",D26:AH26))-ISNUMBER(SEARCH("SA",D26:AH26))))),"")</f>
        <v/>
      </c>
      <c r="AP26" s="29" t="str">
        <f>IF(A26,(SUMPRODUCT((WORKDAY($D$2:$AH$2-1,1,Праздники!$A$2:$A$15)=$D$2:$AH$2)*ISNUMBER(SEARCH("S",D26:AH26)))),"")</f>
        <v/>
      </c>
      <c r="AQ26" s="111"/>
      <c r="AR26" s="128">
        <f t="shared" si="0"/>
        <v>0</v>
      </c>
      <c r="AT26" s="91"/>
      <c r="AU26" s="66"/>
      <c r="AV26" s="59"/>
      <c r="BD26" s="5"/>
      <c r="BE26" s="5"/>
    </row>
    <row r="27" spans="1:57" ht="15" customHeight="1" x14ac:dyDescent="0.25">
      <c r="A27" s="41">
        <v>13</v>
      </c>
      <c r="B27" s="10" t="s">
        <v>12</v>
      </c>
      <c r="C27" s="10" t="s">
        <v>51</v>
      </c>
      <c r="D27" s="4" t="s">
        <v>1</v>
      </c>
      <c r="E27" s="4" t="s">
        <v>1</v>
      </c>
      <c r="F27" s="4">
        <v>14</v>
      </c>
      <c r="G27" s="4">
        <v>9</v>
      </c>
      <c r="H27" s="22" t="s">
        <v>1</v>
      </c>
      <c r="I27" s="22" t="s">
        <v>1</v>
      </c>
      <c r="J27" s="122" t="s">
        <v>1</v>
      </c>
      <c r="K27" s="122">
        <v>14</v>
      </c>
      <c r="L27" s="4">
        <v>9</v>
      </c>
      <c r="M27" s="4" t="s">
        <v>1</v>
      </c>
      <c r="N27" s="4" t="s">
        <v>1</v>
      </c>
      <c r="O27" s="22">
        <v>14</v>
      </c>
      <c r="P27" s="22">
        <v>9</v>
      </c>
      <c r="Q27" s="4" t="s">
        <v>1</v>
      </c>
      <c r="R27" s="4" t="s">
        <v>1</v>
      </c>
      <c r="S27" s="4">
        <v>14</v>
      </c>
      <c r="T27" s="4" t="s">
        <v>53</v>
      </c>
      <c r="U27" s="122" t="s">
        <v>1</v>
      </c>
      <c r="V27" s="22" t="s">
        <v>1</v>
      </c>
      <c r="W27" s="22">
        <v>14</v>
      </c>
      <c r="X27" s="4">
        <v>9</v>
      </c>
      <c r="Y27" s="4" t="s">
        <v>1</v>
      </c>
      <c r="Z27" s="4">
        <v>14</v>
      </c>
      <c r="AA27" s="4">
        <v>9</v>
      </c>
      <c r="AB27" s="4" t="s">
        <v>1</v>
      </c>
      <c r="AC27" s="22" t="s">
        <v>1</v>
      </c>
      <c r="AD27" s="22">
        <v>14</v>
      </c>
      <c r="AE27" s="4">
        <v>9</v>
      </c>
      <c r="AF27" s="4" t="s">
        <v>1</v>
      </c>
      <c r="AG27" s="4" t="s">
        <v>1</v>
      </c>
      <c r="AH27" s="4">
        <v>14</v>
      </c>
      <c r="AI27" s="117">
        <f>IF(A27,($AR$1-SUMPRODUCT((WORKDAY($D$2:$AH$2-1,1,Праздники!$A$2:$A$15)=$D$2:$AH$2)*(ISNUMBER(SEARCH("A",D27:AH27))+ISNUMBER(SEARCH("S",D27:AH27))&gt;0)))*8-COUNTIF(D27:AH27,7),"")</f>
        <v>160</v>
      </c>
      <c r="AJ27" s="7">
        <f>SUM(D27:AH27)+SUMPRODUCT(--(D27:AH27="K"))*8+SUMPRODUCT(--(D27:AH27="9/K"))*17</f>
        <v>183</v>
      </c>
      <c r="AK27" s="33">
        <f>SUMPRODUCT(--(D27:AH27="K"))*8</f>
        <v>0</v>
      </c>
      <c r="AL27" s="27">
        <f>SUM(D28:AH28)</f>
        <v>58</v>
      </c>
      <c r="AM27" s="27">
        <f>AJ27-AI27</f>
        <v>23</v>
      </c>
      <c r="AN27" s="123">
        <f>COUNT(D27:AH27)+SUMPRODUCT(--(D27:AH27="9/K"))*1</f>
        <v>15</v>
      </c>
      <c r="AO27" s="29">
        <f>IF(A27,(SUMPRODUCT((WORKDAY($D$2:$AH$2-1,1,Праздники!$A$2:$A$15)=$D$2:$AH$2)*(ISNUMBER(SEARCH("A",D27:AH27))-ISNUMBER(SEARCH("SA",D27:AH27))))),"")</f>
        <v>0</v>
      </c>
      <c r="AP27" s="29">
        <f>IF(A27,(SUMPRODUCT((WORKDAY($D$2:$AH$2-1,1,Праздники!$A$2:$A$15)=$D$2:$AH$2)*ISNUMBER(SEARCH("S",D27:AH27)))),"")</f>
        <v>0</v>
      </c>
      <c r="AQ27" s="110">
        <f>SUMPRODUCT(--(D27:AH27="K"))*1+SUMPRODUCT(--(D27:AH27="9/K"))*1</f>
        <v>1</v>
      </c>
      <c r="AR27" s="128">
        <f t="shared" si="0"/>
        <v>16</v>
      </c>
      <c r="AT27" s="89">
        <v>184</v>
      </c>
      <c r="AU27" s="55"/>
      <c r="AV27" s="56"/>
      <c r="BD27" s="5"/>
      <c r="BE27" s="5"/>
    </row>
    <row r="28" spans="1:57" ht="15" customHeight="1" x14ac:dyDescent="0.25">
      <c r="A28" s="41"/>
      <c r="B28" s="146" t="s">
        <v>33</v>
      </c>
      <c r="C28" s="147"/>
      <c r="D28" s="4"/>
      <c r="E28" s="4"/>
      <c r="F28" s="4">
        <v>2</v>
      </c>
      <c r="G28" s="4">
        <v>6</v>
      </c>
      <c r="H28" s="22"/>
      <c r="I28" s="22"/>
      <c r="J28" s="122"/>
      <c r="K28" s="122">
        <v>2</v>
      </c>
      <c r="L28" s="4">
        <v>6</v>
      </c>
      <c r="M28" s="4"/>
      <c r="N28" s="4"/>
      <c r="O28" s="22">
        <v>2</v>
      </c>
      <c r="P28" s="22">
        <v>6</v>
      </c>
      <c r="Q28" s="4"/>
      <c r="R28" s="4"/>
      <c r="S28" s="4">
        <v>2</v>
      </c>
      <c r="T28" s="4">
        <v>6</v>
      </c>
      <c r="U28" s="122"/>
      <c r="V28" s="22"/>
      <c r="W28" s="22">
        <v>2</v>
      </c>
      <c r="X28" s="4">
        <v>6</v>
      </c>
      <c r="Y28" s="4"/>
      <c r="Z28" s="4">
        <v>2</v>
      </c>
      <c r="AA28" s="4">
        <v>6</v>
      </c>
      <c r="AB28" s="4"/>
      <c r="AC28" s="22"/>
      <c r="AD28" s="22">
        <v>2</v>
      </c>
      <c r="AE28" s="4">
        <v>6</v>
      </c>
      <c r="AF28" s="4"/>
      <c r="AG28" s="4"/>
      <c r="AH28" s="4">
        <v>2</v>
      </c>
      <c r="AI28" s="117" t="str">
        <f>IF(A28,($AR$1-SUMPRODUCT((WORKDAY($D$2:$AH$2-1,1,Праздники!$A$2:$A$15)=$D$2:$AH$2)*(ISNUMBER(SEARCH("A",D28:AH28))+ISNUMBER(SEARCH("S",D28:AH28))&gt;0)))*8-COUNTIF(D28:AH28,7),"")</f>
        <v/>
      </c>
      <c r="AJ28" s="7"/>
      <c r="AK28" s="33"/>
      <c r="AL28" s="34"/>
      <c r="AM28" s="34"/>
      <c r="AN28" s="27"/>
      <c r="AO28" s="29" t="str">
        <f>IF(A28,(SUMPRODUCT((WORKDAY($D$2:$AH$2-1,1,Праздники!$A$2:$A$15)=$D$2:$AH$2)*(ISNUMBER(SEARCH("A",D28:AH28))-ISNUMBER(SEARCH("SA",D28:AH28))))),"")</f>
        <v/>
      </c>
      <c r="AP28" s="29" t="str">
        <f>IF(A28,(SUMPRODUCT((WORKDAY($D$2:$AH$2-1,1,Праздники!$A$2:$A$15)=$D$2:$AH$2)*ISNUMBER(SEARCH("S",D28:AH28)))),"")</f>
        <v/>
      </c>
      <c r="AQ28" s="110"/>
      <c r="AR28" s="128">
        <f t="shared" si="0"/>
        <v>0</v>
      </c>
      <c r="AT28" s="91"/>
      <c r="AU28" s="66"/>
      <c r="AV28" s="59"/>
      <c r="BD28" s="5"/>
      <c r="BE28" s="5"/>
    </row>
    <row r="29" spans="1:57" ht="15" customHeight="1" x14ac:dyDescent="0.25">
      <c r="A29" s="41">
        <v>14</v>
      </c>
      <c r="B29" s="10" t="s">
        <v>13</v>
      </c>
      <c r="C29" s="10" t="s">
        <v>51</v>
      </c>
      <c r="D29" s="4">
        <v>9</v>
      </c>
      <c r="E29" s="4" t="s">
        <v>1</v>
      </c>
      <c r="F29" s="4" t="s">
        <v>1</v>
      </c>
      <c r="G29" s="4">
        <v>14</v>
      </c>
      <c r="H29" s="22">
        <v>9</v>
      </c>
      <c r="I29" s="22" t="s">
        <v>1</v>
      </c>
      <c r="J29" s="122" t="s">
        <v>1</v>
      </c>
      <c r="K29" s="122">
        <v>14</v>
      </c>
      <c r="L29" s="4">
        <v>9</v>
      </c>
      <c r="M29" s="4" t="s">
        <v>1</v>
      </c>
      <c r="N29" s="4">
        <v>14</v>
      </c>
      <c r="O29" s="22">
        <v>9</v>
      </c>
      <c r="P29" s="22" t="s">
        <v>1</v>
      </c>
      <c r="Q29" s="4">
        <v>14</v>
      </c>
      <c r="R29" s="4">
        <v>9</v>
      </c>
      <c r="S29" s="4" t="s">
        <v>1</v>
      </c>
      <c r="T29" s="4" t="s">
        <v>1</v>
      </c>
      <c r="U29" s="122">
        <v>14</v>
      </c>
      <c r="V29" s="22">
        <v>9</v>
      </c>
      <c r="W29" s="22" t="s">
        <v>1</v>
      </c>
      <c r="X29" s="4" t="s">
        <v>1</v>
      </c>
      <c r="Y29" s="4">
        <v>14</v>
      </c>
      <c r="Z29" s="4">
        <v>9</v>
      </c>
      <c r="AA29" s="4" t="s">
        <v>1</v>
      </c>
      <c r="AB29" s="4">
        <v>14</v>
      </c>
      <c r="AC29" s="22">
        <v>9</v>
      </c>
      <c r="AD29" s="22" t="s">
        <v>1</v>
      </c>
      <c r="AE29" s="4" t="s">
        <v>1</v>
      </c>
      <c r="AF29" s="4">
        <v>14</v>
      </c>
      <c r="AG29" s="4">
        <v>9</v>
      </c>
      <c r="AH29" s="4" t="s">
        <v>1</v>
      </c>
      <c r="AI29" s="117">
        <f>IF(A29,($AR$1-SUMPRODUCT((WORKDAY($D$2:$AH$2-1,1,Праздники!$A$2:$A$15)=$D$2:$AH$2)*(ISNUMBER(SEARCH("A",D29:AH29))+ISNUMBER(SEARCH("S",D29:AH29))&gt;0)))*8-COUNTIF(D29:AH29,7),"")</f>
        <v>160</v>
      </c>
      <c r="AJ29" s="7">
        <f>SUM(D29:AH29)+SUMPRODUCT(--(D29:AH29="K"))*8+SUMPRODUCT(--(D29:AH29="9/K"))*17</f>
        <v>193</v>
      </c>
      <c r="AK29" s="33">
        <f>SUMPRODUCT(--(D29:AH29="K"))*8</f>
        <v>0</v>
      </c>
      <c r="AL29" s="27">
        <f>SUM(D30:AH30)</f>
        <v>70</v>
      </c>
      <c r="AM29" s="27">
        <f>AJ29-AI29</f>
        <v>33</v>
      </c>
      <c r="AN29" s="123">
        <f>COUNT(D29:AH29)+SUMPRODUCT(--(D29:AH29="9/K"))*1</f>
        <v>17</v>
      </c>
      <c r="AO29" s="29">
        <f>IF(A29,(SUMPRODUCT((WORKDAY($D$2:$AH$2-1,1,Праздники!$A$2:$A$15)=$D$2:$AH$2)*(ISNUMBER(SEARCH("A",D29:AH29))-ISNUMBER(SEARCH("SA",D29:AH29))))),"")</f>
        <v>0</v>
      </c>
      <c r="AP29" s="29">
        <f>IF(A29,(SUMPRODUCT((WORKDAY($D$2:$AH$2-1,1,Праздники!$A$2:$A$15)=$D$2:$AH$2)*ISNUMBER(SEARCH("S",D29:AH29)))),"")</f>
        <v>0</v>
      </c>
      <c r="AQ29" s="110">
        <f>SUMPRODUCT(--(D29:AH29="K"))*1+SUMPRODUCT(--(D29:AH29="9/K"))*1</f>
        <v>0</v>
      </c>
      <c r="AR29" s="128">
        <f t="shared" si="0"/>
        <v>17</v>
      </c>
      <c r="AT29" s="101">
        <v>184</v>
      </c>
      <c r="AU29" s="56"/>
      <c r="AV29" s="56"/>
      <c r="BD29" s="5"/>
      <c r="BE29" s="5"/>
    </row>
    <row r="30" spans="1:57" ht="15" customHeight="1" x14ac:dyDescent="0.25">
      <c r="A30" s="41"/>
      <c r="B30" s="146" t="s">
        <v>33</v>
      </c>
      <c r="C30" s="147"/>
      <c r="D30" s="4">
        <v>6</v>
      </c>
      <c r="E30" s="4"/>
      <c r="F30" s="4"/>
      <c r="G30" s="4">
        <v>2</v>
      </c>
      <c r="H30" s="22">
        <v>6</v>
      </c>
      <c r="I30" s="22"/>
      <c r="J30" s="122"/>
      <c r="K30" s="122">
        <v>2</v>
      </c>
      <c r="L30" s="4">
        <v>6</v>
      </c>
      <c r="M30" s="4"/>
      <c r="N30" s="4">
        <v>2</v>
      </c>
      <c r="O30" s="22">
        <v>6</v>
      </c>
      <c r="P30" s="22"/>
      <c r="Q30" s="4">
        <v>2</v>
      </c>
      <c r="R30" s="4">
        <v>6</v>
      </c>
      <c r="S30" s="4"/>
      <c r="T30" s="4"/>
      <c r="U30" s="122">
        <v>2</v>
      </c>
      <c r="V30" s="22">
        <v>6</v>
      </c>
      <c r="W30" s="22"/>
      <c r="X30" s="4"/>
      <c r="Y30" s="4">
        <v>2</v>
      </c>
      <c r="Z30" s="4">
        <v>6</v>
      </c>
      <c r="AA30" s="4"/>
      <c r="AB30" s="4">
        <v>2</v>
      </c>
      <c r="AC30" s="22">
        <v>6</v>
      </c>
      <c r="AD30" s="22"/>
      <c r="AE30" s="4"/>
      <c r="AF30" s="4">
        <v>2</v>
      </c>
      <c r="AG30" s="4">
        <v>6</v>
      </c>
      <c r="AH30" s="4"/>
      <c r="AI30" s="117" t="str">
        <f>IF(A30,($AR$1-SUMPRODUCT((WORKDAY($D$2:$AH$2-1,1,Праздники!$A$2:$A$15)=$D$2:$AH$2)*(ISNUMBER(SEARCH("A",D30:AH30))+ISNUMBER(SEARCH("S",D30:AH30))&gt;0)))*8-COUNTIF(D30:AH30,7),"")</f>
        <v/>
      </c>
      <c r="AJ30" s="7"/>
      <c r="AK30" s="33"/>
      <c r="AL30" s="34"/>
      <c r="AM30" s="34"/>
      <c r="AN30" s="29"/>
      <c r="AO30" s="29" t="str">
        <f>IF(A30,(SUMPRODUCT((WORKDAY($D$2:$AH$2-1,1,Праздники!$A$2:$A$15)=$D$2:$AH$2)*(ISNUMBER(SEARCH("A",D30:AH30))-ISNUMBER(SEARCH("SA",D30:AH30))))),"")</f>
        <v/>
      </c>
      <c r="AP30" s="29" t="str">
        <f>IF(A30,(SUMPRODUCT((WORKDAY($D$2:$AH$2-1,1,Праздники!$A$2:$A$15)=$D$2:$AH$2)*ISNUMBER(SEARCH("S",D30:AH30)))),"")</f>
        <v/>
      </c>
      <c r="AQ30" s="111"/>
      <c r="AR30" s="128">
        <f t="shared" si="0"/>
        <v>0</v>
      </c>
      <c r="AT30" s="91"/>
      <c r="AU30" s="66"/>
      <c r="AV30" s="59"/>
      <c r="BD30" s="5"/>
      <c r="BE30" s="5"/>
    </row>
    <row r="31" spans="1:57" ht="15" customHeight="1" x14ac:dyDescent="0.25">
      <c r="A31" s="41">
        <v>15</v>
      </c>
      <c r="B31" s="10" t="s">
        <v>14</v>
      </c>
      <c r="C31" s="10" t="s">
        <v>51</v>
      </c>
      <c r="D31" s="4" t="s">
        <v>3</v>
      </c>
      <c r="E31" s="4" t="s">
        <v>3</v>
      </c>
      <c r="F31" s="4" t="s">
        <v>3</v>
      </c>
      <c r="G31" s="4" t="s">
        <v>3</v>
      </c>
      <c r="H31" s="22" t="s">
        <v>3</v>
      </c>
      <c r="I31" s="22" t="s">
        <v>3</v>
      </c>
      <c r="J31" s="122" t="s">
        <v>3</v>
      </c>
      <c r="K31" s="122" t="s">
        <v>3</v>
      </c>
      <c r="L31" s="4" t="s">
        <v>3</v>
      </c>
      <c r="M31" s="4" t="s">
        <v>3</v>
      </c>
      <c r="N31" s="4" t="s">
        <v>3</v>
      </c>
      <c r="O31" s="22" t="s">
        <v>3</v>
      </c>
      <c r="P31" s="22" t="s">
        <v>3</v>
      </c>
      <c r="Q31" s="4" t="s">
        <v>1</v>
      </c>
      <c r="R31" s="4">
        <v>14</v>
      </c>
      <c r="S31" s="4">
        <v>9</v>
      </c>
      <c r="T31" s="4" t="s">
        <v>1</v>
      </c>
      <c r="U31" s="122" t="s">
        <v>1</v>
      </c>
      <c r="V31" s="22">
        <v>14</v>
      </c>
      <c r="W31" s="22">
        <v>9</v>
      </c>
      <c r="X31" s="4" t="s">
        <v>1</v>
      </c>
      <c r="Y31" s="4" t="s">
        <v>1</v>
      </c>
      <c r="Z31" s="4">
        <v>14</v>
      </c>
      <c r="AA31" s="4">
        <v>9</v>
      </c>
      <c r="AB31" s="4" t="s">
        <v>1</v>
      </c>
      <c r="AC31" s="22">
        <v>14</v>
      </c>
      <c r="AD31" s="22">
        <v>9</v>
      </c>
      <c r="AE31" s="4" t="s">
        <v>1</v>
      </c>
      <c r="AF31" s="4" t="s">
        <v>1</v>
      </c>
      <c r="AG31" s="4">
        <v>14</v>
      </c>
      <c r="AH31" s="4">
        <v>9</v>
      </c>
      <c r="AI31" s="117">
        <f>IF(A31,($AR$1-SUMPRODUCT((WORKDAY($D$2:$AH$2-1,1,Праздники!$A$2:$A$15)=$D$2:$AH$2)*(ISNUMBER(SEARCH("A",D31:AH31))+ISNUMBER(SEARCH("S",D31:AH31))&gt;0)))*8-COUNTIF(D31:AH31,7),"")</f>
        <v>104</v>
      </c>
      <c r="AJ31" s="7">
        <f>SUM(D31:AH31)+SUMPRODUCT(--(D31:AH31="K"))*8+SUMPRODUCT(--(D31:AH31="9/K"))*17</f>
        <v>115</v>
      </c>
      <c r="AK31" s="33">
        <f>SUMPRODUCT(--(D31:AH31="K"))*8</f>
        <v>0</v>
      </c>
      <c r="AL31" s="27">
        <f>SUM(D32:AH32)</f>
        <v>40</v>
      </c>
      <c r="AM31" s="27">
        <f>AJ31-AI31</f>
        <v>11</v>
      </c>
      <c r="AN31" s="123">
        <f>COUNT(D31:AH31)+SUMPRODUCT(--(D31:AH31="9/K"))*1</f>
        <v>10</v>
      </c>
      <c r="AO31" s="29">
        <f>IF(A31,(SUMPRODUCT((WORKDAY($D$2:$AH$2-1,1,Праздники!$A$2:$A$15)=$D$2:$AH$2)*(ISNUMBER(SEARCH("A",D31:AH31))-ISNUMBER(SEARCH("SA",D31:AH31))))),"")</f>
        <v>7</v>
      </c>
      <c r="AP31" s="29">
        <f>IF(A31,(SUMPRODUCT((WORKDAY($D$2:$AH$2-1,1,Праздники!$A$2:$A$15)=$D$2:$AH$2)*ISNUMBER(SEARCH("S",D31:AH31)))),"")</f>
        <v>0</v>
      </c>
      <c r="AQ31" s="110">
        <f>SUMPRODUCT(--(D31:AH31="K"))*1+SUMPRODUCT(--(D31:AH31="9/K"))*1</f>
        <v>0</v>
      </c>
      <c r="AR31" s="128">
        <f t="shared" si="0"/>
        <v>17</v>
      </c>
      <c r="AT31" s="89">
        <v>112</v>
      </c>
      <c r="AU31" s="55">
        <v>9</v>
      </c>
      <c r="AV31" s="56"/>
      <c r="BD31" s="5"/>
      <c r="BE31" s="5"/>
    </row>
    <row r="32" spans="1:57" ht="15" customHeight="1" x14ac:dyDescent="0.25">
      <c r="A32" s="41"/>
      <c r="B32" s="146" t="s">
        <v>33</v>
      </c>
      <c r="C32" s="147"/>
      <c r="D32" s="4"/>
      <c r="E32" s="4"/>
      <c r="F32" s="4"/>
      <c r="G32" s="4"/>
      <c r="H32" s="22"/>
      <c r="I32" s="22"/>
      <c r="J32" s="122"/>
      <c r="K32" s="122"/>
      <c r="L32" s="4"/>
      <c r="M32" s="4"/>
      <c r="N32" s="4"/>
      <c r="O32" s="22"/>
      <c r="P32" s="22"/>
      <c r="Q32" s="4"/>
      <c r="R32" s="4">
        <v>2</v>
      </c>
      <c r="S32" s="4">
        <v>6</v>
      </c>
      <c r="T32" s="4"/>
      <c r="U32" s="122"/>
      <c r="V32" s="22">
        <v>2</v>
      </c>
      <c r="W32" s="22">
        <v>6</v>
      </c>
      <c r="X32" s="4"/>
      <c r="Y32" s="4"/>
      <c r="Z32" s="4">
        <v>2</v>
      </c>
      <c r="AA32" s="4">
        <v>6</v>
      </c>
      <c r="AB32" s="4"/>
      <c r="AC32" s="22">
        <v>2</v>
      </c>
      <c r="AD32" s="22">
        <v>6</v>
      </c>
      <c r="AE32" s="4"/>
      <c r="AF32" s="4"/>
      <c r="AG32" s="4">
        <v>2</v>
      </c>
      <c r="AH32" s="4">
        <v>6</v>
      </c>
      <c r="AI32" s="117" t="str">
        <f>IF(A32,($AR$1-SUMPRODUCT((WORKDAY($D$2:$AH$2-1,1,Праздники!$A$2:$A$15)=$D$2:$AH$2)*(ISNUMBER(SEARCH("A",D32:AH32))+ISNUMBER(SEARCH("S",D32:AH32))&gt;0)))*8-COUNTIF(D32:AH32,7),"")</f>
        <v/>
      </c>
      <c r="AJ32" s="7"/>
      <c r="AK32" s="33"/>
      <c r="AL32" s="34"/>
      <c r="AM32" s="34"/>
      <c r="AN32" s="27"/>
      <c r="AO32" s="29" t="str">
        <f>IF(A32,(SUMPRODUCT((WORKDAY($D$2:$AH$2-1,1,Праздники!$A$2:$A$15)=$D$2:$AH$2)*(ISNUMBER(SEARCH("A",D32:AH32))-ISNUMBER(SEARCH("SA",D32:AH32))))),"")</f>
        <v/>
      </c>
      <c r="AP32" s="29" t="str">
        <f>IF(A32,(SUMPRODUCT((WORKDAY($D$2:$AH$2-1,1,Праздники!$A$2:$A$15)=$D$2:$AH$2)*ISNUMBER(SEARCH("S",D32:AH32)))),"")</f>
        <v/>
      </c>
      <c r="AQ32" s="110"/>
      <c r="AR32" s="128">
        <f t="shared" si="0"/>
        <v>0</v>
      </c>
      <c r="AT32" s="91"/>
      <c r="AU32" s="66"/>
      <c r="AV32" s="59"/>
      <c r="BD32" s="5"/>
      <c r="BE32" s="5"/>
    </row>
    <row r="33" spans="1:57" ht="15" customHeight="1" x14ac:dyDescent="0.25">
      <c r="A33" s="41">
        <v>16</v>
      </c>
      <c r="B33" s="6" t="s">
        <v>15</v>
      </c>
      <c r="C33" s="6" t="s">
        <v>52</v>
      </c>
      <c r="D33" s="4">
        <v>8</v>
      </c>
      <c r="E33" s="4">
        <v>8</v>
      </c>
      <c r="F33" s="4">
        <v>8</v>
      </c>
      <c r="G33" s="4">
        <v>8</v>
      </c>
      <c r="H33" s="22">
        <v>7</v>
      </c>
      <c r="I33" s="22" t="s">
        <v>1</v>
      </c>
      <c r="J33" s="122" t="s">
        <v>1</v>
      </c>
      <c r="K33" s="122" t="s">
        <v>1</v>
      </c>
      <c r="L33" s="4">
        <v>8</v>
      </c>
      <c r="M33" s="4">
        <v>8</v>
      </c>
      <c r="N33" s="4">
        <v>8</v>
      </c>
      <c r="O33" s="22" t="s">
        <v>1</v>
      </c>
      <c r="P33" s="22" t="s">
        <v>1</v>
      </c>
      <c r="Q33" s="4">
        <v>8</v>
      </c>
      <c r="R33" s="4" t="s">
        <v>2</v>
      </c>
      <c r="S33" s="4" t="s">
        <v>2</v>
      </c>
      <c r="T33" s="4" t="s">
        <v>2</v>
      </c>
      <c r="U33" s="122" t="s">
        <v>1</v>
      </c>
      <c r="V33" s="22" t="s">
        <v>1</v>
      </c>
      <c r="W33" s="22" t="s">
        <v>1</v>
      </c>
      <c r="X33" s="4">
        <v>8</v>
      </c>
      <c r="Y33" s="4">
        <v>8</v>
      </c>
      <c r="Z33" s="4">
        <v>8</v>
      </c>
      <c r="AA33" s="4">
        <v>8</v>
      </c>
      <c r="AB33" s="4">
        <v>8</v>
      </c>
      <c r="AC33" s="22" t="s">
        <v>1</v>
      </c>
      <c r="AD33" s="22" t="s">
        <v>1</v>
      </c>
      <c r="AE33" s="4">
        <v>8</v>
      </c>
      <c r="AF33" s="4">
        <v>8</v>
      </c>
      <c r="AG33" s="4">
        <v>8</v>
      </c>
      <c r="AH33" s="4">
        <v>8</v>
      </c>
      <c r="AI33" s="117">
        <f>IF(A33,($AR$1-SUMPRODUCT((WORKDAY($D$2:$AH$2-1,1,Праздники!$A$2:$A$15)=$D$2:$AH$2)*(ISNUMBER(SEARCH("A",D33:AH33))+ISNUMBER(SEARCH("S",D33:AH33))&gt;0)))*8-COUNTIF(D33:AH33,7),"")</f>
        <v>159</v>
      </c>
      <c r="AJ33" s="7">
        <f>SUM(D33:AH33)+SUMPRODUCT(--(D33:AH33="K"))*8</f>
        <v>167</v>
      </c>
      <c r="AK33" s="33">
        <f>SUMPRODUCT(--(D33:AH33="K"))*8</f>
        <v>24</v>
      </c>
      <c r="AL33" s="27"/>
      <c r="AM33" s="27">
        <f>AJ33-AI33</f>
        <v>8</v>
      </c>
      <c r="AN33" s="123">
        <f>COUNT(D33:AH33)+SUMPRODUCT(--(D33:AH33="9/K"))*1</f>
        <v>18</v>
      </c>
      <c r="AO33" s="29">
        <f>IF(A33,(SUMPRODUCT((WORKDAY($D$2:$AH$2-1,1,Праздники!$A$2:$A$15)=$D$2:$AH$2)*(ISNUMBER(SEARCH("A",D33:AH33))-ISNUMBER(SEARCH("SA",D33:AH33))))),"")</f>
        <v>0</v>
      </c>
      <c r="AP33" s="29">
        <f>IF(A33,(SUMPRODUCT((WORKDAY($D$2:$AH$2-1,1,Праздники!$A$2:$A$15)=$D$2:$AH$2)*ISNUMBER(SEARCH("S",D33:AH33)))),"")</f>
        <v>0</v>
      </c>
      <c r="AQ33" s="110">
        <f>SUMPRODUCT(--(D33:AH33="K"))*1</f>
        <v>3</v>
      </c>
      <c r="AR33" s="128">
        <f t="shared" si="0"/>
        <v>21</v>
      </c>
      <c r="AT33" s="89">
        <v>184</v>
      </c>
      <c r="AU33" s="55"/>
      <c r="AV33" s="56"/>
      <c r="BD33" s="5"/>
      <c r="BE33" s="5"/>
    </row>
    <row r="34" spans="1:57" ht="15" customHeight="1" x14ac:dyDescent="0.25">
      <c r="A34" s="41"/>
      <c r="B34" s="146" t="s">
        <v>33</v>
      </c>
      <c r="C34" s="147"/>
      <c r="D34" s="4"/>
      <c r="E34" s="4"/>
      <c r="F34" s="4"/>
      <c r="G34" s="4"/>
      <c r="H34" s="22"/>
      <c r="I34" s="22"/>
      <c r="J34" s="122"/>
      <c r="K34" s="122"/>
      <c r="L34" s="4"/>
      <c r="M34" s="4"/>
      <c r="N34" s="4"/>
      <c r="O34" s="22"/>
      <c r="P34" s="22"/>
      <c r="Q34" s="4"/>
      <c r="R34" s="4"/>
      <c r="S34" s="4"/>
      <c r="T34" s="4"/>
      <c r="U34" s="122"/>
      <c r="V34" s="22"/>
      <c r="W34" s="22"/>
      <c r="X34" s="4"/>
      <c r="Y34" s="4"/>
      <c r="Z34" s="4"/>
      <c r="AA34" s="4"/>
      <c r="AB34" s="4"/>
      <c r="AC34" s="22"/>
      <c r="AD34" s="22"/>
      <c r="AE34" s="4"/>
      <c r="AF34" s="4"/>
      <c r="AG34" s="4"/>
      <c r="AH34" s="4"/>
      <c r="AI34" s="117" t="str">
        <f>IF(A34,($AR$1-SUMPRODUCT((WORKDAY($D$2:$AH$2-1,1,Праздники!$A$2:$A$15)=$D$2:$AH$2)*(ISNUMBER(SEARCH("A",D34:AH34))+ISNUMBER(SEARCH("S",D34:AH34))&gt;0)))*8-COUNTIF(D34:AH34,7),"")</f>
        <v/>
      </c>
      <c r="AJ34" s="7"/>
      <c r="AK34" s="33"/>
      <c r="AL34" s="27"/>
      <c r="AM34" s="27"/>
      <c r="AN34" s="27"/>
      <c r="AO34" s="29" t="str">
        <f>IF(A34,(SUMPRODUCT((WORKDAY($D$2:$AH$2-1,1,Праздники!$A$2:$A$15)=$D$2:$AH$2)*(ISNUMBER(SEARCH("A",D34:AH34))-ISNUMBER(SEARCH("SA",D34:AH34))))),"")</f>
        <v/>
      </c>
      <c r="AP34" s="29" t="str">
        <f>IF(A34,(SUMPRODUCT((WORKDAY($D$2:$AH$2-1,1,Праздники!$A$2:$A$15)=$D$2:$AH$2)*ISNUMBER(SEARCH("S",D34:AH34)))),"")</f>
        <v/>
      </c>
      <c r="AQ34" s="110"/>
      <c r="AR34" s="128">
        <f t="shared" si="0"/>
        <v>0</v>
      </c>
      <c r="AT34" s="89"/>
      <c r="AU34" s="55"/>
      <c r="AV34" s="59"/>
      <c r="BD34" s="5"/>
      <c r="BE34" s="5"/>
    </row>
    <row r="35" spans="1:57" ht="15" customHeight="1" x14ac:dyDescent="0.25">
      <c r="A35" s="41">
        <v>17</v>
      </c>
      <c r="B35" s="10" t="s">
        <v>16</v>
      </c>
      <c r="C35" s="10" t="s">
        <v>32</v>
      </c>
      <c r="D35" s="4" t="s">
        <v>23</v>
      </c>
      <c r="E35" s="4" t="s">
        <v>23</v>
      </c>
      <c r="F35" s="4" t="s">
        <v>23</v>
      </c>
      <c r="G35" s="4" t="s">
        <v>23</v>
      </c>
      <c r="H35" s="22" t="s">
        <v>23</v>
      </c>
      <c r="I35" s="22" t="s">
        <v>23</v>
      </c>
      <c r="J35" s="122" t="s">
        <v>23</v>
      </c>
      <c r="K35" s="122" t="s">
        <v>23</v>
      </c>
      <c r="L35" s="4" t="s">
        <v>23</v>
      </c>
      <c r="M35" s="4" t="s">
        <v>23</v>
      </c>
      <c r="N35" s="4" t="s">
        <v>23</v>
      </c>
      <c r="O35" s="122" t="s">
        <v>23</v>
      </c>
      <c r="P35" s="122" t="s">
        <v>23</v>
      </c>
      <c r="Q35" s="116" t="s">
        <v>23</v>
      </c>
      <c r="R35" s="116" t="s">
        <v>23</v>
      </c>
      <c r="S35" s="116" t="s">
        <v>23</v>
      </c>
      <c r="T35" s="116" t="s">
        <v>23</v>
      </c>
      <c r="U35" s="122" t="s">
        <v>23</v>
      </c>
      <c r="V35" s="122" t="s">
        <v>23</v>
      </c>
      <c r="W35" s="122" t="s">
        <v>23</v>
      </c>
      <c r="X35" s="116" t="s">
        <v>23</v>
      </c>
      <c r="Y35" s="116" t="s">
        <v>23</v>
      </c>
      <c r="Z35" s="116" t="s">
        <v>23</v>
      </c>
      <c r="AA35" s="116" t="s">
        <v>23</v>
      </c>
      <c r="AB35" s="116" t="s">
        <v>23</v>
      </c>
      <c r="AC35" s="122" t="s">
        <v>23</v>
      </c>
      <c r="AD35" s="122" t="s">
        <v>23</v>
      </c>
      <c r="AE35" s="116" t="s">
        <v>23</v>
      </c>
      <c r="AF35" s="116" t="s">
        <v>23</v>
      </c>
      <c r="AG35" s="116" t="s">
        <v>23</v>
      </c>
      <c r="AH35" s="116" t="s">
        <v>23</v>
      </c>
      <c r="AI35" s="117">
        <f>IF(A35,($AR$1-SUMPRODUCT((WORKDAY($D$2:$AH$2-1,1,Праздники!$A$2:$A$15)=$D$2:$AH$2)*(ISNUMBER(SEARCH("A",D35:AH35))+ISNUMBER(SEARCH("S",D35:AH35))&gt;0)))*8-COUNTIF(D35:AH35,7),"")</f>
        <v>0</v>
      </c>
      <c r="AJ35" s="7">
        <f>SUM(D35:AH35)+SUMPRODUCT(--(D35:AH35="K"))*8</f>
        <v>0</v>
      </c>
      <c r="AK35" s="33">
        <f>SUMPRODUCT(--(D35:AH35="K"))*8</f>
        <v>0</v>
      </c>
      <c r="AL35" s="27"/>
      <c r="AM35" s="27">
        <f>AJ35-AI35</f>
        <v>0</v>
      </c>
      <c r="AN35" s="123">
        <f>COUNT(D35:AH35)+SUMPRODUCT(--(D35:AH35="9/K"))*1</f>
        <v>0</v>
      </c>
      <c r="AO35" s="29">
        <f>IF(A35,(SUMPRODUCT((WORKDAY($D$2:$AH$2-1,1,Праздники!$A$2:$A$15)=$D$2:$AH$2)*(ISNUMBER(SEARCH("A",D35:AH35))-ISNUMBER(SEARCH("SA",D35:AH35))))),"")</f>
        <v>0</v>
      </c>
      <c r="AP35" s="29">
        <f>IF(A35,(SUMPRODUCT((WORKDAY($D$2:$AH$2-1,1,Праздники!$A$2:$A$15)=$D$2:$AH$2)*ISNUMBER(SEARCH("S",D35:AH35)))),"")</f>
        <v>20</v>
      </c>
      <c r="AQ35" s="110">
        <f>SUMPRODUCT(--(D35:AH35="K"))*1</f>
        <v>0</v>
      </c>
      <c r="AR35" s="128">
        <f t="shared" si="0"/>
        <v>20</v>
      </c>
      <c r="AT35" s="89">
        <v>0</v>
      </c>
      <c r="AU35" s="55"/>
      <c r="AV35" s="56">
        <v>23</v>
      </c>
      <c r="BD35" s="5"/>
      <c r="BE35" s="5"/>
    </row>
    <row r="36" spans="1:57" ht="15" customHeight="1" x14ac:dyDescent="0.25">
      <c r="A36" s="41"/>
      <c r="B36" s="146" t="s">
        <v>33</v>
      </c>
      <c r="C36" s="147"/>
      <c r="D36" s="4"/>
      <c r="E36" s="4"/>
      <c r="F36" s="4"/>
      <c r="G36" s="4"/>
      <c r="H36" s="22"/>
      <c r="I36" s="22"/>
      <c r="J36" s="122"/>
      <c r="K36" s="122"/>
      <c r="L36" s="4"/>
      <c r="M36" s="4"/>
      <c r="N36" s="4"/>
      <c r="O36" s="22"/>
      <c r="P36" s="22"/>
      <c r="Q36" s="4"/>
      <c r="R36" s="4"/>
      <c r="S36" s="4"/>
      <c r="T36" s="4"/>
      <c r="U36" s="122"/>
      <c r="V36" s="22"/>
      <c r="W36" s="22"/>
      <c r="X36" s="4"/>
      <c r="Y36" s="4"/>
      <c r="Z36" s="4"/>
      <c r="AA36" s="4"/>
      <c r="AB36" s="4"/>
      <c r="AC36" s="22"/>
      <c r="AD36" s="22"/>
      <c r="AE36" s="4"/>
      <c r="AF36" s="4"/>
      <c r="AG36" s="4"/>
      <c r="AH36" s="4"/>
      <c r="AI36" s="117" t="str">
        <f>IF(A36,($AR$1-SUMPRODUCT((WORKDAY($D$2:$AH$2-1,1,Праздники!$A$2:$A$15)=$D$2:$AH$2)*(ISNUMBER(SEARCH("A",D36:AH36))+ISNUMBER(SEARCH("S",D36:AH36))&gt;0)))*8-COUNTIF(D36:AH36,7),"")</f>
        <v/>
      </c>
      <c r="AJ36" s="7"/>
      <c r="AK36" s="33"/>
      <c r="AL36" s="30"/>
      <c r="AM36" s="30"/>
      <c r="AN36" s="30"/>
      <c r="AO36" s="29" t="str">
        <f>IF(A36,(SUMPRODUCT((WORKDAY($D$2:$AH$2-1,1,Праздники!$A$2:$A$15)=$D$2:$AH$2)*(ISNUMBER(SEARCH("A",D36:AH36))-ISNUMBER(SEARCH("SA",D36:AH36))))),"")</f>
        <v/>
      </c>
      <c r="AP36" s="29" t="str">
        <f>IF(A36,(SUMPRODUCT((WORKDAY($D$2:$AH$2-1,1,Праздники!$A$2:$A$15)=$D$2:$AH$2)*ISNUMBER(SEARCH("S",D36:AH36)))),"")</f>
        <v/>
      </c>
      <c r="AQ36" s="112"/>
      <c r="AR36" s="128">
        <f t="shared" si="0"/>
        <v>0</v>
      </c>
      <c r="AT36" s="102"/>
      <c r="AU36" s="74"/>
      <c r="AV36" s="59"/>
      <c r="BD36" s="11"/>
      <c r="BE36" s="11"/>
    </row>
    <row r="37" spans="1:57" ht="15" customHeight="1" x14ac:dyDescent="0.25">
      <c r="A37" s="41">
        <v>18</v>
      </c>
      <c r="B37" s="10" t="s">
        <v>18</v>
      </c>
      <c r="C37" s="10" t="s">
        <v>32</v>
      </c>
      <c r="D37" s="4">
        <v>8</v>
      </c>
      <c r="E37" s="4">
        <v>8</v>
      </c>
      <c r="F37" s="4">
        <v>8</v>
      </c>
      <c r="G37" s="4">
        <v>8</v>
      </c>
      <c r="H37" s="22">
        <v>7</v>
      </c>
      <c r="I37" s="22" t="s">
        <v>1</v>
      </c>
      <c r="J37" s="122" t="s">
        <v>1</v>
      </c>
      <c r="K37" s="122" t="s">
        <v>1</v>
      </c>
      <c r="L37" s="4">
        <v>8</v>
      </c>
      <c r="M37" s="4">
        <v>8</v>
      </c>
      <c r="N37" s="4">
        <v>8</v>
      </c>
      <c r="O37" s="22" t="s">
        <v>1</v>
      </c>
      <c r="P37" s="22" t="s">
        <v>1</v>
      </c>
      <c r="Q37" s="4" t="s">
        <v>3</v>
      </c>
      <c r="R37" s="4" t="s">
        <v>3</v>
      </c>
      <c r="S37" s="4" t="s">
        <v>3</v>
      </c>
      <c r="T37" s="4" t="s">
        <v>3</v>
      </c>
      <c r="U37" s="122" t="s">
        <v>3</v>
      </c>
      <c r="V37" s="22" t="s">
        <v>1</v>
      </c>
      <c r="W37" s="22" t="s">
        <v>1</v>
      </c>
      <c r="X37" s="4" t="s">
        <v>3</v>
      </c>
      <c r="Y37" s="4" t="s">
        <v>3</v>
      </c>
      <c r="Z37" s="4" t="s">
        <v>3</v>
      </c>
      <c r="AA37" s="4" t="s">
        <v>3</v>
      </c>
      <c r="AB37" s="4" t="s">
        <v>3</v>
      </c>
      <c r="AC37" s="22" t="s">
        <v>3</v>
      </c>
      <c r="AD37" s="22" t="s">
        <v>3</v>
      </c>
      <c r="AE37" s="4" t="s">
        <v>3</v>
      </c>
      <c r="AF37" s="4" t="s">
        <v>3</v>
      </c>
      <c r="AG37" s="4" t="s">
        <v>3</v>
      </c>
      <c r="AH37" s="4" t="s">
        <v>3</v>
      </c>
      <c r="AI37" s="117">
        <f>IF(A37,($AR$1-SUMPRODUCT((WORKDAY($D$2:$AH$2-1,1,Праздники!$A$2:$A$15)=$D$2:$AH$2)*(ISNUMBER(SEARCH("A",D37:AH37))+ISNUMBER(SEARCH("S",D37:AH37))&gt;0)))*8-COUNTIF(D37:AH37,7),"")</f>
        <v>55</v>
      </c>
      <c r="AJ37" s="7">
        <f>SUM(D37:AH37)+SUMPRODUCT(--(D37:AH37="K"))*8</f>
        <v>63</v>
      </c>
      <c r="AK37" s="33">
        <f>SUMPRODUCT(--(D37:AH37="K"))*8</f>
        <v>0</v>
      </c>
      <c r="AL37" s="30"/>
      <c r="AM37" s="27">
        <f>AJ37-AI37</f>
        <v>8</v>
      </c>
      <c r="AN37" s="27">
        <f>COUNT(D37:AH37)+SUMPRODUCT(--(D37:AH37="9/K"))*1</f>
        <v>8</v>
      </c>
      <c r="AO37" s="29">
        <f>IF(A37,(SUMPRODUCT((WORKDAY($D$2:$AH$2-1,1,Праздники!$A$2:$A$15)=$D$2:$AH$2)*(ISNUMBER(SEARCH("A",D37:AH37))-ISNUMBER(SEARCH("SA",D37:AH37))))),"")</f>
        <v>13</v>
      </c>
      <c r="AP37" s="29">
        <f>IF(A37,(SUMPRODUCT((WORKDAY($D$2:$AH$2-1,1,Праздники!$A$2:$A$15)=$D$2:$AH$2)*ISNUMBER(SEARCH("S",D37:AH37)))),"")</f>
        <v>0</v>
      </c>
      <c r="AQ37" s="110">
        <f>SUMPRODUCT(--(D37:AH37="K"))*1</f>
        <v>0</v>
      </c>
      <c r="AR37" s="128">
        <f t="shared" si="0"/>
        <v>21</v>
      </c>
      <c r="AT37" s="102">
        <v>72</v>
      </c>
      <c r="AU37" s="74">
        <v>14</v>
      </c>
      <c r="AV37" s="56"/>
      <c r="BD37" s="5"/>
      <c r="BE37" s="5"/>
    </row>
    <row r="38" spans="1:57" ht="15" customHeight="1" x14ac:dyDescent="0.25">
      <c r="A38" s="44"/>
      <c r="B38" s="161" t="s">
        <v>33</v>
      </c>
      <c r="C38" s="162"/>
      <c r="D38" s="4"/>
      <c r="E38" s="4"/>
      <c r="F38" s="4"/>
      <c r="G38" s="4"/>
      <c r="H38" s="22"/>
      <c r="I38" s="22"/>
      <c r="J38" s="122"/>
      <c r="K38" s="122"/>
      <c r="L38" s="4"/>
      <c r="M38" s="4"/>
      <c r="N38" s="4"/>
      <c r="O38" s="22"/>
      <c r="P38" s="22"/>
      <c r="Q38" s="4"/>
      <c r="R38" s="4"/>
      <c r="S38" s="4"/>
      <c r="T38" s="4"/>
      <c r="U38" s="122"/>
      <c r="V38" s="22"/>
      <c r="W38" s="22"/>
      <c r="X38" s="4"/>
      <c r="Y38" s="4"/>
      <c r="Z38" s="4"/>
      <c r="AA38" s="4"/>
      <c r="AB38" s="4"/>
      <c r="AC38" s="22"/>
      <c r="AD38" s="22"/>
      <c r="AE38" s="4"/>
      <c r="AF38" s="4"/>
      <c r="AG38" s="4"/>
      <c r="AH38" s="4"/>
      <c r="AI38" s="117" t="str">
        <f>IF(A38,($AR$1-SUMPRODUCT((WORKDAY($D$2:$AH$2-1,1,Праздники!$A$2:$A$15)=$D$2:$AH$2)*(ISNUMBER(SEARCH("A",D38:AH38))+ISNUMBER(SEARCH("S",D38:AH38))&gt;0)))*8-COUNTIF(D38:AH38,7),"")</f>
        <v/>
      </c>
      <c r="AJ38" s="7"/>
      <c r="AK38" s="33"/>
      <c r="AL38" s="30"/>
      <c r="AM38" s="30"/>
      <c r="AN38" s="30"/>
      <c r="AO38" s="29" t="str">
        <f>IF(A38,(SUMPRODUCT((WORKDAY($D$2:$AH$2-1,1,Праздники!$A$2:$A$15)=$D$2:$AH$2)*(ISNUMBER(SEARCH("A",D38:AH38))-ISNUMBER(SEARCH("SA",D38:AH38))))),"")</f>
        <v/>
      </c>
      <c r="AP38" s="29" t="str">
        <f>IF(A38,(SUMPRODUCT((WORKDAY($D$2:$AH$2-1,1,Праздники!$A$2:$A$15)=$D$2:$AH$2)*ISNUMBER(SEARCH("S",D38:AH38)))),"")</f>
        <v/>
      </c>
      <c r="AQ38" s="112"/>
      <c r="AR38" s="128">
        <f t="shared" si="0"/>
        <v>0</v>
      </c>
      <c r="AT38" s="102"/>
      <c r="AU38" s="74"/>
      <c r="AV38" s="59"/>
      <c r="BD38" s="5"/>
      <c r="BE38" s="5"/>
    </row>
    <row r="39" spans="1:57" ht="15" customHeight="1" x14ac:dyDescent="0.25">
      <c r="A39" s="103">
        <v>19</v>
      </c>
      <c r="B39" s="104" t="s">
        <v>19</v>
      </c>
      <c r="C39" s="105" t="s">
        <v>32</v>
      </c>
      <c r="D39" s="9" t="s">
        <v>20</v>
      </c>
      <c r="E39" s="4" t="s">
        <v>20</v>
      </c>
      <c r="F39" s="4" t="s">
        <v>20</v>
      </c>
      <c r="G39" s="4" t="s">
        <v>20</v>
      </c>
      <c r="H39" s="22" t="s">
        <v>20</v>
      </c>
      <c r="I39" s="22" t="s">
        <v>20</v>
      </c>
      <c r="J39" s="122" t="s">
        <v>20</v>
      </c>
      <c r="K39" s="122" t="s">
        <v>20</v>
      </c>
      <c r="L39" s="4" t="s">
        <v>20</v>
      </c>
      <c r="M39" s="4" t="s">
        <v>20</v>
      </c>
      <c r="N39" s="4" t="s">
        <v>20</v>
      </c>
      <c r="O39" s="22" t="s">
        <v>20</v>
      </c>
      <c r="P39" s="22" t="s">
        <v>20</v>
      </c>
      <c r="Q39" s="4" t="s">
        <v>20</v>
      </c>
      <c r="R39" s="4" t="s">
        <v>20</v>
      </c>
      <c r="S39" s="4" t="s">
        <v>20</v>
      </c>
      <c r="T39" s="4" t="s">
        <v>20</v>
      </c>
      <c r="U39" s="122" t="s">
        <v>20</v>
      </c>
      <c r="V39" s="22" t="s">
        <v>20</v>
      </c>
      <c r="W39" s="22" t="s">
        <v>20</v>
      </c>
      <c r="X39" s="4">
        <v>8</v>
      </c>
      <c r="Y39" s="4">
        <v>8</v>
      </c>
      <c r="Z39" s="4">
        <v>8</v>
      </c>
      <c r="AA39" s="4">
        <v>8</v>
      </c>
      <c r="AB39" s="4">
        <v>8</v>
      </c>
      <c r="AC39" s="22" t="s">
        <v>1</v>
      </c>
      <c r="AD39" s="22" t="s">
        <v>1</v>
      </c>
      <c r="AE39" s="4">
        <v>8</v>
      </c>
      <c r="AF39" s="4">
        <v>8</v>
      </c>
      <c r="AG39" s="4">
        <v>8</v>
      </c>
      <c r="AH39" s="4">
        <v>8</v>
      </c>
      <c r="AI39" s="117">
        <f>IF(A39,($AR$1-SUMPRODUCT((WORKDAY($D$2:$AH$2-1,1,Праздники!$A$2:$A$15)=$D$2:$AH$2)*(ISNUMBER(SEARCH("A",D39:AH39))+ISNUMBER(SEARCH("S",D39:AH39))&gt;0)))*8-COUNTIF(D39:AH39,7),"")</f>
        <v>72</v>
      </c>
      <c r="AJ39" s="7">
        <f>SUM(D39:AH39)+SUMPRODUCT(--(D39:AH39="K"))*8</f>
        <v>72</v>
      </c>
      <c r="AK39" s="33">
        <f>SUMPRODUCT(--(D39:AH39="K"))*8</f>
        <v>0</v>
      </c>
      <c r="AL39" s="27"/>
      <c r="AM39" s="27">
        <f>AJ39-AI39</f>
        <v>0</v>
      </c>
      <c r="AN39" s="27">
        <f>COUNT(D39:AH39)+SUMPRODUCT(--(D39:AH39="9/K"))*1</f>
        <v>9</v>
      </c>
      <c r="AO39" s="29">
        <f>IF(A39,(SUMPRODUCT((WORKDAY($D$2:$AH$2-1,1,Праздники!$A$2:$A$15)=$D$2:$AH$2)*(ISNUMBER(SEARCH("A",D39:AH39))-ISNUMBER(SEARCH("SA",D39:AH39))))),"")</f>
        <v>11</v>
      </c>
      <c r="AP39" s="29">
        <f>IF(A39,(SUMPRODUCT((WORKDAY($D$2:$AH$2-1,1,Праздники!$A$2:$A$15)=$D$2:$AH$2)*ISNUMBER(SEARCH("S",D39:AH39)))),"")</f>
        <v>0</v>
      </c>
      <c r="AQ39" s="110">
        <f>SUMPRODUCT(--(D39:AH39="K"))*1</f>
        <v>0</v>
      </c>
      <c r="AR39" s="128">
        <f t="shared" si="0"/>
        <v>20</v>
      </c>
      <c r="AT39" s="89">
        <v>72</v>
      </c>
      <c r="AU39" s="55">
        <v>14</v>
      </c>
      <c r="AV39" s="56"/>
      <c r="BD39" s="5"/>
      <c r="BE39" s="5"/>
    </row>
    <row r="40" spans="1:57" ht="15" customHeight="1" x14ac:dyDescent="0.25">
      <c r="A40" s="103"/>
      <c r="B40" s="106" t="s">
        <v>33</v>
      </c>
      <c r="C40" s="106"/>
      <c r="D40" s="9"/>
      <c r="E40" s="4"/>
      <c r="F40" s="4"/>
      <c r="G40" s="4"/>
      <c r="H40" s="22"/>
      <c r="I40" s="22"/>
      <c r="J40" s="122"/>
      <c r="K40" s="122"/>
      <c r="L40" s="4"/>
      <c r="M40" s="4"/>
      <c r="N40" s="4"/>
      <c r="O40" s="22"/>
      <c r="P40" s="22"/>
      <c r="Q40" s="4"/>
      <c r="R40" s="4"/>
      <c r="S40" s="4"/>
      <c r="T40" s="4"/>
      <c r="U40" s="122"/>
      <c r="V40" s="22"/>
      <c r="W40" s="22"/>
      <c r="X40" s="4"/>
      <c r="Y40" s="4"/>
      <c r="Z40" s="4"/>
      <c r="AA40" s="4"/>
      <c r="AB40" s="4"/>
      <c r="AC40" s="22"/>
      <c r="AD40" s="22"/>
      <c r="AE40" s="4"/>
      <c r="AF40" s="4"/>
      <c r="AG40" s="4"/>
      <c r="AH40" s="4"/>
      <c r="AI40" s="117" t="str">
        <f>IF(A40,($AR$1-SUMPRODUCT((WORKDAY($D$2:$AH$2-1,1,Праздники!$A$2:$A$15)=$D$2:$AH$2)*(ISNUMBER(SEARCH("A",D40:AH40))+ISNUMBER(SEARCH("S",D40:AH40))&gt;0)))*8-COUNTIF(D40:AH40,7),"")</f>
        <v/>
      </c>
      <c r="AJ40" s="7"/>
      <c r="AK40" s="33"/>
      <c r="AL40" s="27"/>
      <c r="AM40" s="27"/>
      <c r="AN40" s="27"/>
      <c r="AO40" s="29" t="str">
        <f>IF(A40,(SUMPRODUCT((WORKDAY($D$2:$AH$2-1,1,Праздники!$A$2:$A$15)=$D$2:$AH$2)*(ISNUMBER(SEARCH("A",D40:AH40))-ISNUMBER(SEARCH("SA",D40:AH40))))),"")</f>
        <v/>
      </c>
      <c r="AP40" s="29" t="str">
        <f>IF(A40,(SUMPRODUCT((WORKDAY($D$2:$AH$2-1,1,Праздники!$A$2:$A$15)=$D$2:$AH$2)*ISNUMBER(SEARCH("S",D40:AH40)))),"")</f>
        <v/>
      </c>
      <c r="AQ40" s="110"/>
      <c r="AR40" s="128">
        <f t="shared" si="0"/>
        <v>0</v>
      </c>
      <c r="AT40" s="89"/>
      <c r="AU40" s="55"/>
      <c r="AV40" s="59"/>
      <c r="BD40" s="5"/>
      <c r="BE40" s="5"/>
    </row>
    <row r="41" spans="1:57" ht="15" customHeight="1" x14ac:dyDescent="0.25">
      <c r="A41" s="103">
        <v>20</v>
      </c>
      <c r="B41" s="104" t="s">
        <v>21</v>
      </c>
      <c r="C41" s="105" t="s">
        <v>32</v>
      </c>
      <c r="D41" s="47">
        <v>8</v>
      </c>
      <c r="E41" s="45">
        <v>8</v>
      </c>
      <c r="F41" s="45">
        <v>8</v>
      </c>
      <c r="G41" s="45">
        <v>8</v>
      </c>
      <c r="H41" s="46">
        <v>7</v>
      </c>
      <c r="I41" s="46" t="s">
        <v>1</v>
      </c>
      <c r="J41" s="46" t="s">
        <v>1</v>
      </c>
      <c r="K41" s="46" t="s">
        <v>1</v>
      </c>
      <c r="L41" s="45">
        <v>8</v>
      </c>
      <c r="M41" s="45">
        <v>8</v>
      </c>
      <c r="N41" s="45">
        <v>8</v>
      </c>
      <c r="O41" s="46" t="s">
        <v>1</v>
      </c>
      <c r="P41" s="46" t="s">
        <v>1</v>
      </c>
      <c r="Q41" s="45">
        <v>8</v>
      </c>
      <c r="R41" s="45">
        <v>8</v>
      </c>
      <c r="S41" s="45">
        <v>8</v>
      </c>
      <c r="T41" s="45">
        <v>7</v>
      </c>
      <c r="U41" s="46" t="s">
        <v>1</v>
      </c>
      <c r="V41" s="46" t="s">
        <v>1</v>
      </c>
      <c r="W41" s="46" t="s">
        <v>1</v>
      </c>
      <c r="X41" s="45">
        <v>8</v>
      </c>
      <c r="Y41" s="45">
        <v>8</v>
      </c>
      <c r="Z41" s="45">
        <v>8</v>
      </c>
      <c r="AA41" s="45">
        <v>8</v>
      </c>
      <c r="AB41" s="45">
        <v>8</v>
      </c>
      <c r="AC41" s="46" t="s">
        <v>1</v>
      </c>
      <c r="AD41" s="46" t="s">
        <v>1</v>
      </c>
      <c r="AE41" s="45">
        <v>8</v>
      </c>
      <c r="AF41" s="45">
        <v>8</v>
      </c>
      <c r="AG41" s="45">
        <v>8</v>
      </c>
      <c r="AH41" s="45">
        <v>8</v>
      </c>
      <c r="AI41" s="117">
        <f>IF(A41,($AR$1-SUMPRODUCT((WORKDAY($D$2:$AH$2-1,1,Праздники!$A$2:$A$15)=$D$2:$AH$2)*(ISNUMBER(SEARCH("A",D41:AH41))+ISNUMBER(SEARCH("S",D41:AH41))&gt;0)))*8-COUNTIF(D41:AH41,7),"")</f>
        <v>158</v>
      </c>
      <c r="AJ41" s="7">
        <f>SUM(D41:AH41)+SUMPRODUCT(--(D41:AH41="K"))*8</f>
        <v>166</v>
      </c>
      <c r="AK41" s="33">
        <f>SUMPRODUCT(--(D41:AH41="K"))*8</f>
        <v>0</v>
      </c>
      <c r="AL41" s="48"/>
      <c r="AM41" s="27">
        <f>AJ41-AI41</f>
        <v>8</v>
      </c>
      <c r="AN41" s="27">
        <f>COUNT(D41:AH41)+SUMPRODUCT(--(D41:AH41="9/K"))*1</f>
        <v>21</v>
      </c>
      <c r="AO41" s="29">
        <f>IF(A41,(SUMPRODUCT((WORKDAY($D$2:$AH$2-1,1,Праздники!$A$2:$A$15)=$D$2:$AH$2)*(ISNUMBER(SEARCH("A",D41:AH41))-ISNUMBER(SEARCH("SA",D41:AH41))))),"")</f>
        <v>0</v>
      </c>
      <c r="AP41" s="29">
        <f>IF(A41,(SUMPRODUCT((WORKDAY($D$2:$AH$2-1,1,Праздники!$A$2:$A$15)=$D$2:$AH$2)*ISNUMBER(SEARCH("S",D41:AH41)))),"")</f>
        <v>0</v>
      </c>
      <c r="AQ41" s="110">
        <f>SUMPRODUCT(--(D41:AH41="K"))*1</f>
        <v>0</v>
      </c>
      <c r="AR41" s="128">
        <f t="shared" si="0"/>
        <v>21</v>
      </c>
      <c r="AT41" s="89">
        <v>184</v>
      </c>
      <c r="AU41" s="55"/>
      <c r="AV41" s="56"/>
      <c r="BD41" s="5"/>
      <c r="BE41" s="5"/>
    </row>
    <row r="42" spans="1:57" ht="15" customHeight="1" x14ac:dyDescent="0.25">
      <c r="A42" s="103"/>
      <c r="B42" s="160" t="s">
        <v>33</v>
      </c>
      <c r="C42" s="160"/>
      <c r="D42" s="85"/>
      <c r="E42" s="83"/>
      <c r="F42" s="83"/>
      <c r="G42" s="83"/>
      <c r="H42" s="84"/>
      <c r="I42" s="84"/>
      <c r="J42" s="84"/>
      <c r="K42" s="84"/>
      <c r="L42" s="83"/>
      <c r="M42" s="83"/>
      <c r="N42" s="83"/>
      <c r="O42" s="84"/>
      <c r="P42" s="84"/>
      <c r="Q42" s="83"/>
      <c r="R42" s="83"/>
      <c r="S42" s="83"/>
      <c r="T42" s="83"/>
      <c r="U42" s="84"/>
      <c r="V42" s="84"/>
      <c r="W42" s="84"/>
      <c r="X42" s="83"/>
      <c r="Y42" s="83"/>
      <c r="Z42" s="83"/>
      <c r="AA42" s="83"/>
      <c r="AB42" s="83"/>
      <c r="AC42" s="84"/>
      <c r="AD42" s="84"/>
      <c r="AE42" s="83"/>
      <c r="AF42" s="83"/>
      <c r="AG42" s="83"/>
      <c r="AH42" s="83"/>
      <c r="AI42" s="117" t="str">
        <f>IF(A42,($AR$1-SUMPRODUCT((WORKDAY($D$2:$AH$2-1,1,Праздники!$A$3:$A$15)=$D$2:$AH$2)*(ISNUMBER(SEARCH("A",D42:AH42))+ISNUMBER(SEARCH("S",D42:AH42))&gt;0)))*8-COUNTIF(D42:AH42,7),"")</f>
        <v/>
      </c>
      <c r="AJ42" s="86"/>
      <c r="AK42" s="87"/>
      <c r="AL42" s="88"/>
      <c r="AM42" s="88"/>
      <c r="AN42" s="88"/>
      <c r="AO42" s="29" t="str">
        <f>IF(A42,(SUMPRODUCT((WORKDAY($D$2:$AH$2-1,1,Праздники!$A$2:$A$15)=$D$2:$AH$2)*(ISNUMBER(SEARCH("A",D42:AH42))-ISNUMBER(SEARCH("SA",D42:AH42))))),"")</f>
        <v/>
      </c>
      <c r="AP42" s="29" t="str">
        <f>IF(A42,(SUMPRODUCT((WORKDAY($D$2:$AH$2-1,1,Праздники!$A$2:$A$15)=$D$2:$AH$2)*ISNUMBER(SEARCH("S",D42:AH42)))),"")</f>
        <v/>
      </c>
      <c r="AQ42" s="113"/>
      <c r="AR42" s="128">
        <f t="shared" si="0"/>
        <v>0</v>
      </c>
      <c r="AT42" s="89"/>
      <c r="AU42" s="55"/>
      <c r="AV42" s="59"/>
      <c r="BD42" s="5"/>
      <c r="BE42" s="5"/>
    </row>
    <row r="44" spans="1:57" x14ac:dyDescent="0.25">
      <c r="A44" s="129" t="s">
        <v>24</v>
      </c>
      <c r="B44" s="119" t="s">
        <v>54</v>
      </c>
      <c r="C44" s="119"/>
      <c r="D44" s="115" t="s">
        <v>25</v>
      </c>
      <c r="E44" s="132"/>
      <c r="F44" s="120" t="s">
        <v>59</v>
      </c>
      <c r="G44" s="132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V44" s="120"/>
      <c r="W44" s="120"/>
      <c r="X44" s="120"/>
      <c r="Y44" s="120"/>
      <c r="AD44" s="125"/>
      <c r="AE44" s="125"/>
      <c r="AP44" s="125"/>
    </row>
    <row r="45" spans="1:57" s="57" customFormat="1" ht="15" customHeight="1" x14ac:dyDescent="0.25">
      <c r="A45" s="129" t="s">
        <v>27</v>
      </c>
      <c r="B45" s="119" t="s">
        <v>55</v>
      </c>
      <c r="C45" s="119"/>
      <c r="D45" s="121" t="s">
        <v>26</v>
      </c>
      <c r="E45" s="121"/>
      <c r="F45" s="124" t="s">
        <v>56</v>
      </c>
      <c r="G45" s="125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V45" s="120"/>
      <c r="W45" s="120"/>
      <c r="X45" s="120"/>
      <c r="Y45" s="120"/>
      <c r="AA45" s="121"/>
      <c r="AC45" s="125"/>
      <c r="AD45" s="125"/>
      <c r="AE45" s="125"/>
      <c r="AP45" s="125"/>
      <c r="AQ45" s="55"/>
      <c r="AR45" s="8"/>
      <c r="AT45" s="89"/>
      <c r="AU45" s="55"/>
      <c r="AV45" s="56"/>
      <c r="BD45" s="14"/>
      <c r="BE45" s="5"/>
    </row>
    <row r="46" spans="1:57" s="57" customFormat="1" ht="15" customHeight="1" x14ac:dyDescent="0.25">
      <c r="A46" s="129" t="s">
        <v>62</v>
      </c>
      <c r="B46" s="119" t="s">
        <v>64</v>
      </c>
      <c r="C46" s="119"/>
      <c r="D46" s="121" t="s">
        <v>29</v>
      </c>
      <c r="E46" s="132"/>
      <c r="F46" s="124" t="s">
        <v>57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1"/>
      <c r="AK46" s="121"/>
      <c r="AL46" s="124"/>
      <c r="AM46" s="125"/>
      <c r="AN46" s="125"/>
      <c r="AO46" s="125"/>
      <c r="AP46" s="125"/>
      <c r="AQ46" s="55"/>
      <c r="AR46" s="8"/>
      <c r="AT46" s="89"/>
      <c r="AU46" s="55"/>
      <c r="AV46" s="59"/>
      <c r="BD46" s="14"/>
      <c r="BE46" s="5"/>
    </row>
    <row r="47" spans="1:57" s="57" customFormat="1" ht="15" customHeight="1" x14ac:dyDescent="0.25">
      <c r="A47" s="130" t="s">
        <v>63</v>
      </c>
      <c r="B47" s="133" t="s">
        <v>65</v>
      </c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3"/>
      <c r="AJ47" s="53"/>
      <c r="AK47" s="54"/>
      <c r="AL47" s="55"/>
      <c r="AM47" s="55"/>
      <c r="AN47" s="55"/>
      <c r="AO47" s="55"/>
      <c r="AP47" s="56"/>
      <c r="AQ47" s="55"/>
      <c r="AR47" s="8"/>
      <c r="AT47" s="89"/>
      <c r="AU47" s="55"/>
      <c r="AV47" s="56"/>
      <c r="BD47" s="5"/>
      <c r="BE47" s="5"/>
    </row>
    <row r="48" spans="1:57" s="57" customFormat="1" ht="15" customHeight="1" x14ac:dyDescent="0.25">
      <c r="A48" s="115" t="s">
        <v>28</v>
      </c>
      <c r="B48" s="120" t="s">
        <v>58</v>
      </c>
      <c r="C48" s="132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3"/>
      <c r="AK48" s="54"/>
      <c r="AL48" s="55"/>
      <c r="AM48" s="55"/>
      <c r="AN48" s="61"/>
      <c r="AO48" s="55"/>
      <c r="AP48" s="56"/>
      <c r="AQ48" s="55"/>
      <c r="AR48" s="8"/>
      <c r="AT48" s="89"/>
      <c r="AU48" s="55"/>
      <c r="AV48" s="59"/>
      <c r="BD48" s="5"/>
      <c r="BE48" s="5"/>
    </row>
    <row r="49" spans="1:57" s="57" customFormat="1" ht="15" customHeight="1" x14ac:dyDescent="0.25">
      <c r="A49" s="131" t="s">
        <v>17</v>
      </c>
      <c r="B49" s="134" t="s">
        <v>66</v>
      </c>
      <c r="C49" s="134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3"/>
      <c r="AJ49" s="53"/>
      <c r="AK49" s="54"/>
      <c r="AL49" s="55"/>
      <c r="AM49" s="55"/>
      <c r="AN49" s="55"/>
      <c r="AO49" s="61"/>
      <c r="AP49" s="60"/>
      <c r="AQ49" s="55"/>
      <c r="AR49" s="8"/>
      <c r="AT49" s="89"/>
      <c r="AU49" s="55"/>
      <c r="AV49" s="56"/>
      <c r="BD49" s="14"/>
      <c r="BE49" s="5"/>
    </row>
    <row r="50" spans="1:57" s="57" customFormat="1" ht="15" customHeight="1" x14ac:dyDescent="0.25">
      <c r="A50" s="49"/>
      <c r="B50" s="58"/>
      <c r="C50" s="58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3"/>
      <c r="AK50" s="64"/>
      <c r="AL50" s="61"/>
      <c r="AM50" s="61"/>
      <c r="AN50" s="61"/>
      <c r="AO50" s="61"/>
      <c r="AP50" s="61"/>
      <c r="AQ50" s="61"/>
      <c r="AR50" s="8"/>
      <c r="AT50" s="90"/>
      <c r="AU50" s="61"/>
      <c r="AV50" s="65"/>
      <c r="BD50" s="14"/>
      <c r="BE50" s="5"/>
    </row>
    <row r="51" spans="1:57" x14ac:dyDescent="0.25">
      <c r="A51" s="136" t="s">
        <v>69</v>
      </c>
    </row>
    <row r="52" spans="1:57" s="57" customFormat="1" ht="15" customHeight="1" x14ac:dyDescent="0.25">
      <c r="A52" s="57" t="s">
        <v>70</v>
      </c>
      <c r="B52" s="51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3"/>
      <c r="AJ52" s="53"/>
      <c r="AK52" s="54"/>
      <c r="AL52" s="66"/>
      <c r="AM52" s="66"/>
      <c r="AN52" s="55"/>
      <c r="AO52" s="66"/>
      <c r="AP52" s="66"/>
      <c r="AQ52" s="55"/>
      <c r="AR52" s="8"/>
      <c r="AT52" s="91"/>
      <c r="AU52" s="66"/>
      <c r="AV52" s="56"/>
      <c r="BD52" s="14"/>
      <c r="BE52" s="5"/>
    </row>
    <row r="53" spans="1:57" s="57" customFormat="1" ht="15" customHeight="1" x14ac:dyDescent="0.25">
      <c r="A53" s="57" t="s">
        <v>71</v>
      </c>
      <c r="B53" s="58"/>
      <c r="C53" s="58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3"/>
      <c r="AK53" s="64"/>
      <c r="AL53" s="61"/>
      <c r="AM53" s="61"/>
      <c r="AN53" s="61"/>
      <c r="AO53" s="61"/>
      <c r="AP53" s="61"/>
      <c r="AQ53" s="61"/>
      <c r="AR53" s="8"/>
      <c r="AT53" s="90"/>
      <c r="AU53" s="61"/>
      <c r="AV53" s="65"/>
      <c r="BD53" s="14"/>
      <c r="BE53" s="5"/>
    </row>
    <row r="54" spans="1:57" s="57" customFormat="1" ht="15" customHeight="1" x14ac:dyDescent="0.25">
      <c r="A54" s="57" t="s">
        <v>72</v>
      </c>
      <c r="B54" s="51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3"/>
      <c r="AJ54" s="53"/>
      <c r="AK54" s="54"/>
      <c r="AL54" s="66"/>
      <c r="AM54" s="66"/>
      <c r="AN54" s="55"/>
      <c r="AO54" s="66"/>
      <c r="AP54" s="66"/>
      <c r="AQ54" s="55"/>
      <c r="AR54" s="8"/>
      <c r="AT54" s="91"/>
      <c r="AU54" s="66"/>
      <c r="AV54" s="56"/>
      <c r="BD54" s="5"/>
      <c r="BE54" s="5"/>
    </row>
    <row r="55" spans="1:57" s="57" customFormat="1" ht="15" customHeight="1" x14ac:dyDescent="0.25">
      <c r="A55" s="57" t="s">
        <v>73</v>
      </c>
      <c r="B55" s="51"/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3"/>
      <c r="AJ55" s="53"/>
      <c r="AK55" s="54"/>
      <c r="AL55" s="66"/>
      <c r="AM55" s="66"/>
      <c r="AN55" s="55"/>
      <c r="AO55" s="66"/>
      <c r="AP55" s="66"/>
      <c r="AQ55" s="55"/>
      <c r="AR55" s="8"/>
      <c r="AT55" s="91"/>
      <c r="AU55" s="66"/>
      <c r="AV55" s="56"/>
      <c r="BD55" s="5"/>
      <c r="BE55" s="5"/>
    </row>
    <row r="56" spans="1:57" s="57" customFormat="1" ht="15" customHeight="1" x14ac:dyDescent="0.25">
      <c r="A56" s="142"/>
      <c r="B56" s="58"/>
      <c r="C56" s="58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3"/>
      <c r="AK56" s="64"/>
      <c r="AL56" s="66"/>
      <c r="AM56" s="66"/>
      <c r="AN56" s="61"/>
      <c r="AO56" s="61"/>
      <c r="AP56" s="61"/>
      <c r="AQ56" s="61"/>
      <c r="AR56" s="8"/>
      <c r="AT56" s="91"/>
      <c r="AU56" s="66"/>
      <c r="AV56" s="65"/>
      <c r="BD56" s="5"/>
      <c r="BE56" s="5"/>
    </row>
    <row r="57" spans="1:57" s="57" customFormat="1" ht="15" customHeight="1" x14ac:dyDescent="0.25">
      <c r="A57" s="163" t="s">
        <v>74</v>
      </c>
      <c r="B57" s="51"/>
      <c r="C57" s="51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3"/>
      <c r="AJ57" s="53"/>
      <c r="AK57" s="54"/>
      <c r="AL57" s="66"/>
      <c r="AM57" s="66"/>
      <c r="AN57" s="55"/>
      <c r="AO57" s="66"/>
      <c r="AP57" s="66"/>
      <c r="AQ57" s="55"/>
      <c r="AR57" s="8"/>
      <c r="AT57" s="91"/>
      <c r="AU57" s="66"/>
      <c r="AV57" s="56"/>
      <c r="BD57" s="5"/>
      <c r="BE57" s="5"/>
    </row>
    <row r="58" spans="1:57" s="57" customFormat="1" ht="15" customHeight="1" x14ac:dyDescent="0.25">
      <c r="A58" s="136"/>
      <c r="B58" s="58"/>
      <c r="C58" s="58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3"/>
      <c r="AK58" s="54"/>
      <c r="AL58" s="66"/>
      <c r="AM58" s="66"/>
      <c r="AN58" s="61"/>
      <c r="AO58" s="61"/>
      <c r="AP58" s="61"/>
      <c r="AQ58" s="61"/>
      <c r="AR58" s="8"/>
      <c r="AT58" s="91"/>
      <c r="AU58" s="66"/>
      <c r="AV58" s="65"/>
      <c r="BD58" s="5"/>
      <c r="BE58" s="5"/>
    </row>
    <row r="59" spans="1:57" s="57" customFormat="1" ht="15" customHeight="1" x14ac:dyDescent="0.25">
      <c r="A59" s="136"/>
      <c r="B59" s="51"/>
      <c r="C59" s="51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3"/>
      <c r="AJ59" s="53"/>
      <c r="AK59" s="54"/>
      <c r="AL59" s="66"/>
      <c r="AM59" s="66"/>
      <c r="AN59" s="55"/>
      <c r="AO59" s="66"/>
      <c r="AP59" s="66"/>
      <c r="AQ59" s="55"/>
      <c r="AR59" s="8"/>
      <c r="AT59" s="91"/>
      <c r="AU59" s="66"/>
      <c r="AV59" s="56"/>
      <c r="BD59" s="5"/>
      <c r="BE59" s="5"/>
    </row>
    <row r="60" spans="1:57" s="57" customFormat="1" ht="15" customHeight="1" x14ac:dyDescent="0.25">
      <c r="A60" s="137"/>
      <c r="B60" s="58"/>
      <c r="C60" s="58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3"/>
      <c r="AK60" s="54"/>
      <c r="AL60" s="66"/>
      <c r="AM60" s="66"/>
      <c r="AN60" s="61"/>
      <c r="AO60" s="61"/>
      <c r="AP60" s="61"/>
      <c r="AQ60" s="61"/>
      <c r="AR60" s="8"/>
      <c r="AT60" s="91"/>
      <c r="AU60" s="66"/>
      <c r="AV60" s="65"/>
      <c r="BD60" s="5"/>
      <c r="BE60" s="5"/>
    </row>
    <row r="61" spans="1:57" s="57" customFormat="1" ht="15" customHeight="1" x14ac:dyDescent="0.25">
      <c r="A61" s="143"/>
      <c r="B61" s="51"/>
      <c r="C61" s="51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3"/>
      <c r="AJ61" s="53"/>
      <c r="AK61" s="54"/>
      <c r="AL61" s="66"/>
      <c r="AM61" s="66"/>
      <c r="AN61" s="55"/>
      <c r="AO61" s="66"/>
      <c r="AP61" s="66"/>
      <c r="AQ61" s="55"/>
      <c r="AR61" s="8"/>
      <c r="AT61" s="91"/>
      <c r="AU61" s="66"/>
      <c r="AV61" s="56"/>
      <c r="BD61" s="5"/>
      <c r="BE61" s="5"/>
    </row>
    <row r="62" spans="1:57" s="57" customFormat="1" ht="15" customHeight="1" x14ac:dyDescent="0.25">
      <c r="A62" s="49"/>
      <c r="B62" s="58"/>
      <c r="C62" s="58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3"/>
      <c r="AK62" s="54"/>
      <c r="AL62" s="66"/>
      <c r="AM62" s="66"/>
      <c r="AN62" s="55"/>
      <c r="AO62" s="61"/>
      <c r="AP62" s="61"/>
      <c r="AQ62" s="61"/>
      <c r="AR62" s="8"/>
      <c r="AT62" s="91"/>
      <c r="AU62" s="66"/>
      <c r="AV62" s="65"/>
      <c r="BD62" s="5"/>
      <c r="BE62" s="5"/>
    </row>
    <row r="63" spans="1:57" s="57" customFormat="1" ht="15" customHeight="1" x14ac:dyDescent="0.25">
      <c r="A63" s="49"/>
      <c r="B63" s="67"/>
      <c r="C63" s="68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3"/>
      <c r="AJ63" s="53"/>
      <c r="AK63" s="54"/>
      <c r="AL63" s="55"/>
      <c r="AM63" s="55"/>
      <c r="AN63" s="55"/>
      <c r="AO63" s="55"/>
      <c r="AP63" s="56"/>
      <c r="AQ63" s="55"/>
      <c r="AR63" s="8"/>
      <c r="AT63" s="89"/>
      <c r="AU63" s="55"/>
      <c r="AV63" s="56"/>
      <c r="BD63" s="5"/>
      <c r="BE63" s="5"/>
    </row>
    <row r="64" spans="1:57" s="57" customFormat="1" ht="15" customHeight="1" x14ac:dyDescent="0.25">
      <c r="A64" s="49"/>
      <c r="B64" s="58"/>
      <c r="C64" s="58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3"/>
      <c r="AK64" s="54"/>
      <c r="AL64" s="55"/>
      <c r="AM64" s="55"/>
      <c r="AN64" s="55"/>
      <c r="AO64" s="55"/>
      <c r="AP64" s="56"/>
      <c r="AQ64" s="55"/>
      <c r="AR64" s="8"/>
      <c r="AT64" s="89"/>
      <c r="AU64" s="55"/>
      <c r="AV64" s="59"/>
      <c r="BD64" s="5"/>
      <c r="BE64" s="5"/>
    </row>
    <row r="65" spans="1:57" s="57" customFormat="1" ht="15" customHeight="1" x14ac:dyDescent="0.25">
      <c r="A65" s="49"/>
      <c r="B65" s="51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3"/>
      <c r="AJ65" s="53"/>
      <c r="AK65" s="54"/>
      <c r="AL65" s="55"/>
      <c r="AM65" s="55"/>
      <c r="AN65" s="55"/>
      <c r="AO65" s="55"/>
      <c r="AP65" s="56"/>
      <c r="AQ65" s="55"/>
      <c r="AR65" s="8"/>
      <c r="AT65" s="89"/>
      <c r="AU65" s="55"/>
      <c r="AV65" s="56"/>
      <c r="BD65" s="5"/>
      <c r="BE65" s="5"/>
    </row>
    <row r="66" spans="1:57" s="57" customFormat="1" ht="15" customHeight="1" x14ac:dyDescent="0.25">
      <c r="A66" s="49"/>
      <c r="B66" s="58"/>
      <c r="C66" s="58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3"/>
      <c r="AK66" s="54"/>
      <c r="AL66" s="55"/>
      <c r="AM66" s="55"/>
      <c r="AN66" s="55"/>
      <c r="AO66" s="55"/>
      <c r="AP66" s="56"/>
      <c r="AQ66" s="5"/>
      <c r="AR66" s="8"/>
      <c r="AT66" s="89"/>
      <c r="AU66" s="55"/>
      <c r="AV66" s="59"/>
      <c r="BD66" s="5"/>
      <c r="BE66" s="5"/>
    </row>
    <row r="67" spans="1:57" s="57" customFormat="1" ht="15" customHeight="1" x14ac:dyDescent="0.25">
      <c r="A67" s="49"/>
      <c r="B67" s="5"/>
      <c r="C67" s="50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3"/>
      <c r="AK67" s="69"/>
      <c r="AL67" s="55"/>
      <c r="AM67" s="55"/>
      <c r="AN67" s="55"/>
      <c r="AO67" s="55"/>
      <c r="AP67" s="56"/>
      <c r="AQ67" s="55"/>
      <c r="AR67" s="8"/>
      <c r="AT67" s="89"/>
      <c r="AU67" s="55"/>
      <c r="AV67" s="59"/>
      <c r="BD67" s="5"/>
      <c r="BE67" s="5"/>
    </row>
    <row r="68" spans="1:57" s="57" customFormat="1" ht="15" customHeight="1" x14ac:dyDescent="0.25">
      <c r="A68" s="49"/>
      <c r="B68" s="70"/>
      <c r="C68" s="70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3"/>
      <c r="AK68" s="54"/>
      <c r="AL68" s="55"/>
      <c r="AM68" s="55"/>
      <c r="AN68" s="55"/>
      <c r="AO68" s="55"/>
      <c r="AP68" s="56"/>
      <c r="AQ68" s="55"/>
      <c r="AR68" s="8"/>
      <c r="AT68" s="89"/>
      <c r="AU68" s="55"/>
      <c r="AV68" s="59"/>
      <c r="BD68" s="5"/>
      <c r="BE68" s="5"/>
    </row>
    <row r="69" spans="1:57" s="57" customFormat="1" ht="15" customHeight="1" x14ac:dyDescent="0.25">
      <c r="A69" s="49"/>
      <c r="B69" s="51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3"/>
      <c r="AJ69" s="53"/>
      <c r="AK69" s="54"/>
      <c r="AL69" s="71"/>
      <c r="AM69" s="71"/>
      <c r="AN69" s="55"/>
      <c r="AO69" s="71"/>
      <c r="AP69" s="72"/>
      <c r="AQ69" s="55"/>
      <c r="AR69" s="8"/>
      <c r="AT69" s="92"/>
      <c r="AU69" s="71"/>
      <c r="AV69" s="56"/>
      <c r="BD69" s="5"/>
      <c r="BE69" s="5"/>
    </row>
    <row r="70" spans="1:57" s="57" customFormat="1" ht="15" customHeight="1" x14ac:dyDescent="0.25">
      <c r="A70" s="49"/>
      <c r="B70" s="58"/>
      <c r="C70" s="58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3"/>
      <c r="AK70" s="54"/>
      <c r="AL70" s="55"/>
      <c r="AM70" s="55"/>
      <c r="AN70" s="71"/>
      <c r="AO70" s="55"/>
      <c r="AP70" s="56"/>
      <c r="AQ70" s="55"/>
      <c r="AR70" s="8"/>
      <c r="AT70" s="89"/>
      <c r="AU70" s="55"/>
      <c r="AV70" s="59"/>
      <c r="BD70" s="5"/>
      <c r="BE70" s="5"/>
    </row>
    <row r="71" spans="1:57" s="57" customFormat="1" ht="15" customHeight="1" x14ac:dyDescent="0.25">
      <c r="A71" s="49"/>
      <c r="B71" s="51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3"/>
      <c r="AJ71" s="53"/>
      <c r="AK71" s="54"/>
      <c r="AL71" s="71"/>
      <c r="AM71" s="71"/>
      <c r="AN71" s="55"/>
      <c r="AO71" s="71"/>
      <c r="AP71" s="72"/>
      <c r="AQ71" s="55"/>
      <c r="AR71" s="8"/>
      <c r="AT71" s="92"/>
      <c r="AU71" s="71"/>
      <c r="AV71" s="56"/>
      <c r="BD71" s="5"/>
      <c r="BE71" s="5"/>
    </row>
    <row r="72" spans="1:57" s="57" customFormat="1" ht="15" customHeight="1" x14ac:dyDescent="0.25">
      <c r="A72" s="49"/>
      <c r="B72" s="58"/>
      <c r="C72" s="5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3"/>
      <c r="AK72" s="69"/>
      <c r="AL72" s="55"/>
      <c r="AM72" s="55"/>
      <c r="AN72" s="71"/>
      <c r="AO72" s="55"/>
      <c r="AP72" s="56"/>
      <c r="AQ72" s="55"/>
      <c r="AR72" s="8"/>
      <c r="AT72" s="89"/>
      <c r="AU72" s="55"/>
      <c r="AV72" s="59"/>
      <c r="BD72" s="5"/>
      <c r="BE72" s="5"/>
    </row>
    <row r="73" spans="1:57" s="57" customFormat="1" ht="15" customHeight="1" x14ac:dyDescent="0.25">
      <c r="A73" s="49"/>
      <c r="B73" s="5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3"/>
      <c r="AJ73" s="53"/>
      <c r="AK73" s="54"/>
      <c r="AL73" s="71"/>
      <c r="AM73" s="71"/>
      <c r="AN73" s="55"/>
      <c r="AO73" s="71"/>
      <c r="AP73" s="72"/>
      <c r="AQ73" s="55"/>
      <c r="AR73" s="8"/>
      <c r="AT73" s="92"/>
      <c r="AU73" s="71"/>
      <c r="AV73" s="56"/>
      <c r="BD73" s="5"/>
      <c r="BE73" s="5"/>
    </row>
    <row r="74" spans="1:57" s="57" customFormat="1" ht="15" customHeight="1" x14ac:dyDescent="0.25">
      <c r="A74" s="49"/>
      <c r="B74" s="58"/>
      <c r="C74" s="58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73"/>
      <c r="AK74" s="69"/>
      <c r="AL74" s="71"/>
      <c r="AM74" s="71"/>
      <c r="AN74" s="55"/>
      <c r="AO74" s="71"/>
      <c r="AP74" s="72"/>
      <c r="AQ74" s="71"/>
      <c r="AR74" s="8"/>
      <c r="AT74" s="92"/>
      <c r="AU74" s="71"/>
      <c r="AV74" s="72"/>
      <c r="BD74" s="5"/>
      <c r="BE74" s="5"/>
    </row>
    <row r="75" spans="1:57" s="57" customFormat="1" ht="15" customHeight="1" x14ac:dyDescent="0.25">
      <c r="A75" s="49"/>
      <c r="B75" s="5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3"/>
      <c r="AJ75" s="53"/>
      <c r="AK75" s="54"/>
      <c r="AL75" s="71"/>
      <c r="AM75" s="71"/>
      <c r="AN75" s="55"/>
      <c r="AO75" s="71"/>
      <c r="AP75" s="72"/>
      <c r="AQ75" s="55"/>
      <c r="AR75" s="8"/>
      <c r="AT75" s="92"/>
      <c r="AU75" s="71"/>
      <c r="AV75" s="56"/>
      <c r="BD75" s="5"/>
      <c r="BE75" s="5"/>
    </row>
    <row r="76" spans="1:57" s="57" customFormat="1" ht="15" customHeight="1" x14ac:dyDescent="0.25">
      <c r="A76" s="49"/>
      <c r="B76" s="58"/>
      <c r="C76" s="58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73"/>
      <c r="AK76" s="69"/>
      <c r="AL76" s="71"/>
      <c r="AM76" s="71"/>
      <c r="AN76" s="71"/>
      <c r="AO76" s="71"/>
      <c r="AP76" s="72"/>
      <c r="AQ76" s="71"/>
      <c r="AR76" s="8"/>
      <c r="AT76" s="92"/>
      <c r="AU76" s="71"/>
      <c r="AV76" s="72"/>
      <c r="BD76" s="5"/>
      <c r="BE76" s="5"/>
    </row>
    <row r="77" spans="1:57" s="57" customFormat="1" ht="15" customHeight="1" x14ac:dyDescent="0.25">
      <c r="A77" s="49"/>
      <c r="B77" s="5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3"/>
      <c r="AJ77" s="53"/>
      <c r="AK77" s="54"/>
      <c r="AL77" s="71"/>
      <c r="AM77" s="71"/>
      <c r="AN77" s="55"/>
      <c r="AO77" s="55"/>
      <c r="AP77" s="72"/>
      <c r="AQ77" s="55"/>
      <c r="AR77" s="8"/>
      <c r="AT77" s="92"/>
      <c r="AU77" s="71"/>
      <c r="AV77" s="56"/>
      <c r="BD77" s="5"/>
      <c r="BE77" s="5"/>
    </row>
    <row r="78" spans="1:57" s="57" customFormat="1" ht="15" customHeight="1" x14ac:dyDescent="0.25">
      <c r="A78" s="49"/>
      <c r="B78" s="58"/>
      <c r="C78" s="58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73"/>
      <c r="AK78" s="69"/>
      <c r="AL78" s="71"/>
      <c r="AM78" s="71"/>
      <c r="AN78" s="71"/>
      <c r="AO78" s="71"/>
      <c r="AP78" s="72"/>
      <c r="AQ78" s="71"/>
      <c r="AR78" s="8"/>
      <c r="AT78" s="92"/>
      <c r="AU78" s="71"/>
      <c r="AV78" s="72"/>
      <c r="BD78" s="5"/>
      <c r="BE78" s="5"/>
    </row>
    <row r="79" spans="1:57" s="57" customFormat="1" ht="15" customHeight="1" x14ac:dyDescent="0.25">
      <c r="A79" s="49"/>
      <c r="B79" s="5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3"/>
      <c r="AJ79" s="53"/>
      <c r="AK79" s="54"/>
      <c r="AL79" s="71"/>
      <c r="AM79" s="71"/>
      <c r="AN79" s="55"/>
      <c r="AO79" s="71"/>
      <c r="AP79" s="72"/>
      <c r="AQ79" s="55"/>
      <c r="AR79" s="8"/>
      <c r="AT79" s="92"/>
      <c r="AU79" s="71"/>
      <c r="AV79" s="56"/>
      <c r="BD79" s="5"/>
      <c r="BE79" s="5"/>
    </row>
    <row r="80" spans="1:57" s="57" customFormat="1" ht="15" customHeight="1" x14ac:dyDescent="0.25">
      <c r="A80" s="49"/>
      <c r="B80" s="58"/>
      <c r="C80" s="58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73"/>
      <c r="AK80" s="69"/>
      <c r="AL80" s="71"/>
      <c r="AM80" s="71"/>
      <c r="AN80" s="55"/>
      <c r="AO80" s="71"/>
      <c r="AP80" s="72"/>
      <c r="AQ80" s="71"/>
      <c r="AR80" s="8"/>
      <c r="AT80" s="92"/>
      <c r="AU80" s="71"/>
      <c r="AV80" s="72"/>
      <c r="BD80" s="5"/>
      <c r="BE80" s="5"/>
    </row>
    <row r="81" spans="1:57" s="57" customFormat="1" ht="15" customHeight="1" x14ac:dyDescent="0.25">
      <c r="A81" s="49"/>
      <c r="B81" s="51"/>
      <c r="C81" s="51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3"/>
      <c r="AJ81" s="53"/>
      <c r="AK81" s="54"/>
      <c r="AL81" s="71"/>
      <c r="AM81" s="71"/>
      <c r="AN81" s="55"/>
      <c r="AO81" s="71"/>
      <c r="AP81" s="72"/>
      <c r="AQ81" s="55"/>
      <c r="AR81" s="8"/>
      <c r="AT81" s="92"/>
      <c r="AU81" s="71"/>
      <c r="AV81" s="56"/>
      <c r="BD81" s="5"/>
      <c r="BE81" s="5"/>
    </row>
    <row r="82" spans="1:57" s="57" customFormat="1" ht="15" customHeight="1" x14ac:dyDescent="0.25">
      <c r="A82" s="49"/>
      <c r="B82" s="58"/>
      <c r="C82" s="58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73"/>
      <c r="AK82" s="54"/>
      <c r="AL82" s="71"/>
      <c r="AM82" s="71"/>
      <c r="AN82" s="55"/>
      <c r="AO82" s="71"/>
      <c r="AP82" s="72"/>
      <c r="AQ82" s="71"/>
      <c r="AR82" s="8"/>
      <c r="AT82" s="92"/>
      <c r="AU82" s="71"/>
      <c r="AV82" s="72"/>
      <c r="BD82" s="5"/>
      <c r="BE82" s="5"/>
    </row>
    <row r="83" spans="1:57" s="57" customFormat="1" ht="15" customHeight="1" x14ac:dyDescent="0.25">
      <c r="A83" s="49"/>
      <c r="B83" s="68"/>
      <c r="C83" s="68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3"/>
      <c r="AJ83" s="53"/>
      <c r="AK83" s="54"/>
      <c r="AL83" s="55"/>
      <c r="AM83" s="55"/>
      <c r="AN83" s="55"/>
      <c r="AO83" s="55"/>
      <c r="AP83" s="56"/>
      <c r="AQ83" s="55"/>
      <c r="AR83" s="8"/>
      <c r="AT83" s="89"/>
      <c r="AU83" s="55"/>
      <c r="AV83" s="56"/>
      <c r="BD83" s="5"/>
      <c r="BE83" s="5"/>
    </row>
    <row r="84" spans="1:57" s="57" customFormat="1" ht="15" customHeight="1" x14ac:dyDescent="0.25">
      <c r="A84" s="49"/>
      <c r="B84" s="58"/>
      <c r="C84" s="58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3"/>
      <c r="AK84" s="54"/>
      <c r="AL84" s="55"/>
      <c r="AM84" s="55"/>
      <c r="AN84" s="55"/>
      <c r="AO84" s="55"/>
      <c r="AP84" s="56"/>
      <c r="AQ84" s="55"/>
      <c r="AR84" s="8"/>
      <c r="AT84" s="89"/>
      <c r="AU84" s="55"/>
      <c r="AV84" s="59"/>
      <c r="BD84" s="5"/>
      <c r="BE84" s="5"/>
    </row>
    <row r="85" spans="1:57" s="57" customFormat="1" ht="15" customHeight="1" x14ac:dyDescent="0.25">
      <c r="A85" s="49"/>
      <c r="B85" s="51"/>
      <c r="C85" s="51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3"/>
      <c r="AK85" s="54"/>
      <c r="AL85" s="55"/>
      <c r="AM85" s="55"/>
      <c r="AN85" s="55"/>
      <c r="AO85" s="55"/>
      <c r="AP85" s="56"/>
      <c r="AQ85" s="55"/>
      <c r="AR85" s="8"/>
      <c r="AT85" s="89"/>
      <c r="AU85" s="55"/>
      <c r="AV85" s="59"/>
      <c r="BD85" s="5"/>
      <c r="BE85" s="5"/>
    </row>
    <row r="86" spans="1:57" s="57" customFormat="1" ht="15" customHeight="1" x14ac:dyDescent="0.25">
      <c r="A86" s="49"/>
      <c r="B86" s="58"/>
      <c r="C86" s="58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3"/>
      <c r="AK86" s="54"/>
      <c r="AL86" s="55"/>
      <c r="AM86" s="55"/>
      <c r="AN86" s="71"/>
      <c r="AO86" s="55"/>
      <c r="AP86" s="56"/>
      <c r="AQ86" s="55"/>
      <c r="AR86" s="8"/>
      <c r="AT86" s="89"/>
      <c r="AU86" s="55"/>
      <c r="AV86" s="59"/>
      <c r="BD86" s="5"/>
      <c r="BE86" s="5"/>
    </row>
    <row r="87" spans="1:57" s="57" customFormat="1" ht="15" customHeight="1" x14ac:dyDescent="0.25">
      <c r="A87" s="49"/>
      <c r="B87" s="50"/>
      <c r="C87" s="50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3"/>
      <c r="AJ87" s="53"/>
      <c r="AK87" s="54"/>
      <c r="AL87" s="55"/>
      <c r="AM87" s="55"/>
      <c r="AN87" s="55"/>
      <c r="AO87" s="55"/>
      <c r="AP87" s="56"/>
      <c r="AQ87" s="55"/>
      <c r="AR87" s="8"/>
      <c r="AT87" s="89"/>
      <c r="AU87" s="55"/>
      <c r="AV87" s="56"/>
      <c r="BD87" s="14"/>
      <c r="BE87" s="5"/>
    </row>
    <row r="88" spans="1:57" s="57" customFormat="1" ht="15" customHeight="1" x14ac:dyDescent="0.25">
      <c r="A88" s="49"/>
      <c r="B88" s="58"/>
      <c r="C88" s="58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3"/>
      <c r="AK88" s="54"/>
      <c r="AL88" s="55"/>
      <c r="AM88" s="55"/>
      <c r="AN88" s="71"/>
      <c r="AO88" s="55"/>
      <c r="AP88" s="56"/>
      <c r="AQ88" s="55"/>
      <c r="AR88" s="8"/>
      <c r="AT88" s="89"/>
      <c r="AU88" s="55"/>
      <c r="AV88" s="59"/>
      <c r="BD88" s="14"/>
      <c r="BE88" s="5"/>
    </row>
    <row r="89" spans="1:57" s="57" customFormat="1" ht="15" customHeight="1" x14ac:dyDescent="0.25">
      <c r="A89" s="49"/>
      <c r="B89" s="51"/>
      <c r="C89" s="51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62"/>
      <c r="U89" s="62"/>
      <c r="V89" s="62"/>
      <c r="W89" s="52"/>
      <c r="X89" s="52"/>
      <c r="Y89" s="62"/>
      <c r="Z89" s="62"/>
      <c r="AA89" s="62"/>
      <c r="AB89" s="52"/>
      <c r="AC89" s="52"/>
      <c r="AD89" s="52"/>
      <c r="AE89" s="52"/>
      <c r="AF89" s="52"/>
      <c r="AG89" s="52"/>
      <c r="AH89" s="52"/>
      <c r="AI89" s="53"/>
      <c r="AJ89" s="53"/>
      <c r="AK89" s="54"/>
      <c r="AL89" s="55"/>
      <c r="AM89" s="55"/>
      <c r="AN89" s="55"/>
      <c r="AO89" s="55"/>
      <c r="AP89" s="55"/>
      <c r="AQ89" s="55"/>
      <c r="AR89" s="8"/>
      <c r="AT89" s="89"/>
      <c r="AU89" s="55"/>
      <c r="AV89" s="56"/>
      <c r="BD89" s="5"/>
      <c r="BE89" s="5"/>
    </row>
    <row r="90" spans="1:57" s="57" customFormat="1" ht="15" customHeight="1" x14ac:dyDescent="0.25">
      <c r="A90" s="49"/>
      <c r="B90" s="58"/>
      <c r="C90" s="58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53"/>
      <c r="AK90" s="69"/>
      <c r="AL90" s="55"/>
      <c r="AM90" s="55"/>
      <c r="AN90" s="71"/>
      <c r="AO90" s="55"/>
      <c r="AP90" s="55"/>
      <c r="AQ90" s="55"/>
      <c r="AR90" s="8"/>
      <c r="AT90" s="89"/>
      <c r="AU90" s="55"/>
      <c r="AV90" s="74"/>
      <c r="BD90" s="5"/>
      <c r="BE90" s="5"/>
    </row>
    <row r="91" spans="1:57" s="57" customFormat="1" ht="15" customHeight="1" x14ac:dyDescent="0.25">
      <c r="A91" s="49"/>
      <c r="B91" s="51"/>
      <c r="C91" s="51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3"/>
      <c r="AJ91" s="53"/>
      <c r="AK91" s="54"/>
      <c r="AL91" s="71"/>
      <c r="AM91" s="71"/>
      <c r="AN91" s="55"/>
      <c r="AO91" s="55"/>
      <c r="AP91" s="72"/>
      <c r="AQ91" s="55"/>
      <c r="AR91" s="8"/>
      <c r="AT91" s="92"/>
      <c r="AU91" s="71"/>
      <c r="AV91" s="56"/>
      <c r="BD91" s="5"/>
      <c r="BE91" s="5"/>
    </row>
    <row r="92" spans="1:57" s="57" customFormat="1" ht="15" customHeight="1" x14ac:dyDescent="0.25">
      <c r="A92" s="49"/>
      <c r="B92" s="58"/>
      <c r="C92" s="58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73"/>
      <c r="AK92" s="69"/>
      <c r="AL92" s="71"/>
      <c r="AM92" s="71"/>
      <c r="AN92" s="71"/>
      <c r="AO92" s="71"/>
      <c r="AP92" s="72"/>
      <c r="AQ92" s="71"/>
      <c r="AR92" s="8"/>
      <c r="AT92" s="92"/>
      <c r="AU92" s="71"/>
      <c r="AV92" s="72"/>
      <c r="BD92" s="5"/>
      <c r="BE92" s="5"/>
    </row>
    <row r="93" spans="1:57" s="57" customFormat="1" ht="15" customHeight="1" x14ac:dyDescent="0.25">
      <c r="A93" s="49"/>
      <c r="B93" s="51"/>
      <c r="C93" s="51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3"/>
      <c r="AJ93" s="53"/>
      <c r="AK93" s="54"/>
      <c r="AL93" s="71"/>
      <c r="AM93" s="71"/>
      <c r="AN93" s="55"/>
      <c r="AO93" s="71"/>
      <c r="AP93" s="72"/>
      <c r="AQ93" s="55"/>
      <c r="AR93" s="8"/>
      <c r="AT93" s="92"/>
      <c r="AU93" s="71"/>
      <c r="AV93" s="56"/>
      <c r="BD93" s="14"/>
      <c r="BE93" s="5"/>
    </row>
    <row r="94" spans="1:57" s="57" customFormat="1" ht="15" customHeight="1" x14ac:dyDescent="0.25">
      <c r="A94" s="49"/>
      <c r="B94" s="58"/>
      <c r="C94" s="58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73"/>
      <c r="AK94" s="69"/>
      <c r="AL94" s="71"/>
      <c r="AM94" s="71"/>
      <c r="AN94" s="71"/>
      <c r="AO94" s="71"/>
      <c r="AP94" s="72"/>
      <c r="AQ94" s="71"/>
      <c r="AR94" s="8"/>
      <c r="AT94" s="92"/>
      <c r="AU94" s="71"/>
      <c r="AV94" s="72"/>
      <c r="BD94" s="14"/>
      <c r="BE94" s="5"/>
    </row>
    <row r="95" spans="1:57" s="57" customFormat="1" ht="15" customHeight="1" x14ac:dyDescent="0.25">
      <c r="A95" s="49"/>
      <c r="B95" s="51"/>
      <c r="C95" s="51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73"/>
      <c r="AK95" s="69"/>
      <c r="AL95" s="71"/>
      <c r="AM95" s="71"/>
      <c r="AN95" s="55"/>
      <c r="AO95" s="71"/>
      <c r="AP95" s="72"/>
      <c r="AQ95" s="71"/>
      <c r="AR95" s="8"/>
      <c r="AT95" s="92"/>
      <c r="AU95" s="71"/>
      <c r="AV95" s="72"/>
      <c r="BD95" s="5"/>
      <c r="BE95" s="5"/>
    </row>
    <row r="96" spans="1:57" s="57" customFormat="1" ht="15" customHeight="1" x14ac:dyDescent="0.25">
      <c r="A96" s="49"/>
      <c r="B96" s="58"/>
      <c r="C96" s="58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73"/>
      <c r="AK96" s="69"/>
      <c r="AL96" s="71"/>
      <c r="AM96" s="71"/>
      <c r="AN96" s="71"/>
      <c r="AO96" s="71"/>
      <c r="AP96" s="72"/>
      <c r="AQ96" s="71"/>
      <c r="AR96" s="8"/>
      <c r="AT96" s="92"/>
      <c r="AU96" s="71"/>
      <c r="AV96" s="72"/>
      <c r="BD96" s="5"/>
      <c r="BE96" s="5"/>
    </row>
    <row r="97" spans="1:57" s="57" customFormat="1" ht="15" customHeight="1" x14ac:dyDescent="0.25">
      <c r="A97" s="49"/>
      <c r="B97" s="51"/>
      <c r="C97" s="51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3"/>
      <c r="AJ97" s="53"/>
      <c r="AK97" s="54"/>
      <c r="AL97" s="71"/>
      <c r="AM97" s="71"/>
      <c r="AN97" s="55"/>
      <c r="AO97" s="71"/>
      <c r="AP97" s="71"/>
      <c r="AQ97" s="55"/>
      <c r="AR97" s="8"/>
      <c r="AT97" s="92"/>
      <c r="AU97" s="71"/>
      <c r="AV97" s="56"/>
      <c r="BD97" s="5"/>
      <c r="BE97" s="5"/>
    </row>
    <row r="98" spans="1:57" s="57" customFormat="1" ht="15" customHeight="1" x14ac:dyDescent="0.25">
      <c r="A98" s="49"/>
      <c r="B98" s="58"/>
      <c r="C98" s="58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73"/>
      <c r="AK98" s="69"/>
      <c r="AL98" s="71"/>
      <c r="AM98" s="71"/>
      <c r="AN98" s="71"/>
      <c r="AO98" s="71"/>
      <c r="AP98" s="71"/>
      <c r="AQ98" s="71"/>
      <c r="AR98" s="8"/>
      <c r="AT98" s="92"/>
      <c r="AU98" s="71"/>
      <c r="AV98" s="71"/>
      <c r="BD98" s="5"/>
      <c r="BE98" s="5"/>
    </row>
    <row r="99" spans="1:57" s="57" customFormat="1" ht="15.75" x14ac:dyDescent="0.25">
      <c r="A99" s="49"/>
      <c r="B99" s="58"/>
      <c r="C99" s="58"/>
      <c r="D99" s="62"/>
      <c r="E99" s="62"/>
      <c r="F99" s="62"/>
      <c r="G99" s="62"/>
      <c r="H99" s="62"/>
      <c r="I99" s="62"/>
      <c r="J99" s="52"/>
      <c r="K99" s="52"/>
      <c r="L99" s="52"/>
      <c r="M99" s="52"/>
      <c r="N99" s="52"/>
      <c r="O99" s="52"/>
      <c r="P99" s="62"/>
      <c r="Q99" s="62"/>
      <c r="R99" s="52"/>
      <c r="S99" s="52"/>
      <c r="T99" s="62"/>
      <c r="U99" s="62"/>
      <c r="V99" s="62"/>
      <c r="W99" s="62"/>
      <c r="X99" s="62"/>
      <c r="Y99" s="62"/>
      <c r="Z99" s="62"/>
      <c r="AA99" s="62"/>
      <c r="AB99" s="52"/>
      <c r="AC99" s="52"/>
      <c r="AD99" s="52"/>
      <c r="AE99" s="62"/>
      <c r="AF99" s="52"/>
      <c r="AG99" s="52"/>
      <c r="AH99" s="52"/>
      <c r="AI99" s="52"/>
      <c r="AJ99" s="53"/>
      <c r="AK99" s="69"/>
      <c r="AL99" s="55"/>
      <c r="AM99" s="55"/>
      <c r="AN99" s="55"/>
      <c r="AO99" s="55"/>
      <c r="AP99" s="56"/>
      <c r="AQ99" s="55"/>
      <c r="AR99" s="8"/>
      <c r="AT99" s="89"/>
      <c r="AU99" s="55"/>
      <c r="AV99" s="59"/>
      <c r="BD99" s="5"/>
      <c r="BE99" s="5"/>
    </row>
    <row r="100" spans="1:57" s="57" customFormat="1" ht="15" customHeight="1" x14ac:dyDescent="0.25">
      <c r="A100" s="49"/>
      <c r="B100" s="51"/>
      <c r="C100" s="51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3"/>
      <c r="AJ100" s="53"/>
      <c r="AK100" s="54"/>
      <c r="AL100" s="71"/>
      <c r="AM100" s="71"/>
      <c r="AN100" s="71"/>
      <c r="AO100" s="71"/>
      <c r="AP100" s="72"/>
      <c r="AQ100" s="55"/>
      <c r="AR100" s="8"/>
      <c r="AT100" s="92"/>
      <c r="AU100" s="71"/>
      <c r="AV100" s="56"/>
      <c r="BD100" s="5"/>
      <c r="BE100" s="5"/>
    </row>
    <row r="101" spans="1:57" s="57" customFormat="1" ht="15" customHeight="1" x14ac:dyDescent="0.25">
      <c r="A101" s="49"/>
      <c r="B101" s="58"/>
      <c r="C101" s="58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73"/>
      <c r="AK101" s="69"/>
      <c r="AL101" s="71"/>
      <c r="AM101" s="71"/>
      <c r="AN101" s="55"/>
      <c r="AO101" s="71"/>
      <c r="AP101" s="72"/>
      <c r="AQ101" s="71"/>
      <c r="AR101" s="8"/>
      <c r="AT101" s="92"/>
      <c r="AU101" s="71"/>
      <c r="AV101" s="72"/>
      <c r="BD101" s="14"/>
      <c r="BE101" s="14"/>
    </row>
    <row r="102" spans="1:57" s="57" customFormat="1" ht="15" customHeight="1" x14ac:dyDescent="0.25">
      <c r="A102" s="49"/>
      <c r="B102" s="50"/>
      <c r="C102" s="50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3"/>
      <c r="AJ102" s="53"/>
      <c r="AK102" s="54"/>
      <c r="AL102" s="71"/>
      <c r="AM102" s="71"/>
      <c r="AN102" s="71"/>
      <c r="AO102" s="71"/>
      <c r="AP102" s="72"/>
      <c r="AQ102" s="55"/>
      <c r="AR102" s="8"/>
      <c r="AT102" s="92"/>
      <c r="AU102" s="71"/>
      <c r="AV102" s="56"/>
      <c r="BD102" s="14"/>
      <c r="BE102" s="14"/>
    </row>
    <row r="103" spans="1:57" s="57" customFormat="1" ht="15" customHeight="1" x14ac:dyDescent="0.25">
      <c r="A103" s="49"/>
      <c r="B103" s="58"/>
      <c r="C103" s="58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73"/>
      <c r="AK103" s="69"/>
      <c r="AL103" s="71"/>
      <c r="AM103" s="71"/>
      <c r="AN103" s="55"/>
      <c r="AO103" s="71"/>
      <c r="AP103" s="72"/>
      <c r="AQ103" s="71"/>
      <c r="AR103" s="8"/>
      <c r="AT103" s="92"/>
      <c r="AU103" s="71"/>
      <c r="AV103" s="72"/>
      <c r="BD103" s="14"/>
      <c r="BE103" s="14"/>
    </row>
    <row r="104" spans="1:57" s="57" customFormat="1" ht="15" customHeight="1" x14ac:dyDescent="0.25">
      <c r="A104" s="49"/>
      <c r="B104" s="51"/>
      <c r="C104" s="51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3"/>
      <c r="AJ104" s="53"/>
      <c r="AK104" s="54"/>
      <c r="AL104" s="71"/>
      <c r="AM104" s="71"/>
      <c r="AN104" s="71"/>
      <c r="AO104" s="71"/>
      <c r="AP104" s="71"/>
      <c r="AQ104" s="55"/>
      <c r="AR104" s="8"/>
      <c r="AT104" s="92"/>
      <c r="AU104" s="71"/>
      <c r="AV104" s="56"/>
      <c r="BD104" s="5"/>
      <c r="BE104" s="5"/>
    </row>
    <row r="105" spans="1:57" s="57" customFormat="1" ht="15" customHeight="1" x14ac:dyDescent="0.25">
      <c r="A105" s="49"/>
      <c r="B105" s="58"/>
      <c r="C105" s="58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73"/>
      <c r="AK105" s="69"/>
      <c r="AL105" s="71"/>
      <c r="AM105" s="71"/>
      <c r="AN105" s="55"/>
      <c r="AO105" s="71"/>
      <c r="AP105" s="71"/>
      <c r="AQ105" s="71"/>
      <c r="AR105" s="8"/>
      <c r="AT105" s="92"/>
      <c r="AU105" s="71"/>
      <c r="AV105" s="71"/>
      <c r="BD105" s="5"/>
      <c r="BE105" s="5"/>
    </row>
    <row r="106" spans="1:57" s="57" customFormat="1" ht="15" customHeight="1" x14ac:dyDescent="0.25">
      <c r="A106" s="49"/>
      <c r="B106" s="68"/>
      <c r="C106" s="68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3"/>
      <c r="AJ106" s="53"/>
      <c r="AK106" s="54"/>
      <c r="AL106" s="71"/>
      <c r="AM106" s="71"/>
      <c r="AN106" s="71"/>
      <c r="AO106" s="71"/>
      <c r="AP106" s="72"/>
      <c r="AQ106" s="55"/>
      <c r="AR106" s="8"/>
      <c r="AT106" s="92"/>
      <c r="AU106" s="71"/>
      <c r="AV106" s="56"/>
      <c r="BD106" s="5"/>
      <c r="BE106" s="5"/>
    </row>
    <row r="107" spans="1:57" s="57" customFormat="1" ht="15" customHeight="1" x14ac:dyDescent="0.25">
      <c r="A107" s="49"/>
      <c r="B107" s="58"/>
      <c r="C107" s="58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73"/>
      <c r="AK107" s="69"/>
      <c r="AL107" s="71"/>
      <c r="AM107" s="71"/>
      <c r="AN107" s="55"/>
      <c r="AO107" s="71"/>
      <c r="AP107" s="72"/>
      <c r="AQ107" s="71"/>
      <c r="AR107" s="8"/>
      <c r="AT107" s="92"/>
      <c r="AU107" s="71"/>
      <c r="AV107" s="72"/>
      <c r="BD107" s="5"/>
      <c r="BE107" s="5"/>
    </row>
    <row r="108" spans="1:57" s="57" customFormat="1" ht="15" customHeight="1" x14ac:dyDescent="0.25">
      <c r="A108" s="49"/>
      <c r="B108" s="51"/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3"/>
      <c r="AJ108" s="53"/>
      <c r="AK108" s="54"/>
      <c r="AL108" s="71"/>
      <c r="AM108" s="71"/>
      <c r="AN108" s="71"/>
      <c r="AO108" s="71"/>
      <c r="AP108" s="72"/>
      <c r="AQ108" s="55"/>
      <c r="AR108" s="8"/>
      <c r="AT108" s="92"/>
      <c r="AU108" s="71"/>
      <c r="AV108" s="56"/>
      <c r="BD108" s="5"/>
      <c r="BE108" s="5"/>
    </row>
    <row r="109" spans="1:57" s="57" customFormat="1" ht="15" customHeight="1" x14ac:dyDescent="0.25">
      <c r="A109" s="49"/>
      <c r="B109" s="58"/>
      <c r="C109" s="58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73"/>
      <c r="AK109" s="69"/>
      <c r="AL109" s="71"/>
      <c r="AM109" s="71"/>
      <c r="AN109" s="55"/>
      <c r="AO109" s="71"/>
      <c r="AP109" s="72"/>
      <c r="AQ109" s="71"/>
      <c r="AR109" s="8"/>
      <c r="AT109" s="92"/>
      <c r="AU109" s="71"/>
      <c r="AV109" s="72"/>
      <c r="BD109" s="5"/>
      <c r="BE109" s="5"/>
    </row>
    <row r="110" spans="1:57" s="57" customFormat="1" ht="15" customHeight="1" x14ac:dyDescent="0.25">
      <c r="A110" s="49"/>
      <c r="B110" s="51"/>
      <c r="C110" s="51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3"/>
      <c r="AJ110" s="53"/>
      <c r="AK110" s="54"/>
      <c r="AL110" s="71"/>
      <c r="AM110" s="71"/>
      <c r="AN110" s="71"/>
      <c r="AO110" s="71"/>
      <c r="AP110" s="72"/>
      <c r="AQ110" s="55"/>
      <c r="AR110" s="8"/>
      <c r="AT110" s="92"/>
      <c r="AU110" s="71"/>
      <c r="AV110" s="56"/>
      <c r="BD110" s="5"/>
      <c r="BE110" s="5"/>
    </row>
    <row r="111" spans="1:57" s="57" customFormat="1" ht="15" customHeight="1" x14ac:dyDescent="0.25">
      <c r="A111" s="49"/>
      <c r="B111" s="58"/>
      <c r="C111" s="58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73"/>
      <c r="AK111" s="69"/>
      <c r="AL111" s="71"/>
      <c r="AM111" s="71"/>
      <c r="AN111" s="55"/>
      <c r="AO111" s="71"/>
      <c r="AP111" s="72"/>
      <c r="AQ111" s="71"/>
      <c r="AR111" s="8"/>
      <c r="AT111" s="92"/>
      <c r="AU111" s="71"/>
      <c r="AV111" s="72"/>
      <c r="BD111" s="5"/>
      <c r="BE111" s="5"/>
    </row>
    <row r="112" spans="1:57" s="57" customFormat="1" ht="15" customHeight="1" x14ac:dyDescent="0.25">
      <c r="A112" s="49"/>
      <c r="B112" s="51"/>
      <c r="C112" s="51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3"/>
      <c r="AJ112" s="53"/>
      <c r="AK112" s="54"/>
      <c r="AL112" s="71"/>
      <c r="AM112" s="71"/>
      <c r="AN112" s="71"/>
      <c r="AO112" s="71"/>
      <c r="AP112" s="72"/>
      <c r="AQ112" s="55"/>
      <c r="AR112" s="8"/>
      <c r="AT112" s="92"/>
      <c r="AU112" s="71"/>
      <c r="AV112" s="56"/>
      <c r="BD112" s="5"/>
      <c r="BE112" s="5"/>
    </row>
    <row r="113" spans="1:57" s="57" customFormat="1" ht="15" customHeight="1" x14ac:dyDescent="0.25">
      <c r="A113" s="49"/>
      <c r="B113" s="58"/>
      <c r="C113" s="58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73"/>
      <c r="AK113" s="69"/>
      <c r="AL113" s="71"/>
      <c r="AM113" s="71"/>
      <c r="AN113" s="55"/>
      <c r="AO113" s="71"/>
      <c r="AP113" s="72"/>
      <c r="AQ113" s="71"/>
      <c r="AR113" s="8"/>
      <c r="AT113" s="92"/>
      <c r="AU113" s="71"/>
      <c r="AV113" s="72"/>
      <c r="BD113" s="5"/>
      <c r="BE113" s="5"/>
    </row>
    <row r="114" spans="1:57" s="57" customFormat="1" ht="15" customHeight="1" x14ac:dyDescent="0.25">
      <c r="A114" s="49"/>
      <c r="B114" s="51"/>
      <c r="C114" s="51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3"/>
      <c r="AJ114" s="53"/>
      <c r="AK114" s="54"/>
      <c r="AL114" s="71"/>
      <c r="AM114" s="71"/>
      <c r="AN114" s="71"/>
      <c r="AO114" s="71"/>
      <c r="AP114" s="72"/>
      <c r="AQ114" s="55"/>
      <c r="AR114" s="8"/>
      <c r="AT114" s="92"/>
      <c r="AU114" s="71"/>
      <c r="AV114" s="56"/>
      <c r="BD114" s="5"/>
      <c r="BE114" s="5"/>
    </row>
    <row r="115" spans="1:57" s="57" customFormat="1" ht="15" customHeight="1" x14ac:dyDescent="0.25">
      <c r="A115" s="49"/>
      <c r="B115" s="58"/>
      <c r="C115" s="58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73"/>
      <c r="AK115" s="69"/>
      <c r="AL115" s="71"/>
      <c r="AM115" s="71"/>
      <c r="AN115" s="55"/>
      <c r="AO115" s="71"/>
      <c r="AP115" s="72"/>
      <c r="AQ115" s="71"/>
      <c r="AR115" s="8"/>
      <c r="AT115" s="92"/>
      <c r="AU115" s="71"/>
      <c r="AV115" s="72"/>
      <c r="BD115" s="5"/>
      <c r="BE115" s="5"/>
    </row>
    <row r="116" spans="1:57" s="57" customFormat="1" ht="15" customHeight="1" x14ac:dyDescent="0.25">
      <c r="A116" s="49"/>
      <c r="B116" s="51"/>
      <c r="C116" s="51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3"/>
      <c r="AJ116" s="53"/>
      <c r="AK116" s="54"/>
      <c r="AL116" s="71"/>
      <c r="AM116" s="71"/>
      <c r="AN116" s="71"/>
      <c r="AO116" s="71"/>
      <c r="AP116" s="72"/>
      <c r="AQ116" s="55"/>
      <c r="AR116" s="8"/>
      <c r="AT116" s="92"/>
      <c r="AU116" s="71"/>
      <c r="AV116" s="56"/>
      <c r="BD116" s="5"/>
      <c r="BE116" s="5"/>
    </row>
    <row r="117" spans="1:57" s="57" customFormat="1" ht="15" customHeight="1" x14ac:dyDescent="0.25">
      <c r="A117" s="49"/>
      <c r="B117" s="58"/>
      <c r="C117" s="58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73"/>
      <c r="AK117" s="69"/>
      <c r="AL117" s="71"/>
      <c r="AM117" s="71"/>
      <c r="AN117" s="55"/>
      <c r="AO117" s="71"/>
      <c r="AP117" s="72"/>
      <c r="AQ117" s="71"/>
      <c r="AR117" s="8"/>
      <c r="AT117" s="92"/>
      <c r="AU117" s="71"/>
      <c r="AV117" s="72"/>
      <c r="BD117" s="5"/>
      <c r="BE117" s="5"/>
    </row>
    <row r="118" spans="1:57" s="57" customFormat="1" ht="15" customHeight="1" x14ac:dyDescent="0.25">
      <c r="A118" s="49"/>
      <c r="B118" s="51"/>
      <c r="C118" s="51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3"/>
      <c r="AJ118" s="53"/>
      <c r="AK118" s="54"/>
      <c r="AL118" s="71"/>
      <c r="AM118" s="71"/>
      <c r="AN118" s="71"/>
      <c r="AO118" s="71"/>
      <c r="AP118" s="72"/>
      <c r="AQ118" s="55"/>
      <c r="AR118" s="8"/>
      <c r="AT118" s="92"/>
      <c r="AU118" s="71"/>
      <c r="AV118" s="56"/>
      <c r="BD118" s="5"/>
      <c r="BE118" s="5"/>
    </row>
    <row r="119" spans="1:57" s="57" customFormat="1" ht="15" customHeight="1" x14ac:dyDescent="0.25">
      <c r="A119" s="49"/>
      <c r="B119" s="58"/>
      <c r="C119" s="58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73"/>
      <c r="AK119" s="69"/>
      <c r="AL119" s="71"/>
      <c r="AM119" s="71"/>
      <c r="AN119" s="55"/>
      <c r="AO119" s="71"/>
      <c r="AP119" s="72"/>
      <c r="AQ119" s="71"/>
      <c r="AR119" s="8"/>
      <c r="AT119" s="92"/>
      <c r="AU119" s="71"/>
      <c r="AV119" s="72"/>
      <c r="BD119" s="5"/>
      <c r="BE119" s="5"/>
    </row>
    <row r="120" spans="1:57" s="57" customFormat="1" ht="15" customHeight="1" x14ac:dyDescent="0.25">
      <c r="A120" s="49"/>
      <c r="B120" s="51"/>
      <c r="C120" s="51"/>
      <c r="D120" s="75"/>
      <c r="E120" s="75"/>
      <c r="F120" s="75"/>
      <c r="G120" s="75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76"/>
      <c r="AH120" s="75"/>
      <c r="AI120" s="53"/>
      <c r="AJ120" s="53"/>
      <c r="AK120" s="54"/>
      <c r="AL120" s="71"/>
      <c r="AM120" s="71"/>
      <c r="AN120" s="71"/>
      <c r="AO120" s="71"/>
      <c r="AP120" s="72"/>
      <c r="AQ120" s="55"/>
      <c r="AR120" s="8"/>
      <c r="AT120" s="92"/>
      <c r="AU120" s="71"/>
      <c r="AV120" s="56"/>
      <c r="BD120" s="5"/>
      <c r="BE120" s="5"/>
    </row>
    <row r="121" spans="1:57" s="57" customFormat="1" ht="15" customHeight="1" x14ac:dyDescent="0.25">
      <c r="A121" s="49"/>
      <c r="B121" s="58"/>
      <c r="C121" s="58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73"/>
      <c r="AK121" s="69"/>
      <c r="AL121" s="71"/>
      <c r="AM121" s="71"/>
      <c r="AN121" s="55"/>
      <c r="AO121" s="71"/>
      <c r="AP121" s="72"/>
      <c r="AQ121" s="71"/>
      <c r="AR121" s="8"/>
      <c r="AT121" s="92"/>
      <c r="AU121" s="71"/>
      <c r="AV121" s="72"/>
      <c r="BD121" s="5"/>
      <c r="BE121" s="5"/>
    </row>
    <row r="122" spans="1:57" s="57" customFormat="1" ht="15" customHeight="1" x14ac:dyDescent="0.25">
      <c r="A122" s="49"/>
      <c r="B122" s="51"/>
      <c r="C122" s="51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3"/>
      <c r="AJ122" s="53"/>
      <c r="AK122" s="54"/>
      <c r="AL122" s="71"/>
      <c r="AM122" s="71"/>
      <c r="AN122" s="71"/>
      <c r="AO122" s="71"/>
      <c r="AP122" s="72"/>
      <c r="AQ122" s="55"/>
      <c r="AR122" s="8"/>
      <c r="AT122" s="92"/>
      <c r="AU122" s="71"/>
      <c r="AV122" s="72"/>
      <c r="BD122" s="5"/>
      <c r="BE122" s="5"/>
    </row>
    <row r="123" spans="1:57" s="57" customFormat="1" ht="15" customHeight="1" x14ac:dyDescent="0.25">
      <c r="A123" s="49"/>
      <c r="B123" s="58"/>
      <c r="C123" s="58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73"/>
      <c r="AK123" s="69"/>
      <c r="AL123" s="71"/>
      <c r="AM123" s="71"/>
      <c r="AN123" s="55"/>
      <c r="AO123" s="71"/>
      <c r="AP123" s="72"/>
      <c r="AQ123" s="71"/>
      <c r="AR123" s="8"/>
      <c r="AT123" s="92"/>
      <c r="AU123" s="71"/>
      <c r="AV123" s="72"/>
      <c r="BD123" s="5"/>
      <c r="BE123" s="5"/>
    </row>
    <row r="124" spans="1:57" s="57" customFormat="1" ht="15" customHeight="1" x14ac:dyDescent="0.25">
      <c r="A124" s="49"/>
      <c r="B124" s="51"/>
      <c r="C124" s="51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3"/>
      <c r="AJ124" s="53"/>
      <c r="AK124" s="69"/>
      <c r="AL124" s="71"/>
      <c r="AM124" s="71"/>
      <c r="AN124" s="71"/>
      <c r="AO124" s="71"/>
      <c r="AP124" s="72"/>
      <c r="AQ124" s="71"/>
      <c r="AR124" s="8"/>
      <c r="AT124" s="92"/>
      <c r="AU124" s="71"/>
      <c r="AV124" s="72"/>
      <c r="BD124" s="5"/>
      <c r="BE124" s="5"/>
    </row>
    <row r="125" spans="1:57" s="57" customFormat="1" ht="15" customHeight="1" x14ac:dyDescent="0.25">
      <c r="A125" s="49"/>
      <c r="B125" s="58"/>
      <c r="C125" s="58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73"/>
      <c r="AK125" s="69"/>
      <c r="AL125" s="71"/>
      <c r="AM125" s="71"/>
      <c r="AN125" s="55"/>
      <c r="AO125" s="71"/>
      <c r="AP125" s="72"/>
      <c r="AQ125" s="71"/>
      <c r="AR125" s="8"/>
      <c r="AT125" s="92"/>
      <c r="AU125" s="71"/>
      <c r="AV125" s="72"/>
      <c r="BD125" s="5"/>
      <c r="BE125" s="5"/>
    </row>
    <row r="126" spans="1:57" s="57" customFormat="1" ht="15" customHeight="1" x14ac:dyDescent="0.25">
      <c r="A126" s="49"/>
      <c r="B126" s="51"/>
      <c r="C126" s="51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3"/>
      <c r="AJ126" s="53"/>
      <c r="AK126" s="69"/>
      <c r="AL126" s="71"/>
      <c r="AM126" s="71"/>
      <c r="AN126" s="71"/>
      <c r="AO126" s="71"/>
      <c r="AP126" s="72"/>
      <c r="AQ126" s="71"/>
      <c r="AR126" s="8"/>
      <c r="AT126" s="92"/>
      <c r="AU126" s="71"/>
      <c r="AV126" s="72"/>
      <c r="BD126" s="5"/>
      <c r="BE126" s="5"/>
    </row>
    <row r="127" spans="1:57" s="57" customFormat="1" ht="15" customHeight="1" x14ac:dyDescent="0.25">
      <c r="A127" s="49"/>
      <c r="B127" s="58"/>
      <c r="C127" s="58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73"/>
      <c r="AK127" s="69"/>
      <c r="AL127" s="71"/>
      <c r="AM127" s="71"/>
      <c r="AN127" s="55"/>
      <c r="AO127" s="71"/>
      <c r="AP127" s="72"/>
      <c r="AQ127" s="71"/>
      <c r="AR127" s="8"/>
      <c r="AT127" s="92"/>
      <c r="AU127" s="71"/>
      <c r="AV127" s="72"/>
      <c r="BD127" s="5"/>
      <c r="BE127" s="5"/>
    </row>
    <row r="128" spans="1:57" s="57" customFormat="1" ht="15" customHeight="1" x14ac:dyDescent="0.25">
      <c r="A128" s="49"/>
      <c r="B128" s="51"/>
      <c r="C128" s="51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3"/>
      <c r="AJ128" s="53"/>
      <c r="AK128" s="69"/>
      <c r="AL128" s="71"/>
      <c r="AM128" s="71"/>
      <c r="AN128" s="71"/>
      <c r="AO128" s="71"/>
      <c r="AP128" s="72"/>
      <c r="AQ128" s="71"/>
      <c r="AR128" s="8"/>
      <c r="AT128" s="92"/>
      <c r="AU128" s="71"/>
      <c r="AV128" s="72"/>
      <c r="BD128" s="5"/>
      <c r="BE128" s="5"/>
    </row>
    <row r="129" spans="1:59" s="57" customFormat="1" ht="15" customHeight="1" x14ac:dyDescent="0.25">
      <c r="A129" s="49"/>
      <c r="B129" s="58"/>
      <c r="C129" s="58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73"/>
      <c r="AK129" s="69"/>
      <c r="AL129" s="71"/>
      <c r="AM129" s="71"/>
      <c r="AN129" s="55"/>
      <c r="AO129" s="71"/>
      <c r="AP129" s="72"/>
      <c r="AQ129" s="71"/>
      <c r="AR129" s="8"/>
      <c r="AT129" s="92"/>
      <c r="AU129" s="71"/>
      <c r="AV129" s="72"/>
      <c r="BD129" s="5"/>
      <c r="BE129" s="5"/>
    </row>
    <row r="130" spans="1:59" s="57" customFormat="1" ht="15" customHeight="1" x14ac:dyDescent="0.25">
      <c r="A130" s="49"/>
      <c r="B130" s="51"/>
      <c r="C130" s="51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3"/>
      <c r="AJ130" s="53"/>
      <c r="AK130" s="69"/>
      <c r="AL130" s="71"/>
      <c r="AM130" s="71"/>
      <c r="AN130" s="71"/>
      <c r="AO130" s="71"/>
      <c r="AP130" s="72"/>
      <c r="AQ130" s="71"/>
      <c r="AR130" s="8"/>
      <c r="AT130" s="92"/>
      <c r="AU130" s="71"/>
      <c r="AV130" s="72"/>
      <c r="BD130" s="5"/>
      <c r="BE130" s="5"/>
    </row>
    <row r="131" spans="1:59" s="57" customFormat="1" ht="15" customHeight="1" x14ac:dyDescent="0.25">
      <c r="A131" s="49"/>
      <c r="B131" s="58"/>
      <c r="C131" s="58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73"/>
      <c r="AK131" s="69"/>
      <c r="AL131" s="71"/>
      <c r="AM131" s="71"/>
      <c r="AN131" s="55"/>
      <c r="AO131" s="71"/>
      <c r="AP131" s="72"/>
      <c r="AQ131" s="71"/>
      <c r="AR131" s="8"/>
      <c r="AT131" s="92"/>
      <c r="AU131" s="71"/>
      <c r="AV131" s="72"/>
      <c r="BD131" s="5"/>
      <c r="BE131" s="5"/>
    </row>
    <row r="132" spans="1:59" s="57" customFormat="1" ht="15" customHeight="1" x14ac:dyDescent="0.25">
      <c r="A132" s="49"/>
      <c r="B132" s="51"/>
      <c r="C132" s="51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3"/>
      <c r="AJ132" s="53"/>
      <c r="AK132" s="69"/>
      <c r="AL132" s="71"/>
      <c r="AM132" s="71"/>
      <c r="AN132" s="71"/>
      <c r="AO132" s="71"/>
      <c r="AP132" s="72"/>
      <c r="AQ132" s="71"/>
      <c r="AR132" s="8"/>
      <c r="AT132" s="92"/>
      <c r="AU132" s="71"/>
      <c r="AV132" s="72"/>
      <c r="BD132" s="5"/>
      <c r="BE132" s="5"/>
    </row>
    <row r="133" spans="1:59" s="57" customFormat="1" ht="15" customHeight="1" x14ac:dyDescent="0.25">
      <c r="A133" s="49"/>
      <c r="B133" s="58"/>
      <c r="C133" s="58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73"/>
      <c r="AK133" s="69"/>
      <c r="AL133" s="71"/>
      <c r="AM133" s="71"/>
      <c r="AN133" s="55"/>
      <c r="AO133" s="71"/>
      <c r="AP133" s="72"/>
      <c r="AQ133" s="71"/>
      <c r="AR133" s="8"/>
      <c r="AT133" s="92"/>
      <c r="AU133" s="71"/>
      <c r="AV133" s="72"/>
      <c r="BD133" s="5"/>
      <c r="BE133" s="5"/>
    </row>
    <row r="134" spans="1:59" s="57" customFormat="1" ht="15" customHeight="1" x14ac:dyDescent="0.25">
      <c r="A134" s="49"/>
      <c r="B134" s="51"/>
      <c r="C134" s="51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3"/>
      <c r="AJ134" s="53"/>
      <c r="AK134" s="69"/>
      <c r="AL134" s="71"/>
      <c r="AM134" s="71"/>
      <c r="AN134" s="55"/>
      <c r="AO134" s="71"/>
      <c r="AP134" s="72"/>
      <c r="AQ134" s="71"/>
      <c r="AR134" s="8"/>
      <c r="AT134" s="92"/>
      <c r="AU134" s="71"/>
      <c r="AV134" s="72"/>
      <c r="BD134" s="5"/>
      <c r="BE134" s="5"/>
      <c r="BF134" s="5"/>
      <c r="BG134" s="5"/>
    </row>
    <row r="135" spans="1:59" s="57" customFormat="1" ht="15" customHeight="1" x14ac:dyDescent="0.25">
      <c r="A135" s="49"/>
      <c r="B135" s="58"/>
      <c r="C135" s="58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73"/>
      <c r="AK135" s="69"/>
      <c r="AL135" s="71"/>
      <c r="AM135" s="71"/>
      <c r="AN135" s="55"/>
      <c r="AO135" s="71"/>
      <c r="AP135" s="72"/>
      <c r="AQ135" s="71"/>
      <c r="AR135" s="8"/>
      <c r="AT135" s="92"/>
      <c r="AU135" s="71"/>
      <c r="AV135" s="72"/>
      <c r="BD135" s="5"/>
      <c r="BE135" s="5"/>
      <c r="BF135" s="5"/>
      <c r="BG135" s="5"/>
    </row>
    <row r="136" spans="1:59" s="57" customFormat="1" ht="15" customHeight="1" x14ac:dyDescent="0.25">
      <c r="A136" s="49"/>
      <c r="B136" s="51"/>
      <c r="C136" s="51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3"/>
      <c r="AJ136" s="53"/>
      <c r="AK136" s="69"/>
      <c r="AL136" s="71"/>
      <c r="AM136" s="71"/>
      <c r="AN136" s="55"/>
      <c r="AO136" s="71"/>
      <c r="AP136" s="72"/>
      <c r="AQ136" s="71"/>
      <c r="AR136" s="8"/>
      <c r="AT136" s="92"/>
      <c r="AU136" s="71"/>
      <c r="AV136" s="72"/>
      <c r="BD136" s="5"/>
      <c r="BE136" s="5"/>
      <c r="BF136" s="5"/>
      <c r="BG136" s="5"/>
    </row>
    <row r="137" spans="1:59" s="57" customFormat="1" ht="15" customHeight="1" x14ac:dyDescent="0.25">
      <c r="A137" s="49"/>
      <c r="B137" s="58"/>
      <c r="C137" s="58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73"/>
      <c r="AK137" s="69"/>
      <c r="AL137" s="71"/>
      <c r="AM137" s="71"/>
      <c r="AN137" s="55"/>
      <c r="AO137" s="71"/>
      <c r="AP137" s="72"/>
      <c r="AQ137" s="71"/>
      <c r="AR137" s="8"/>
      <c r="AT137" s="92"/>
      <c r="AU137" s="71"/>
      <c r="AV137" s="72"/>
      <c r="BD137" s="5"/>
      <c r="BE137" s="5"/>
      <c r="BF137" s="5"/>
      <c r="BG137" s="5"/>
    </row>
    <row r="138" spans="1:59" s="57" customFormat="1" ht="15" customHeight="1" x14ac:dyDescent="0.25">
      <c r="A138" s="49"/>
      <c r="B138" s="51"/>
      <c r="C138" s="51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3"/>
      <c r="AJ138" s="53"/>
      <c r="AK138" s="69"/>
      <c r="AL138" s="71"/>
      <c r="AM138" s="71"/>
      <c r="AN138" s="55"/>
      <c r="AO138" s="71"/>
      <c r="AP138" s="72"/>
      <c r="AQ138" s="71"/>
      <c r="AR138" s="8"/>
      <c r="AT138" s="92"/>
      <c r="AU138" s="71"/>
      <c r="AV138" s="72"/>
      <c r="BD138" s="5"/>
      <c r="BE138" s="5"/>
      <c r="BF138" s="5"/>
      <c r="BG138" s="5"/>
    </row>
    <row r="139" spans="1:59" s="57" customFormat="1" ht="15" customHeight="1" x14ac:dyDescent="0.25">
      <c r="A139" s="49"/>
      <c r="B139" s="58"/>
      <c r="C139" s="58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73"/>
      <c r="AK139" s="69"/>
      <c r="AL139" s="71"/>
      <c r="AM139" s="71"/>
      <c r="AN139" s="55"/>
      <c r="AO139" s="71"/>
      <c r="AP139" s="72"/>
      <c r="AQ139" s="71"/>
      <c r="AR139" s="8"/>
      <c r="AT139" s="92"/>
      <c r="AU139" s="71"/>
      <c r="AV139" s="72"/>
      <c r="BD139" s="5"/>
      <c r="BE139" s="5"/>
      <c r="BF139" s="5"/>
      <c r="BG139" s="5"/>
    </row>
    <row r="140" spans="1:59" s="57" customFormat="1" x14ac:dyDescent="0.25">
      <c r="A140" s="158"/>
      <c r="B140" s="51"/>
      <c r="C140" s="51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3"/>
      <c r="AJ140" s="53"/>
      <c r="AK140" s="69"/>
      <c r="AL140" s="71"/>
      <c r="AM140" s="71"/>
      <c r="AN140" s="55"/>
      <c r="AO140" s="71"/>
      <c r="AP140" s="72"/>
      <c r="AQ140" s="71"/>
      <c r="AR140" s="8"/>
      <c r="AT140" s="92"/>
      <c r="AU140" s="71"/>
      <c r="AV140" s="72"/>
      <c r="BD140" s="5"/>
      <c r="BE140" s="5"/>
      <c r="BF140" s="5"/>
      <c r="BG140" s="5"/>
    </row>
    <row r="141" spans="1:59" s="57" customFormat="1" x14ac:dyDescent="0.25">
      <c r="A141" s="158"/>
      <c r="B141" s="159"/>
      <c r="C141" s="159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73"/>
      <c r="AK141" s="69"/>
      <c r="AL141" s="71"/>
      <c r="AM141" s="71"/>
      <c r="AN141" s="55"/>
      <c r="AO141" s="71"/>
      <c r="AP141" s="72"/>
      <c r="AQ141" s="71"/>
      <c r="AR141" s="8"/>
      <c r="AT141" s="92"/>
      <c r="AU141" s="71"/>
      <c r="AV141" s="72"/>
      <c r="BD141" s="5"/>
      <c r="BE141" s="5"/>
      <c r="BF141" s="5"/>
      <c r="BG141" s="5"/>
    </row>
    <row r="142" spans="1:59" s="57" customFormat="1" x14ac:dyDescent="0.25">
      <c r="A142" s="158"/>
      <c r="B142" s="51"/>
      <c r="C142" s="51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3"/>
      <c r="AJ142" s="53"/>
      <c r="AK142" s="69"/>
      <c r="AL142" s="71"/>
      <c r="AM142" s="71"/>
      <c r="AN142" s="55"/>
      <c r="AO142" s="71"/>
      <c r="AP142" s="72"/>
      <c r="AQ142" s="71"/>
      <c r="AR142" s="8"/>
      <c r="AT142" s="92"/>
      <c r="AU142" s="71"/>
      <c r="AV142" s="72"/>
      <c r="BD142" s="5"/>
      <c r="BE142" s="5"/>
      <c r="BF142" s="5"/>
      <c r="BG142" s="5"/>
    </row>
    <row r="143" spans="1:59" s="57" customFormat="1" x14ac:dyDescent="0.25">
      <c r="A143" s="158"/>
      <c r="B143" s="159"/>
      <c r="C143" s="159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73"/>
      <c r="AK143" s="69"/>
      <c r="AL143" s="71"/>
      <c r="AM143" s="71"/>
      <c r="AN143" s="55"/>
      <c r="AO143" s="71"/>
      <c r="AP143" s="72"/>
      <c r="AQ143" s="71"/>
      <c r="AR143" s="8"/>
      <c r="AT143" s="92"/>
      <c r="AU143" s="71"/>
      <c r="AV143" s="72"/>
      <c r="BD143" s="5"/>
      <c r="BE143" s="5"/>
      <c r="BF143" s="5"/>
      <c r="BG143" s="5"/>
    </row>
    <row r="144" spans="1:59" s="57" customFormat="1" ht="15.75" x14ac:dyDescent="0.25">
      <c r="A144" s="15"/>
      <c r="B144" s="16"/>
      <c r="C144" s="20"/>
      <c r="D144" s="17"/>
      <c r="E144" s="17"/>
      <c r="F144" s="17"/>
      <c r="G144" s="18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9"/>
      <c r="AJ144" s="19"/>
      <c r="AK144" s="35"/>
      <c r="AL144" s="36"/>
      <c r="AM144" s="36"/>
      <c r="AN144" s="5"/>
      <c r="AO144" s="5"/>
      <c r="AP144" s="5"/>
      <c r="AQ144" s="5"/>
      <c r="AR144" s="5"/>
      <c r="AT144" s="93"/>
      <c r="AU144" s="5"/>
      <c r="AV144" s="5"/>
      <c r="BD144" s="5"/>
      <c r="BE144" s="5"/>
      <c r="BF144" s="5"/>
      <c r="BG144" s="5"/>
    </row>
    <row r="145" spans="1:59" s="57" customFormat="1" x14ac:dyDescent="0.25">
      <c r="A145" s="77"/>
      <c r="B145" s="77"/>
      <c r="C145" s="77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9"/>
      <c r="AJ145" s="79"/>
      <c r="AK145" s="80"/>
      <c r="AL145" s="81"/>
      <c r="AM145" s="81"/>
      <c r="AN145" s="5"/>
      <c r="AO145" s="5"/>
      <c r="AP145" s="5"/>
      <c r="AQ145" s="5"/>
      <c r="AR145" s="5"/>
      <c r="AT145" s="94"/>
      <c r="AU145" s="5"/>
      <c r="AV145" s="5"/>
      <c r="BD145" s="5"/>
      <c r="BE145" s="5"/>
      <c r="BF145" s="5"/>
      <c r="BG145" s="5"/>
    </row>
    <row r="146" spans="1:59" s="57" customFormat="1" x14ac:dyDescent="0.25">
      <c r="A146" s="21"/>
      <c r="B146" s="21"/>
      <c r="C146" s="21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9"/>
      <c r="AJ146" s="79"/>
      <c r="AK146" s="80"/>
      <c r="AL146" s="81"/>
      <c r="AM146" s="81"/>
      <c r="AN146" s="5"/>
      <c r="AO146" s="5"/>
      <c r="AP146" s="5"/>
      <c r="AQ146" s="5"/>
      <c r="AR146" s="5"/>
      <c r="AT146" s="94"/>
      <c r="AU146" s="5"/>
      <c r="AV146" s="5"/>
      <c r="BD146" s="5"/>
      <c r="BE146" s="5"/>
      <c r="BF146" s="5"/>
      <c r="BG146" s="5"/>
    </row>
    <row r="147" spans="1:59" s="57" customFormat="1" x14ac:dyDescent="0.25">
      <c r="A147" s="79"/>
      <c r="B147" s="79"/>
      <c r="C147" s="79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9"/>
      <c r="AJ147" s="79"/>
      <c r="AK147" s="80"/>
      <c r="AL147" s="81"/>
      <c r="AM147" s="81"/>
      <c r="AN147" s="5"/>
      <c r="AO147" s="5"/>
      <c r="AP147" s="5"/>
      <c r="AQ147" s="5"/>
      <c r="AR147" s="5"/>
      <c r="AT147" s="94"/>
      <c r="AU147" s="5"/>
      <c r="AV147" s="61"/>
      <c r="BD147" s="14"/>
      <c r="BE147" s="14"/>
      <c r="BF147" s="5"/>
      <c r="BG147" s="5"/>
    </row>
    <row r="148" spans="1:59" s="57" customFormat="1" x14ac:dyDescent="0.25">
      <c r="A148" s="79"/>
      <c r="B148" s="77"/>
      <c r="C148" s="77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9"/>
      <c r="AJ148" s="79"/>
      <c r="AK148" s="80"/>
      <c r="AL148" s="81"/>
      <c r="AM148" s="81"/>
      <c r="AN148" s="5"/>
      <c r="AO148" s="5"/>
      <c r="AP148" s="5"/>
      <c r="AQ148" s="5"/>
      <c r="AR148" s="5"/>
      <c r="AT148" s="94"/>
      <c r="AU148" s="5"/>
      <c r="AV148" s="5"/>
      <c r="BD148" s="14"/>
      <c r="BE148" s="14"/>
      <c r="BF148" s="5"/>
      <c r="BG148" s="5"/>
    </row>
    <row r="149" spans="1:59" s="57" customFormat="1" x14ac:dyDescent="0.25">
      <c r="A149" s="79"/>
      <c r="B149" s="77"/>
      <c r="C149" s="77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9"/>
      <c r="AJ149" s="79"/>
      <c r="AK149" s="80"/>
      <c r="AL149" s="81"/>
      <c r="AM149" s="81"/>
      <c r="AN149" s="5"/>
      <c r="AO149" s="5"/>
      <c r="AP149" s="5"/>
      <c r="AQ149" s="5"/>
      <c r="AR149" s="5"/>
      <c r="AT149" s="94"/>
      <c r="AU149" s="5"/>
      <c r="AV149" s="5"/>
      <c r="BD149" s="5"/>
      <c r="BE149" s="5"/>
      <c r="BF149" s="82"/>
      <c r="BG149" s="82"/>
    </row>
    <row r="150" spans="1:59" s="57" customFormat="1" x14ac:dyDescent="0.25">
      <c r="A150" s="79"/>
      <c r="B150" s="77"/>
      <c r="C150" s="77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9"/>
      <c r="AJ150" s="79"/>
      <c r="AK150" s="80"/>
      <c r="AL150" s="81"/>
      <c r="AM150" s="81"/>
      <c r="AN150" s="5"/>
      <c r="AO150" s="5"/>
      <c r="AP150" s="5"/>
      <c r="AQ150" s="5"/>
      <c r="AR150" s="5"/>
      <c r="AT150" s="94"/>
      <c r="AU150" s="5"/>
      <c r="AV150" s="5"/>
      <c r="BD150" s="5"/>
      <c r="BE150" s="5"/>
      <c r="BF150" s="82"/>
      <c r="BG150" s="82"/>
    </row>
    <row r="151" spans="1:59" s="57" customFormat="1" x14ac:dyDescent="0.25"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T151" s="95"/>
    </row>
    <row r="152" spans="1:59" s="57" customFormat="1" x14ac:dyDescent="0.25"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T152" s="95"/>
    </row>
    <row r="153" spans="1:59" s="57" customFormat="1" x14ac:dyDescent="0.25"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T153" s="95"/>
    </row>
    <row r="154" spans="1:59" s="57" customFormat="1" x14ac:dyDescent="0.25"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T154" s="95"/>
    </row>
    <row r="155" spans="1:59" s="57" customFormat="1" x14ac:dyDescent="0.25"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T155" s="95"/>
    </row>
    <row r="156" spans="1:59" s="57" customFormat="1" x14ac:dyDescent="0.25"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T156" s="95"/>
    </row>
    <row r="157" spans="1:59" s="57" customFormat="1" x14ac:dyDescent="0.25"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T157" s="95"/>
    </row>
    <row r="158" spans="1:59" s="57" customFormat="1" x14ac:dyDescent="0.25"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T158" s="95"/>
    </row>
    <row r="159" spans="1:59" s="57" customFormat="1" x14ac:dyDescent="0.25"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T159" s="95"/>
    </row>
    <row r="160" spans="1:59" s="57" customFormat="1" x14ac:dyDescent="0.25"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T160" s="95"/>
    </row>
    <row r="161" spans="1:59" s="57" customFormat="1" x14ac:dyDescent="0.25"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T161" s="95"/>
    </row>
    <row r="162" spans="1:59" s="57" customFormat="1" x14ac:dyDescent="0.25">
      <c r="A162" s="79"/>
      <c r="B162" s="77"/>
      <c r="C162" s="77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9"/>
      <c r="AJ162" s="79"/>
      <c r="AK162" s="80"/>
      <c r="AL162" s="81"/>
      <c r="AM162" s="81"/>
      <c r="AN162" s="5"/>
      <c r="AO162" s="5"/>
      <c r="AP162" s="5"/>
      <c r="AQ162" s="5"/>
      <c r="AR162" s="5"/>
      <c r="AT162" s="94"/>
      <c r="AU162" s="5"/>
      <c r="AV162" s="5"/>
      <c r="BD162" s="5"/>
      <c r="BE162" s="5"/>
      <c r="BF162" s="5"/>
      <c r="BG162" s="5"/>
    </row>
    <row r="163" spans="1:59" s="57" customFormat="1" x14ac:dyDescent="0.25">
      <c r="A163" s="79"/>
      <c r="B163" s="77"/>
      <c r="C163" s="77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9"/>
      <c r="AJ163" s="79"/>
      <c r="AK163" s="80"/>
      <c r="AL163" s="81"/>
      <c r="AM163" s="81"/>
      <c r="AN163" s="5"/>
      <c r="AO163" s="5"/>
      <c r="AP163" s="5"/>
      <c r="AQ163" s="5"/>
      <c r="AR163" s="5"/>
      <c r="AT163" s="94"/>
      <c r="AU163" s="5"/>
      <c r="AV163" s="5"/>
      <c r="BD163" s="5"/>
      <c r="BE163" s="5"/>
      <c r="BF163" s="5"/>
      <c r="BG163" s="5"/>
    </row>
    <row r="164" spans="1:59" s="57" customFormat="1" x14ac:dyDescent="0.25">
      <c r="A164" s="5"/>
      <c r="B164" s="5"/>
      <c r="C164" s="5"/>
      <c r="D164" s="5"/>
      <c r="E164" s="5"/>
      <c r="F164" s="5"/>
      <c r="G164" s="5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5"/>
      <c r="AH164" s="5"/>
      <c r="AI164" s="3"/>
      <c r="AJ164" s="5"/>
      <c r="AK164" s="5"/>
      <c r="AL164" s="5"/>
      <c r="AM164" s="5"/>
      <c r="AN164" s="5"/>
      <c r="AO164" s="5"/>
      <c r="AP164" s="5"/>
      <c r="AQ164" s="5"/>
      <c r="AR164" s="5"/>
      <c r="AT164" s="96"/>
      <c r="AU164" s="5"/>
      <c r="AV164" s="5"/>
      <c r="BD164" s="5"/>
      <c r="BE164" s="5"/>
      <c r="BF164" s="5"/>
      <c r="BG164" s="5"/>
    </row>
    <row r="165" spans="1:59" s="57" customFormat="1" x14ac:dyDescent="0.25">
      <c r="A165" s="5"/>
      <c r="B165" s="5"/>
      <c r="C165" s="5"/>
      <c r="D165" s="5"/>
      <c r="E165" s="5"/>
      <c r="F165" s="5"/>
      <c r="G165" s="5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5"/>
      <c r="AH165" s="5"/>
      <c r="AI165" s="3"/>
      <c r="AJ165" s="5"/>
      <c r="AK165" s="5"/>
      <c r="AL165" s="5"/>
      <c r="AM165" s="5"/>
      <c r="AN165" s="5"/>
      <c r="AO165" s="5"/>
      <c r="AP165" s="5"/>
      <c r="AQ165" s="5"/>
      <c r="AR165" s="5"/>
      <c r="AT165" s="96"/>
      <c r="AU165" s="5"/>
      <c r="AV165" s="5"/>
      <c r="BD165" s="5"/>
      <c r="BE165" s="5"/>
      <c r="BF165" s="5"/>
      <c r="BG165" s="5"/>
    </row>
    <row r="166" spans="1:59" s="57" customFormat="1" x14ac:dyDescent="0.25">
      <c r="A166" s="5"/>
      <c r="B166" s="5"/>
      <c r="C166" s="5"/>
      <c r="D166" s="5"/>
      <c r="E166" s="5"/>
      <c r="F166" s="5"/>
      <c r="G166" s="5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T166" s="96"/>
      <c r="AU166" s="5"/>
      <c r="AV166" s="5"/>
      <c r="BD166" s="5"/>
      <c r="BE166" s="5"/>
      <c r="BF166" s="5"/>
      <c r="BG166" s="5"/>
    </row>
    <row r="167" spans="1:59" s="57" customFormat="1" x14ac:dyDescent="0.25">
      <c r="A167" s="5"/>
      <c r="B167" s="5"/>
      <c r="C167" s="5"/>
      <c r="D167" s="5"/>
      <c r="E167" s="5"/>
      <c r="F167" s="5"/>
      <c r="G167" s="5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T167" s="96"/>
      <c r="AU167" s="5"/>
      <c r="AV167" s="5"/>
      <c r="BD167" s="5"/>
      <c r="BE167" s="5"/>
      <c r="BF167" s="5"/>
      <c r="BG167" s="5"/>
    </row>
    <row r="168" spans="1:59" s="57" customFormat="1" x14ac:dyDescent="0.25">
      <c r="A168" s="5"/>
      <c r="B168" s="5"/>
      <c r="C168" s="5"/>
      <c r="D168" s="5"/>
      <c r="E168" s="5"/>
      <c r="F168" s="5"/>
      <c r="G168" s="5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T168" s="96"/>
      <c r="AU168" s="5"/>
      <c r="AV168" s="5"/>
      <c r="BD168" s="5"/>
      <c r="BE168" s="5"/>
      <c r="BF168" s="5"/>
      <c r="BG168" s="5"/>
    </row>
    <row r="169" spans="1:59" s="57" customFormat="1" x14ac:dyDescent="0.25">
      <c r="A169" s="5"/>
      <c r="B169" s="5"/>
      <c r="C169" s="5"/>
      <c r="D169" s="5"/>
      <c r="E169" s="5"/>
      <c r="F169" s="5"/>
      <c r="G169" s="5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T169" s="96"/>
      <c r="AU169" s="5"/>
      <c r="AV169" s="5"/>
      <c r="BD169" s="5"/>
      <c r="BE169" s="5"/>
      <c r="BF169" s="5"/>
      <c r="BG169" s="5"/>
    </row>
    <row r="170" spans="1:59" s="57" customFormat="1" x14ac:dyDescent="0.25">
      <c r="A170" s="5"/>
      <c r="B170" s="5"/>
      <c r="C170" s="5"/>
      <c r="D170" s="5"/>
      <c r="E170" s="5"/>
      <c r="F170" s="5"/>
      <c r="G170" s="5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T170" s="96"/>
      <c r="AU170" s="5"/>
      <c r="AV170" s="5"/>
      <c r="BD170" s="5"/>
      <c r="BE170" s="5"/>
      <c r="BF170" s="5"/>
      <c r="BG170" s="5"/>
    </row>
    <row r="171" spans="1:59" s="57" customFormat="1" x14ac:dyDescent="0.25">
      <c r="A171" s="5"/>
      <c r="B171" s="5"/>
      <c r="C171" s="5"/>
      <c r="D171" s="5"/>
      <c r="E171" s="5"/>
      <c r="F171" s="5"/>
      <c r="G171" s="5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T171" s="96"/>
      <c r="AU171" s="5"/>
      <c r="AV171" s="5"/>
      <c r="BD171" s="5"/>
      <c r="BE171" s="5"/>
      <c r="BF171" s="5"/>
      <c r="BG171" s="5"/>
    </row>
    <row r="172" spans="1:59" s="57" customFormat="1" x14ac:dyDescent="0.25">
      <c r="A172" s="5"/>
      <c r="B172" s="5"/>
      <c r="C172" s="5"/>
      <c r="D172" s="5"/>
      <c r="E172" s="5"/>
      <c r="F172" s="5"/>
      <c r="G172" s="5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T172" s="96"/>
      <c r="AU172" s="5"/>
      <c r="AV172" s="5"/>
      <c r="BD172" s="5"/>
      <c r="BE172" s="5"/>
      <c r="BF172" s="5"/>
      <c r="BG172" s="5"/>
    </row>
    <row r="173" spans="1:59" s="57" customFormat="1" x14ac:dyDescent="0.25">
      <c r="A173" s="5"/>
      <c r="B173" s="5"/>
      <c r="C173" s="5"/>
      <c r="D173" s="5"/>
      <c r="E173" s="5"/>
      <c r="F173" s="5"/>
      <c r="G173" s="5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T173" s="96"/>
      <c r="AU173" s="5"/>
      <c r="AV173" s="5"/>
      <c r="BD173" s="5"/>
      <c r="BE173" s="5"/>
      <c r="BF173" s="5"/>
      <c r="BG173" s="5"/>
    </row>
    <row r="174" spans="1:59" s="57" customFormat="1" x14ac:dyDescent="0.25">
      <c r="A174" s="5"/>
      <c r="B174" s="5"/>
      <c r="C174" s="5"/>
      <c r="D174" s="5"/>
      <c r="E174" s="5"/>
      <c r="F174" s="5"/>
      <c r="G174" s="5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T174" s="96"/>
      <c r="AU174" s="5"/>
      <c r="AV174" s="5"/>
      <c r="BD174" s="5"/>
      <c r="BE174" s="5"/>
      <c r="BF174" s="5"/>
      <c r="BG174" s="5"/>
    </row>
    <row r="175" spans="1:59" s="57" customFormat="1" x14ac:dyDescent="0.25">
      <c r="A175" s="5"/>
      <c r="B175" s="5"/>
      <c r="C175" s="5"/>
      <c r="D175" s="5"/>
      <c r="E175" s="5"/>
      <c r="F175" s="5"/>
      <c r="G175" s="5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T175" s="96"/>
      <c r="AU175" s="5"/>
      <c r="AV175" s="5"/>
      <c r="BD175" s="5"/>
      <c r="BE175" s="5"/>
      <c r="BF175" s="5"/>
      <c r="BG175" s="5"/>
    </row>
    <row r="176" spans="1:59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T176" s="96"/>
      <c r="AU176" s="5"/>
      <c r="AV176" s="5"/>
      <c r="BD176" s="5"/>
      <c r="BE176" s="5"/>
      <c r="BF176" s="1"/>
      <c r="BG176" s="1"/>
    </row>
    <row r="177" spans="8:57" x14ac:dyDescent="0.25"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BD177" s="5"/>
      <c r="BE177" s="5"/>
    </row>
    <row r="178" spans="8:57" x14ac:dyDescent="0.25"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BD178" s="5"/>
      <c r="BE178" s="5"/>
    </row>
    <row r="179" spans="8:57" x14ac:dyDescent="0.25"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BD179" s="5"/>
      <c r="BE179" s="5"/>
    </row>
    <row r="180" spans="8:57" x14ac:dyDescent="0.25"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BD180" s="5"/>
      <c r="BE180" s="5"/>
    </row>
    <row r="181" spans="8:57" x14ac:dyDescent="0.25"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BD181" s="5"/>
      <c r="BE181" s="5"/>
    </row>
    <row r="182" spans="8:57" x14ac:dyDescent="0.25"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BD182" s="5"/>
      <c r="BE182" s="5"/>
    </row>
    <row r="183" spans="8:57" x14ac:dyDescent="0.25"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BD183" s="5"/>
      <c r="BE183" s="5"/>
    </row>
    <row r="184" spans="8:57" x14ac:dyDescent="0.25"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BD184" s="5"/>
      <c r="BE184" s="5"/>
    </row>
    <row r="185" spans="8:57" x14ac:dyDescent="0.25"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BD185" s="5"/>
      <c r="BE185" s="5"/>
    </row>
    <row r="186" spans="8:57" x14ac:dyDescent="0.25"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BD186" s="5"/>
      <c r="BE186" s="5"/>
    </row>
    <row r="187" spans="8:57" x14ac:dyDescent="0.25"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BD187" s="5"/>
      <c r="BE187" s="5"/>
    </row>
    <row r="188" spans="8:57" x14ac:dyDescent="0.25"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BD188" s="5"/>
      <c r="BE188" s="5"/>
    </row>
    <row r="189" spans="8:57" x14ac:dyDescent="0.25"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BD189" s="5"/>
      <c r="BE189" s="5"/>
    </row>
    <row r="190" spans="8:57" x14ac:dyDescent="0.25"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BD190" s="5"/>
      <c r="BE190" s="5"/>
    </row>
    <row r="191" spans="8:57" x14ac:dyDescent="0.25"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BD191" s="5"/>
      <c r="BE191" s="5"/>
    </row>
    <row r="192" spans="8:57" x14ac:dyDescent="0.25"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BD192" s="5"/>
      <c r="BE192" s="5"/>
    </row>
    <row r="193" spans="8:57" x14ac:dyDescent="0.25"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BD193" s="5"/>
      <c r="BE193" s="5"/>
    </row>
    <row r="194" spans="8:57" x14ac:dyDescent="0.25"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BD194" s="5"/>
      <c r="BE194" s="5"/>
    </row>
    <row r="195" spans="8:57" x14ac:dyDescent="0.25"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BD195" s="5"/>
      <c r="BE195" s="5"/>
    </row>
    <row r="196" spans="8:57" x14ac:dyDescent="0.25"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BD196" s="5"/>
      <c r="BE196" s="5"/>
    </row>
    <row r="197" spans="8:57" x14ac:dyDescent="0.25"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BD197" s="5"/>
      <c r="BE197" s="5"/>
    </row>
    <row r="198" spans="8:57" x14ac:dyDescent="0.25"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BD198" s="5"/>
      <c r="BE198" s="5"/>
    </row>
    <row r="199" spans="8:57" x14ac:dyDescent="0.25"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BD199" s="5"/>
      <c r="BE199" s="5"/>
    </row>
    <row r="200" spans="8:57" x14ac:dyDescent="0.25"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BD200" s="5"/>
      <c r="BE200" s="5"/>
    </row>
    <row r="201" spans="8:57" x14ac:dyDescent="0.25">
      <c r="BD201" s="5"/>
      <c r="BE201" s="5"/>
    </row>
    <row r="202" spans="8:57" x14ac:dyDescent="0.25">
      <c r="BD202" s="5"/>
      <c r="BE202" s="5"/>
    </row>
    <row r="203" spans="8:57" x14ac:dyDescent="0.25">
      <c r="BD203" s="5"/>
      <c r="BE203" s="5"/>
    </row>
    <row r="204" spans="8:57" x14ac:dyDescent="0.25">
      <c r="BD204" s="5"/>
      <c r="BE204" s="5"/>
    </row>
    <row r="205" spans="8:57" x14ac:dyDescent="0.25">
      <c r="BD205" s="5"/>
      <c r="BE205" s="5"/>
    </row>
    <row r="206" spans="8:57" x14ac:dyDescent="0.25">
      <c r="BD206" s="5"/>
      <c r="BE206" s="5"/>
    </row>
    <row r="207" spans="8:57" x14ac:dyDescent="0.25">
      <c r="BD207" s="5"/>
      <c r="BE207" s="5"/>
    </row>
    <row r="208" spans="8:57" x14ac:dyDescent="0.25">
      <c r="BD208" s="5"/>
      <c r="BE208" s="5"/>
    </row>
    <row r="209" spans="56:57" x14ac:dyDescent="0.25">
      <c r="BD209" s="5"/>
      <c r="BE209" s="5"/>
    </row>
    <row r="210" spans="56:57" x14ac:dyDescent="0.25">
      <c r="BD210" s="5"/>
      <c r="BE210" s="5"/>
    </row>
    <row r="211" spans="56:57" x14ac:dyDescent="0.25">
      <c r="BD211" s="5"/>
      <c r="BE211" s="5"/>
    </row>
    <row r="212" spans="56:57" x14ac:dyDescent="0.25">
      <c r="BD212" s="5"/>
      <c r="BE212" s="5"/>
    </row>
    <row r="213" spans="56:57" x14ac:dyDescent="0.25">
      <c r="BD213" s="5"/>
      <c r="BE213" s="5"/>
    </row>
    <row r="214" spans="56:57" x14ac:dyDescent="0.25">
      <c r="BD214" s="5"/>
      <c r="BE214" s="5"/>
    </row>
    <row r="215" spans="56:57" x14ac:dyDescent="0.25">
      <c r="BD215" s="5"/>
      <c r="BE215" s="5"/>
    </row>
    <row r="216" spans="56:57" x14ac:dyDescent="0.25">
      <c r="BD216" s="5"/>
      <c r="BE216" s="5"/>
    </row>
    <row r="217" spans="56:57" x14ac:dyDescent="0.25">
      <c r="BD217" s="5"/>
      <c r="BE217" s="5"/>
    </row>
    <row r="218" spans="56:57" x14ac:dyDescent="0.25">
      <c r="BD218" s="5"/>
      <c r="BE218" s="5"/>
    </row>
    <row r="219" spans="56:57" x14ac:dyDescent="0.25">
      <c r="BD219" s="5"/>
      <c r="BE219" s="5"/>
    </row>
    <row r="220" spans="56:57" x14ac:dyDescent="0.25">
      <c r="BD220" s="5"/>
      <c r="BE220" s="5"/>
    </row>
  </sheetData>
  <mergeCells count="28">
    <mergeCell ref="A142:A143"/>
    <mergeCell ref="B143:C143"/>
    <mergeCell ref="B42:C42"/>
    <mergeCell ref="B34:C34"/>
    <mergeCell ref="B36:C36"/>
    <mergeCell ref="B38:C38"/>
    <mergeCell ref="B18:C18"/>
    <mergeCell ref="B20:C20"/>
    <mergeCell ref="B1:B2"/>
    <mergeCell ref="D1:AH1"/>
    <mergeCell ref="A140:A141"/>
    <mergeCell ref="B141:C141"/>
    <mergeCell ref="B24:C24"/>
    <mergeCell ref="B26:C26"/>
    <mergeCell ref="B28:C28"/>
    <mergeCell ref="B30:C30"/>
    <mergeCell ref="B32:C32"/>
    <mergeCell ref="B22:C22"/>
    <mergeCell ref="B8:C8"/>
    <mergeCell ref="B10:C10"/>
    <mergeCell ref="B12:C12"/>
    <mergeCell ref="B14:C14"/>
    <mergeCell ref="B16:C16"/>
    <mergeCell ref="AI1:AI2"/>
    <mergeCell ref="AJ1:AM1"/>
    <mergeCell ref="AN1:AQ1"/>
    <mergeCell ref="B4:C4"/>
    <mergeCell ref="B6:C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"/>
  <sheetViews>
    <sheetView workbookViewId="0">
      <selection activeCell="C2" sqref="C2"/>
    </sheetView>
  </sheetViews>
  <sheetFormatPr defaultRowHeight="15" x14ac:dyDescent="0.25"/>
  <cols>
    <col min="1" max="1" width="17.5703125" bestFit="1" customWidth="1"/>
    <col min="2" max="2" width="22.28515625" bestFit="1" customWidth="1"/>
    <col min="3" max="3" width="13.7109375" bestFit="1" customWidth="1"/>
  </cols>
  <sheetData>
    <row r="1" spans="1:3" x14ac:dyDescent="0.25">
      <c r="A1" t="s">
        <v>67</v>
      </c>
      <c r="B1" t="s">
        <v>68</v>
      </c>
      <c r="C1" t="s">
        <v>75</v>
      </c>
    </row>
    <row r="2" spans="1:3" x14ac:dyDescent="0.25">
      <c r="A2" s="139">
        <v>41554</v>
      </c>
      <c r="B2" s="139">
        <v>41564</v>
      </c>
      <c r="C2" s="139">
        <v>41552</v>
      </c>
    </row>
    <row r="3" spans="1:3" x14ac:dyDescent="0.25">
      <c r="A3" s="139">
        <v>41555</v>
      </c>
    </row>
    <row r="4" spans="1:3" x14ac:dyDescent="0.25">
      <c r="A4" s="139">
        <v>41565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Табель</vt:lpstr>
      <vt:lpstr>Праздники</vt:lpstr>
    </vt:vector>
  </TitlesOfParts>
  <Company>Valsts policija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Jeļizaveta Judze</dc:creator>
  <cp:lastModifiedBy>Jeļizaveta Judze</cp:lastModifiedBy>
  <dcterms:created xsi:type="dcterms:W3CDTF">2013-09-27T05:41:44Z</dcterms:created>
  <dcterms:modified xsi:type="dcterms:W3CDTF">2013-10-22T05:39:06Z</dcterms:modified>
</cp:coreProperties>
</file>