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-30" windowWidth="14805" windowHeight="7965" activeTab="1"/>
  </bookViews>
  <sheets>
    <sheet name="Лист1" sheetId="1" r:id="rId1"/>
    <sheet name="мой вариант табеля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N6" i="2"/>
  <c r="AM6"/>
  <c r="AO12"/>
  <c r="AO11"/>
  <c r="AO10"/>
  <c r="AL12"/>
  <c r="AK12"/>
  <c r="AL11"/>
  <c r="AK11"/>
  <c r="AL10"/>
  <c r="AK10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B13"/>
  <c r="B5"/>
  <c r="AJ12" l="1"/>
  <c r="AG12"/>
  <c r="AJ11"/>
  <c r="AG11"/>
  <c r="AJ10"/>
  <c r="AG10"/>
  <c r="AJ9"/>
  <c r="AG9"/>
  <c r="AJ8"/>
  <c r="AG8"/>
  <c r="AG6"/>
  <c r="C6"/>
  <c r="AH2" i="1"/>
  <c r="AK9" a="1"/>
  <c r="AK9"/>
  <c r="AK10" a="1"/>
  <c r="AK10"/>
  <c r="AK11" a="1"/>
  <c r="AK11"/>
  <c r="AK12" a="1"/>
  <c r="AK12"/>
  <c r="AK13" a="1"/>
  <c r="AK13"/>
  <c r="AK14" a="1"/>
  <c r="AK14"/>
  <c r="AG6"/>
  <c r="AH13"/>
  <c r="AK8" a="1"/>
  <c r="AK8"/>
  <c r="AG9"/>
  <c r="AG10"/>
  <c r="AG11"/>
  <c r="AG12"/>
  <c r="AG13"/>
  <c r="AG14"/>
  <c r="AG8"/>
  <c r="AJ8"/>
  <c r="AJ14"/>
  <c r="AJ13"/>
  <c r="AJ12"/>
  <c r="AJ11"/>
  <c r="AJ10"/>
  <c r="AJ9"/>
  <c r="C6"/>
  <c r="D6"/>
  <c r="B5"/>
  <c r="C5"/>
  <c r="AH12"/>
  <c r="AH9"/>
  <c r="AH10"/>
  <c r="E6"/>
  <c r="F6"/>
  <c r="G6"/>
  <c r="D5"/>
  <c r="AH14"/>
  <c r="AH11"/>
  <c r="F5"/>
  <c r="E5"/>
  <c r="H6"/>
  <c r="G5"/>
  <c r="H5"/>
  <c r="I6"/>
  <c r="I5"/>
  <c r="J6"/>
  <c r="J5"/>
  <c r="K6"/>
  <c r="L6"/>
  <c r="K5"/>
  <c r="L5"/>
  <c r="M6"/>
  <c r="M5"/>
  <c r="N6"/>
  <c r="N5"/>
  <c r="O6"/>
  <c r="O5"/>
  <c r="P6"/>
  <c r="P5"/>
  <c r="Q6"/>
  <c r="Q5"/>
  <c r="R6"/>
  <c r="R5"/>
  <c r="S6"/>
  <c r="T6"/>
  <c r="S5"/>
  <c r="U6"/>
  <c r="T5"/>
  <c r="V6"/>
  <c r="U5"/>
  <c r="W6"/>
  <c r="V5"/>
  <c r="X6"/>
  <c r="W5"/>
  <c r="X5"/>
  <c r="Y6"/>
  <c r="Y5"/>
  <c r="Z6"/>
  <c r="Z5"/>
  <c r="AA6"/>
  <c r="AB6"/>
  <c r="AA5"/>
  <c r="AB5"/>
  <c r="AC6"/>
  <c r="AC5"/>
  <c r="AF6"/>
  <c r="AF5"/>
  <c r="AE6"/>
  <c r="AE5"/>
  <c r="AD6"/>
  <c r="AD5"/>
  <c r="AH8"/>
  <c r="AL13"/>
  <c r="AL11"/>
  <c r="AL8"/>
  <c r="AL10"/>
  <c r="AM10"/>
  <c r="AL9"/>
  <c r="AM9"/>
  <c r="AM13"/>
  <c r="AM11"/>
  <c r="AL14"/>
  <c r="AM14"/>
  <c r="AL12"/>
  <c r="AM12"/>
  <c r="AM8"/>
  <c r="D6" i="2" l="1"/>
  <c r="D5" s="1"/>
  <c r="C5"/>
  <c r="E6"/>
  <c r="E5" s="1"/>
  <c r="AH8"/>
  <c r="AO8" s="1"/>
  <c r="AH9"/>
  <c r="AO9" s="1"/>
  <c r="AH10"/>
  <c r="AH11"/>
  <c r="AH12"/>
  <c r="F6" l="1"/>
  <c r="F5" s="1"/>
  <c r="G6" l="1"/>
  <c r="G5" s="1"/>
  <c r="H6" l="1"/>
  <c r="H5" s="1"/>
  <c r="I6" l="1"/>
  <c r="J6" l="1"/>
  <c r="I5"/>
  <c r="K6" l="1"/>
  <c r="J5"/>
  <c r="L6" l="1"/>
  <c r="K5"/>
  <c r="M6" l="1"/>
  <c r="L5"/>
  <c r="N6" l="1"/>
  <c r="M5"/>
  <c r="O6" l="1"/>
  <c r="N5"/>
  <c r="P6" l="1"/>
  <c r="O5"/>
  <c r="Q6" l="1"/>
  <c r="P5"/>
  <c r="R6" l="1"/>
  <c r="Q5"/>
  <c r="S6" l="1"/>
  <c r="R5"/>
  <c r="T6" l="1"/>
  <c r="S5"/>
  <c r="U6" l="1"/>
  <c r="T5"/>
  <c r="V6" l="1"/>
  <c r="U5"/>
  <c r="W6" l="1"/>
  <c r="V5"/>
  <c r="X6" l="1"/>
  <c r="W5"/>
  <c r="Y6" l="1"/>
  <c r="X5"/>
  <c r="Z6" l="1"/>
  <c r="Y5"/>
  <c r="AA6" l="1"/>
  <c r="Z5"/>
  <c r="AB6" l="1"/>
  <c r="AA5"/>
  <c r="AC6" l="1"/>
  <c r="AB5"/>
  <c r="AF6" l="1"/>
  <c r="AF5" s="1"/>
  <c r="AE6"/>
  <c r="AE5" s="1"/>
  <c r="AD6"/>
  <c r="AD5" s="1"/>
  <c r="AC5"/>
</calcChain>
</file>

<file path=xl/comments1.xml><?xml version="1.0" encoding="utf-8"?>
<comments xmlns="http://schemas.openxmlformats.org/spreadsheetml/2006/main">
  <authors>
    <author>Автор</author>
  </authors>
  <commentList>
    <comment ref="X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Предположим, что этот день - праздник</t>
        </r>
      </text>
    </comment>
    <comment ref="AB4" authorId="0">
      <text>
        <r>
          <rPr>
            <b/>
            <sz val="8"/>
            <color indexed="81"/>
            <rFont val="Tahoma"/>
            <family val="2"/>
            <charset val="204"/>
          </rPr>
          <t>DV:</t>
        </r>
        <r>
          <rPr>
            <sz val="8"/>
            <color indexed="81"/>
            <rFont val="Tahoma"/>
            <family val="2"/>
            <charset val="204"/>
          </rPr>
          <t xml:space="preserve">
Например, это -предпраздничный день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L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+35% за ночные 56.7р</t>
        </r>
      </text>
    </comment>
    <comment ref="AL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10смен * 8 ч + 1неполная смена 2ч=82ч (ночные часы)</t>
        </r>
      </text>
    </comment>
  </commentList>
</comments>
</file>

<file path=xl/sharedStrings.xml><?xml version="1.0" encoding="utf-8"?>
<sst xmlns="http://schemas.openxmlformats.org/spreadsheetml/2006/main" count="50" uniqueCount="40">
  <si>
    <t>Ф.И.О.</t>
  </si>
  <si>
    <t>Рабочих дней</t>
  </si>
  <si>
    <t>Норма часов</t>
  </si>
  <si>
    <t>Ставка</t>
  </si>
  <si>
    <t>Отработанно часов</t>
  </si>
  <si>
    <t>Сверхурочно</t>
  </si>
  <si>
    <t>Сверхурочные к-1,5</t>
  </si>
  <si>
    <t>Сверхурочные к-2</t>
  </si>
  <si>
    <t>Фактически отработано</t>
  </si>
  <si>
    <t>Иванов</t>
  </si>
  <si>
    <t>Петров</t>
  </si>
  <si>
    <t>Вася</t>
  </si>
  <si>
    <t>Роман</t>
  </si>
  <si>
    <t>Павел</t>
  </si>
  <si>
    <t>Светлана</t>
  </si>
  <si>
    <t>Любочка</t>
  </si>
  <si>
    <t>К выплате</t>
  </si>
  <si>
    <t>1) Ячейка AG6 (расчет количества рабочих дней в месяце) Может есть способ выполнять этот расчет без ряда B4:AF4? Или хотя бы как сделать так чтоб  0 и 1 проставлялись автоматом согласно дню недели?</t>
  </si>
  <si>
    <t>2) Подскажите как сделать чтоб столбцы выходных дней выделались красной заливкой?</t>
  </si>
  <si>
    <t>3)Ну и самое проблематичное это подсчет сверхурочных с двумя коэффициентами</t>
  </si>
  <si>
    <t xml:space="preserve"> 1 до 8 часа – стоимость часа равна ставке</t>
  </si>
  <si>
    <t xml:space="preserve"> 8-10 часа - стоимость часа равен ставке с коэффициентом 1,5</t>
  </si>
  <si>
    <t>свыше 10 часов, выходные и праздничные дни – стоимость часа равна ставке с коэффициентом 2</t>
  </si>
  <si>
    <t>Уважаемые знатоки! Уперлась в стену с решением задачи с табелем(( прочитала все посты, пересмотрела все выложенные файлы… но не могу сделать и все тут… может кто поможет? Или отправит по ссылке на готовое решение моей проблемы, а может и направит советом в нужное русло? )))</t>
  </si>
  <si>
    <t>дневные</t>
  </si>
  <si>
    <t>ночные</t>
  </si>
  <si>
    <t>График ночных</t>
  </si>
  <si>
    <t>с 21.30 до 7.30</t>
  </si>
  <si>
    <t>с 7.30 до 21.30</t>
  </si>
  <si>
    <t>График дневных</t>
  </si>
  <si>
    <t>Сверхурочные       к-1,5</t>
  </si>
  <si>
    <t>Сверхурочные       к-2</t>
  </si>
  <si>
    <t>2часа</t>
  </si>
  <si>
    <t>4 часа</t>
  </si>
  <si>
    <t>Иванов  день</t>
  </si>
  <si>
    <t>Петров  день</t>
  </si>
  <si>
    <t>Вася  ночь</t>
  </si>
  <si>
    <t>Роман ночь</t>
  </si>
  <si>
    <t>Павел  ночь</t>
  </si>
  <si>
    <t>Условия:         у дневных постоянная переработка нужно высчитать кол-во часов сверхурочно по этому графику  + соответственно зарплата.                                                                                                       ночные работают 10ч из них 8ч  как ночые (+ 35% от 42р) - нужна помощь в формулах, приходится вручную вбивать часы где выпадает по половине смены (начало и конец месяца...)                И еще добавить возможность  учета праздничных</t>
  </si>
</sst>
</file>

<file path=xl/styles.xml><?xml version="1.0" encoding="utf-8"?>
<styleSheet xmlns="http://schemas.openxmlformats.org/spreadsheetml/2006/main">
  <numFmts count="6">
    <numFmt numFmtId="164" formatCode="d"/>
    <numFmt numFmtId="165" formatCode="ddd"/>
    <numFmt numFmtId="166" formatCode="#,##0&quot;р.&quot;"/>
    <numFmt numFmtId="168" formatCode="[$-419]mmmm\ yyyy;@"/>
    <numFmt numFmtId="169" formatCode="0.0"/>
    <numFmt numFmtId="170" formatCode="0.000"/>
  </numFmts>
  <fonts count="4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68" fontId="0" fillId="0" borderId="0" xfId="0" applyNumberFormat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166" fontId="0" fillId="0" borderId="0" xfId="0" applyNumberFormat="1"/>
    <xf numFmtId="1" fontId="0" fillId="0" borderId="0" xfId="0" applyNumberFormat="1"/>
    <xf numFmtId="166" fontId="0" fillId="2" borderId="1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1" fontId="0" fillId="2" borderId="1" xfId="0" applyNumberFormat="1" applyFill="1" applyBorder="1" applyAlignment="1">
      <alignment horizontal="center" vertical="center" wrapText="1"/>
    </xf>
    <xf numFmtId="169" fontId="0" fillId="2" borderId="1" xfId="0" applyNumberFormat="1" applyFill="1" applyBorder="1" applyAlignment="1">
      <alignment horizontal="center" vertical="center"/>
    </xf>
    <xf numFmtId="170" fontId="0" fillId="0" borderId="0" xfId="0" applyNumberFormat="1"/>
    <xf numFmtId="164" fontId="0" fillId="0" borderId="3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 wrapText="1"/>
    </xf>
    <xf numFmtId="0" fontId="0" fillId="0" borderId="3" xfId="0" applyFill="1" applyBorder="1" applyAlignment="1">
      <alignment vertical="center" textRotation="90"/>
    </xf>
    <xf numFmtId="0" fontId="0" fillId="0" borderId="2" xfId="0" applyBorder="1" applyAlignment="1">
      <alignment textRotation="90" wrapText="1"/>
    </xf>
    <xf numFmtId="0" fontId="0" fillId="0" borderId="3" xfId="0" applyBorder="1" applyAlignment="1">
      <alignment vertical="center" textRotation="90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457200</xdr:colOff>
      <xdr:row>2</xdr:row>
      <xdr:rowOff>38100</xdr:rowOff>
    </xdr:from>
    <xdr:to>
      <xdr:col>33</xdr:col>
      <xdr:colOff>123825</xdr:colOff>
      <xdr:row>5</xdr:row>
      <xdr:rowOff>57150</xdr:rowOff>
    </xdr:to>
    <xdr:cxnSp macro="">
      <xdr:nvCxnSpPr>
        <xdr:cNvPr id="3" name="Прямая со стрелкой 2"/>
        <xdr:cNvCxnSpPr/>
      </xdr:nvCxnSpPr>
      <xdr:spPr>
        <a:xfrm flipH="1">
          <a:off x="8172450" y="419100"/>
          <a:ext cx="276225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84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4"/>
  <sheetViews>
    <sheetView workbookViewId="0">
      <selection activeCell="C30" sqref="C30"/>
    </sheetView>
  </sheetViews>
  <sheetFormatPr defaultRowHeight="15"/>
  <cols>
    <col min="1" max="1" width="13.85546875" customWidth="1"/>
    <col min="2" max="32" width="3.28515625" customWidth="1"/>
    <col min="34" max="34" width="7.42578125" customWidth="1"/>
    <col min="35" max="35" width="8.140625" bestFit="1" customWidth="1"/>
    <col min="36" max="36" width="6.42578125" customWidth="1"/>
  </cols>
  <sheetData>
    <row r="1" spans="1:41">
      <c r="A1" s="11"/>
    </row>
    <row r="2" spans="1:41">
      <c r="AH2" s="22">
        <f>AG6</f>
        <v>20.875</v>
      </c>
    </row>
    <row r="4" spans="1:41" ht="17.25" customHeight="1">
      <c r="A4" s="25" t="s">
        <v>0</v>
      </c>
      <c r="B4" s="8">
        <v>0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0</v>
      </c>
      <c r="I4" s="1">
        <v>0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0</v>
      </c>
      <c r="P4" s="1">
        <v>0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0</v>
      </c>
      <c r="W4" s="1">
        <v>0</v>
      </c>
      <c r="X4" s="1">
        <v>0</v>
      </c>
      <c r="Y4" s="1">
        <v>1</v>
      </c>
      <c r="Z4" s="1">
        <v>1</v>
      </c>
      <c r="AA4" s="1">
        <v>1</v>
      </c>
      <c r="AB4" s="21">
        <v>0.875</v>
      </c>
      <c r="AC4" s="1">
        <v>0</v>
      </c>
      <c r="AD4" s="1">
        <v>0</v>
      </c>
      <c r="AE4" s="2">
        <v>1</v>
      </c>
      <c r="AF4" s="2">
        <v>1</v>
      </c>
      <c r="AG4" s="28" t="s">
        <v>1</v>
      </c>
      <c r="AH4" s="30" t="s">
        <v>2</v>
      </c>
      <c r="AI4" s="30" t="s">
        <v>3</v>
      </c>
      <c r="AJ4" s="33" t="s">
        <v>4</v>
      </c>
      <c r="AK4" s="42" t="s">
        <v>5</v>
      </c>
      <c r="AL4" s="43"/>
      <c r="AM4" s="30" t="s">
        <v>16</v>
      </c>
    </row>
    <row r="5" spans="1:41">
      <c r="A5" s="26"/>
      <c r="B5" s="3">
        <f>B6</f>
        <v>40909</v>
      </c>
      <c r="C5" s="3">
        <f t="shared" ref="C5:AF5" si="0">C6</f>
        <v>40910</v>
      </c>
      <c r="D5" s="3">
        <f t="shared" si="0"/>
        <v>40911</v>
      </c>
      <c r="E5" s="3">
        <f t="shared" si="0"/>
        <v>40912</v>
      </c>
      <c r="F5" s="3">
        <f t="shared" si="0"/>
        <v>40913</v>
      </c>
      <c r="G5" s="3">
        <f t="shared" si="0"/>
        <v>40914</v>
      </c>
      <c r="H5" s="3">
        <f t="shared" si="0"/>
        <v>40915</v>
      </c>
      <c r="I5" s="3">
        <f t="shared" si="0"/>
        <v>40916</v>
      </c>
      <c r="J5" s="3">
        <f t="shared" si="0"/>
        <v>40917</v>
      </c>
      <c r="K5" s="3">
        <f t="shared" si="0"/>
        <v>40918</v>
      </c>
      <c r="L5" s="3">
        <f t="shared" si="0"/>
        <v>40919</v>
      </c>
      <c r="M5" s="3">
        <f t="shared" si="0"/>
        <v>40920</v>
      </c>
      <c r="N5" s="3">
        <f t="shared" si="0"/>
        <v>40921</v>
      </c>
      <c r="O5" s="3">
        <f t="shared" si="0"/>
        <v>40922</v>
      </c>
      <c r="P5" s="3">
        <f t="shared" si="0"/>
        <v>40923</v>
      </c>
      <c r="Q5" s="3">
        <f t="shared" si="0"/>
        <v>40924</v>
      </c>
      <c r="R5" s="3">
        <f t="shared" si="0"/>
        <v>40925</v>
      </c>
      <c r="S5" s="3">
        <f t="shared" si="0"/>
        <v>40926</v>
      </c>
      <c r="T5" s="3">
        <f t="shared" si="0"/>
        <v>40927</v>
      </c>
      <c r="U5" s="3">
        <f t="shared" si="0"/>
        <v>40928</v>
      </c>
      <c r="V5" s="3">
        <f t="shared" si="0"/>
        <v>40929</v>
      </c>
      <c r="W5" s="3">
        <f t="shared" si="0"/>
        <v>40930</v>
      </c>
      <c r="X5" s="3">
        <f t="shared" si="0"/>
        <v>40931</v>
      </c>
      <c r="Y5" s="3">
        <f t="shared" si="0"/>
        <v>40932</v>
      </c>
      <c r="Z5" s="3">
        <f t="shared" si="0"/>
        <v>40933</v>
      </c>
      <c r="AA5" s="3">
        <f t="shared" si="0"/>
        <v>40934</v>
      </c>
      <c r="AB5" s="3">
        <f t="shared" si="0"/>
        <v>40935</v>
      </c>
      <c r="AC5" s="3">
        <f t="shared" si="0"/>
        <v>40936</v>
      </c>
      <c r="AD5" s="3">
        <f t="shared" si="0"/>
        <v>40937</v>
      </c>
      <c r="AE5" s="3">
        <f t="shared" si="0"/>
        <v>40938</v>
      </c>
      <c r="AF5" s="3">
        <f t="shared" si="0"/>
        <v>40939</v>
      </c>
      <c r="AG5" s="29"/>
      <c r="AH5" s="31"/>
      <c r="AI5" s="31"/>
      <c r="AJ5" s="34"/>
      <c r="AK5" s="38" t="s">
        <v>6</v>
      </c>
      <c r="AL5" s="40" t="s">
        <v>7</v>
      </c>
      <c r="AM5" s="31"/>
    </row>
    <row r="6" spans="1:41">
      <c r="A6" s="26"/>
      <c r="B6" s="23">
        <v>40909</v>
      </c>
      <c r="C6" s="23">
        <f t="shared" ref="C6:AC6" si="1">B6+1</f>
        <v>40910</v>
      </c>
      <c r="D6" s="23">
        <f t="shared" si="1"/>
        <v>40911</v>
      </c>
      <c r="E6" s="23">
        <f t="shared" si="1"/>
        <v>40912</v>
      </c>
      <c r="F6" s="23">
        <f t="shared" si="1"/>
        <v>40913</v>
      </c>
      <c r="G6" s="23">
        <f t="shared" si="1"/>
        <v>40914</v>
      </c>
      <c r="H6" s="23">
        <f t="shared" si="1"/>
        <v>40915</v>
      </c>
      <c r="I6" s="23">
        <f t="shared" si="1"/>
        <v>40916</v>
      </c>
      <c r="J6" s="23">
        <f t="shared" si="1"/>
        <v>40917</v>
      </c>
      <c r="K6" s="23">
        <f t="shared" si="1"/>
        <v>40918</v>
      </c>
      <c r="L6" s="23">
        <f t="shared" si="1"/>
        <v>40919</v>
      </c>
      <c r="M6" s="23">
        <f t="shared" si="1"/>
        <v>40920</v>
      </c>
      <c r="N6" s="23">
        <f t="shared" si="1"/>
        <v>40921</v>
      </c>
      <c r="O6" s="23">
        <f t="shared" si="1"/>
        <v>40922</v>
      </c>
      <c r="P6" s="23">
        <f t="shared" si="1"/>
        <v>40923</v>
      </c>
      <c r="Q6" s="23">
        <f t="shared" si="1"/>
        <v>40924</v>
      </c>
      <c r="R6" s="23">
        <f t="shared" si="1"/>
        <v>40925</v>
      </c>
      <c r="S6" s="23">
        <f t="shared" si="1"/>
        <v>40926</v>
      </c>
      <c r="T6" s="23">
        <f t="shared" si="1"/>
        <v>40927</v>
      </c>
      <c r="U6" s="23">
        <f t="shared" si="1"/>
        <v>40928</v>
      </c>
      <c r="V6" s="23">
        <f t="shared" si="1"/>
        <v>40929</v>
      </c>
      <c r="W6" s="23">
        <f t="shared" si="1"/>
        <v>40930</v>
      </c>
      <c r="X6" s="23">
        <f t="shared" si="1"/>
        <v>40931</v>
      </c>
      <c r="Y6" s="23">
        <f t="shared" si="1"/>
        <v>40932</v>
      </c>
      <c r="Z6" s="23">
        <f t="shared" si="1"/>
        <v>40933</v>
      </c>
      <c r="AA6" s="23">
        <f t="shared" si="1"/>
        <v>40934</v>
      </c>
      <c r="AB6" s="23">
        <f t="shared" si="1"/>
        <v>40935</v>
      </c>
      <c r="AC6" s="23">
        <f t="shared" si="1"/>
        <v>40936</v>
      </c>
      <c r="AD6" s="23">
        <f>IF(DAY($AC6+1)&gt;DAY(AC6),$AC6+1,"")</f>
        <v>40937</v>
      </c>
      <c r="AE6" s="36">
        <f>IF(DAY($AC6+2)&gt;DAY(AC6),$AC6+2,"")</f>
        <v>40938</v>
      </c>
      <c r="AF6" s="36">
        <f>IF(DAY($AC6+3)&gt;DAY(AC6),$AC6+3,"")</f>
        <v>40939</v>
      </c>
      <c r="AG6" s="20">
        <f>SUM(B4:AF4)</f>
        <v>20.875</v>
      </c>
      <c r="AH6" s="31"/>
      <c r="AI6" s="31"/>
      <c r="AJ6" s="34"/>
      <c r="AK6" s="38"/>
      <c r="AL6" s="40"/>
      <c r="AM6" s="31"/>
    </row>
    <row r="7" spans="1:41" ht="85.5" customHeight="1">
      <c r="A7" s="27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37"/>
      <c r="AF7" s="37"/>
      <c r="AG7" s="4" t="s">
        <v>8</v>
      </c>
      <c r="AH7" s="32"/>
      <c r="AI7" s="32"/>
      <c r="AJ7" s="35"/>
      <c r="AK7" s="39"/>
      <c r="AL7" s="41"/>
      <c r="AM7" s="32"/>
    </row>
    <row r="8" spans="1:41">
      <c r="A8" s="5" t="s">
        <v>9</v>
      </c>
      <c r="B8" s="1"/>
      <c r="C8" s="1">
        <v>8</v>
      </c>
      <c r="D8" s="1">
        <v>10</v>
      </c>
      <c r="E8" s="1">
        <v>8</v>
      </c>
      <c r="F8" s="1">
        <v>8</v>
      </c>
      <c r="G8" s="1">
        <v>8</v>
      </c>
      <c r="H8" s="1"/>
      <c r="I8" s="1">
        <v>8</v>
      </c>
      <c r="J8" s="1">
        <v>10</v>
      </c>
      <c r="K8" s="1">
        <v>8</v>
      </c>
      <c r="L8" s="1">
        <v>8</v>
      </c>
      <c r="M8" s="1">
        <v>8</v>
      </c>
      <c r="N8" s="1">
        <v>8</v>
      </c>
      <c r="O8" s="1"/>
      <c r="P8" s="1"/>
      <c r="Q8" s="1">
        <v>8</v>
      </c>
      <c r="R8" s="1">
        <v>8</v>
      </c>
      <c r="S8" s="1">
        <v>8</v>
      </c>
      <c r="T8" s="1">
        <v>8</v>
      </c>
      <c r="U8" s="1">
        <v>8</v>
      </c>
      <c r="V8" s="1"/>
      <c r="W8" s="1"/>
      <c r="X8" s="1">
        <v>12</v>
      </c>
      <c r="Y8" s="1">
        <v>8</v>
      </c>
      <c r="Z8" s="1">
        <v>8</v>
      </c>
      <c r="AA8" s="1">
        <v>8</v>
      </c>
      <c r="AB8" s="1">
        <v>8</v>
      </c>
      <c r="AC8" s="1"/>
      <c r="AD8" s="1"/>
      <c r="AE8" s="2">
        <v>14</v>
      </c>
      <c r="AF8" s="2">
        <v>11</v>
      </c>
      <c r="AG8" s="13">
        <f>COUNT(B8:AF8)</f>
        <v>23</v>
      </c>
      <c r="AH8" s="7">
        <f>8*(AG6)</f>
        <v>167</v>
      </c>
      <c r="AI8" s="6">
        <v>200</v>
      </c>
      <c r="AJ8" s="2">
        <f>SUM(B8:AF8)</f>
        <v>201</v>
      </c>
      <c r="AK8" s="12">
        <f t="array" ref="AK8">SUM(IF(B$4:AF$4,IF(B8:AF8&gt;(B$4:AF$4*8+2),2,IF(B8:AF8&gt;B$4:AF$4*8,B8:AF8-B$4:AF$4*8))))</f>
        <v>9</v>
      </c>
      <c r="AL8" s="12">
        <f>AJ8-AH8-AK8</f>
        <v>25</v>
      </c>
      <c r="AM8" s="16">
        <f>AL8*AI8*2+AK8*AI8*1.5+AH8*AI8</f>
        <v>46100</v>
      </c>
      <c r="AN8" s="15"/>
      <c r="AO8" s="14"/>
    </row>
    <row r="9" spans="1:41">
      <c r="A9" s="5" t="s">
        <v>10</v>
      </c>
      <c r="B9" s="1"/>
      <c r="C9" s="1">
        <v>8</v>
      </c>
      <c r="D9" s="1">
        <v>11</v>
      </c>
      <c r="E9" s="1">
        <v>8</v>
      </c>
      <c r="F9" s="1">
        <v>8</v>
      </c>
      <c r="G9" s="1">
        <v>8</v>
      </c>
      <c r="H9" s="1"/>
      <c r="I9" s="1"/>
      <c r="J9" s="1">
        <v>8</v>
      </c>
      <c r="K9" s="1">
        <v>9</v>
      </c>
      <c r="L9" s="1">
        <v>8</v>
      </c>
      <c r="M9" s="1">
        <v>8</v>
      </c>
      <c r="N9" s="1">
        <v>8</v>
      </c>
      <c r="O9" s="1"/>
      <c r="P9" s="1"/>
      <c r="Q9" s="1">
        <v>8</v>
      </c>
      <c r="R9" s="1">
        <v>10</v>
      </c>
      <c r="S9" s="1">
        <v>8</v>
      </c>
      <c r="T9" s="1">
        <v>8</v>
      </c>
      <c r="U9" s="1">
        <v>8</v>
      </c>
      <c r="V9" s="1"/>
      <c r="W9" s="1"/>
      <c r="X9" s="1">
        <v>8</v>
      </c>
      <c r="Y9" s="1">
        <v>8</v>
      </c>
      <c r="Z9" s="1">
        <v>8</v>
      </c>
      <c r="AA9" s="1">
        <v>14</v>
      </c>
      <c r="AB9" s="1">
        <v>8</v>
      </c>
      <c r="AC9" s="1"/>
      <c r="AD9" s="1"/>
      <c r="AE9" s="2">
        <v>8</v>
      </c>
      <c r="AF9" s="2">
        <v>8</v>
      </c>
      <c r="AG9" s="13">
        <f t="shared" ref="AG9:AG14" si="2">COUNT(B9:AF9)</f>
        <v>22</v>
      </c>
      <c r="AH9" s="2">
        <f>8*(AG6)</f>
        <v>167</v>
      </c>
      <c r="AI9" s="6">
        <v>135</v>
      </c>
      <c r="AJ9" s="2">
        <f t="shared" ref="AJ9:AJ14" si="3">SUM(B9:AF9)</f>
        <v>188</v>
      </c>
      <c r="AK9" s="12">
        <f t="array" ref="AK9">SUM(IF(B$4:AF$4,IF(B9:AF9&gt;(B$4:AF$4*8+2),2,IF(B9:AF9&gt;B$4:AF$4*8,B9:AF9-B$4:AF$4*8))))</f>
        <v>8</v>
      </c>
      <c r="AL9" s="12">
        <f t="shared" ref="AL9:AL14" si="4">AJ9-AH9-AK9</f>
        <v>13</v>
      </c>
      <c r="AM9" s="16">
        <f t="shared" ref="AM9:AM14" si="5">AL9*AI9*2+AK9*AI9*1.5+AH9*AI9</f>
        <v>27675</v>
      </c>
      <c r="AN9" s="15"/>
    </row>
    <row r="10" spans="1:41">
      <c r="A10" s="5" t="s">
        <v>11</v>
      </c>
      <c r="B10" s="1"/>
      <c r="C10" s="1">
        <v>8</v>
      </c>
      <c r="D10" s="1">
        <v>8</v>
      </c>
      <c r="E10" s="1">
        <v>10</v>
      </c>
      <c r="F10" s="1">
        <v>8</v>
      </c>
      <c r="G10" s="1">
        <v>8</v>
      </c>
      <c r="H10" s="1"/>
      <c r="I10" s="1"/>
      <c r="J10" s="1">
        <v>8</v>
      </c>
      <c r="K10" s="1">
        <v>8</v>
      </c>
      <c r="L10" s="1">
        <v>8</v>
      </c>
      <c r="M10" s="1">
        <v>10</v>
      </c>
      <c r="N10" s="1">
        <v>8</v>
      </c>
      <c r="O10" s="1"/>
      <c r="P10" s="1"/>
      <c r="Q10" s="1">
        <v>8</v>
      </c>
      <c r="R10" s="1">
        <v>8</v>
      </c>
      <c r="S10" s="1">
        <v>8</v>
      </c>
      <c r="T10" s="1">
        <v>8</v>
      </c>
      <c r="U10" s="1">
        <v>8</v>
      </c>
      <c r="V10" s="1"/>
      <c r="W10" s="1"/>
      <c r="X10" s="1">
        <v>8</v>
      </c>
      <c r="Y10" s="1">
        <v>12</v>
      </c>
      <c r="Z10" s="1">
        <v>8</v>
      </c>
      <c r="AA10" s="1">
        <v>8</v>
      </c>
      <c r="AB10" s="1">
        <v>8</v>
      </c>
      <c r="AC10" s="1"/>
      <c r="AD10" s="1"/>
      <c r="AE10" s="2">
        <v>8</v>
      </c>
      <c r="AF10" s="2">
        <v>8</v>
      </c>
      <c r="AG10" s="13">
        <f t="shared" si="2"/>
        <v>22</v>
      </c>
      <c r="AH10" s="2">
        <f>8*(AG6)</f>
        <v>167</v>
      </c>
      <c r="AI10" s="6">
        <v>100</v>
      </c>
      <c r="AJ10" s="2">
        <f t="shared" si="3"/>
        <v>184</v>
      </c>
      <c r="AK10" s="12">
        <f t="array" ref="AK10">SUM(IF(B$4:AF$4,IF(B10:AF10&gt;(B$4:AF$4*8+2),2,IF(B10:AF10&gt;B$4:AF$4*8,B10:AF10-B$4:AF$4*8))))</f>
        <v>7</v>
      </c>
      <c r="AL10" s="12">
        <f t="shared" si="4"/>
        <v>10</v>
      </c>
      <c r="AM10" s="16">
        <f t="shared" si="5"/>
        <v>19750</v>
      </c>
      <c r="AN10" s="15"/>
    </row>
    <row r="11" spans="1:41">
      <c r="A11" s="5" t="s">
        <v>12</v>
      </c>
      <c r="B11" s="1"/>
      <c r="C11" s="1">
        <v>14</v>
      </c>
      <c r="D11" s="1">
        <v>8</v>
      </c>
      <c r="E11" s="1">
        <v>8</v>
      </c>
      <c r="F11" s="1">
        <v>8</v>
      </c>
      <c r="G11" s="1">
        <v>8</v>
      </c>
      <c r="H11" s="1"/>
      <c r="I11" s="1"/>
      <c r="J11" s="1">
        <v>8</v>
      </c>
      <c r="K11" s="1">
        <v>9</v>
      </c>
      <c r="L11" s="1">
        <v>8</v>
      </c>
      <c r="M11" s="1">
        <v>8</v>
      </c>
      <c r="N11" s="1">
        <v>8</v>
      </c>
      <c r="O11" s="1"/>
      <c r="P11" s="1"/>
      <c r="Q11" s="1">
        <v>8</v>
      </c>
      <c r="R11" s="1">
        <v>10</v>
      </c>
      <c r="S11" s="1">
        <v>8</v>
      </c>
      <c r="T11" s="1">
        <v>8</v>
      </c>
      <c r="U11" s="1">
        <v>8</v>
      </c>
      <c r="V11" s="1"/>
      <c r="W11" s="1"/>
      <c r="X11" s="1">
        <v>8</v>
      </c>
      <c r="Y11" s="1">
        <v>8</v>
      </c>
      <c r="Z11" s="1">
        <v>8</v>
      </c>
      <c r="AA11" s="1">
        <v>16</v>
      </c>
      <c r="AB11" s="1">
        <v>8</v>
      </c>
      <c r="AC11" s="1"/>
      <c r="AD11" s="1"/>
      <c r="AE11" s="2">
        <v>8</v>
      </c>
      <c r="AF11" s="2">
        <v>8</v>
      </c>
      <c r="AG11" s="13">
        <f t="shared" si="2"/>
        <v>22</v>
      </c>
      <c r="AH11" s="2">
        <f>8*(AG6)</f>
        <v>167</v>
      </c>
      <c r="AI11" s="6">
        <v>95</v>
      </c>
      <c r="AJ11" s="2">
        <f t="shared" si="3"/>
        <v>193</v>
      </c>
      <c r="AK11" s="12">
        <f t="array" ref="AK11">SUM(IF(B$4:AF$4,IF(B11:AF11&gt;(B$4:AF$4*8+2),2,IF(B11:AF11&gt;B$4:AF$4*8,B11:AF11-B$4:AF$4*8))))</f>
        <v>8</v>
      </c>
      <c r="AL11" s="12">
        <f t="shared" si="4"/>
        <v>18</v>
      </c>
      <c r="AM11" s="16">
        <f t="shared" si="5"/>
        <v>20425</v>
      </c>
      <c r="AN11" s="15"/>
    </row>
    <row r="12" spans="1:41">
      <c r="A12" s="5" t="s">
        <v>13</v>
      </c>
      <c r="B12" s="1"/>
      <c r="C12" s="1">
        <v>8</v>
      </c>
      <c r="D12" s="1">
        <v>8</v>
      </c>
      <c r="E12" s="1">
        <v>8</v>
      </c>
      <c r="F12" s="1">
        <v>8</v>
      </c>
      <c r="G12" s="1">
        <v>8</v>
      </c>
      <c r="H12" s="1"/>
      <c r="I12" s="1"/>
      <c r="J12" s="1">
        <v>8</v>
      </c>
      <c r="K12" s="1">
        <v>8</v>
      </c>
      <c r="L12" s="1">
        <v>11</v>
      </c>
      <c r="M12" s="1">
        <v>8</v>
      </c>
      <c r="N12" s="1">
        <v>8</v>
      </c>
      <c r="O12" s="1"/>
      <c r="P12" s="1"/>
      <c r="Q12" s="1">
        <v>8</v>
      </c>
      <c r="R12" s="1">
        <v>8</v>
      </c>
      <c r="S12" s="1">
        <v>11</v>
      </c>
      <c r="T12" s="1">
        <v>8</v>
      </c>
      <c r="U12" s="1">
        <v>8</v>
      </c>
      <c r="V12" s="1"/>
      <c r="W12" s="1"/>
      <c r="X12" s="1">
        <v>10</v>
      </c>
      <c r="Y12" s="1">
        <v>8</v>
      </c>
      <c r="Z12" s="1">
        <v>8</v>
      </c>
      <c r="AA12" s="1">
        <v>8</v>
      </c>
      <c r="AB12" s="1">
        <v>8</v>
      </c>
      <c r="AC12" s="1"/>
      <c r="AD12" s="1"/>
      <c r="AE12" s="2">
        <v>8</v>
      </c>
      <c r="AF12" s="2">
        <v>8</v>
      </c>
      <c r="AG12" s="13">
        <f t="shared" si="2"/>
        <v>22</v>
      </c>
      <c r="AH12" s="2">
        <f>8*(AG6)</f>
        <v>167</v>
      </c>
      <c r="AI12" s="6">
        <v>104</v>
      </c>
      <c r="AJ12" s="2">
        <f t="shared" si="3"/>
        <v>184</v>
      </c>
      <c r="AK12" s="12">
        <f t="array" ref="AK12">SUM(IF(B$4:AF$4,IF(B12:AF12&gt;(B$4:AF$4*8+2),2,IF(B12:AF12&gt;B$4:AF$4*8,B12:AF12-B$4:AF$4*8))))</f>
        <v>5</v>
      </c>
      <c r="AL12" s="12">
        <f t="shared" si="4"/>
        <v>12</v>
      </c>
      <c r="AM12" s="16">
        <f t="shared" si="5"/>
        <v>20644</v>
      </c>
      <c r="AN12" s="15"/>
    </row>
    <row r="13" spans="1:41">
      <c r="A13" s="5" t="s">
        <v>14</v>
      </c>
      <c r="B13" s="1"/>
      <c r="C13" s="1">
        <v>8</v>
      </c>
      <c r="D13" s="1">
        <v>8</v>
      </c>
      <c r="E13" s="1">
        <v>11</v>
      </c>
      <c r="F13" s="1">
        <v>8</v>
      </c>
      <c r="G13" s="1">
        <v>8</v>
      </c>
      <c r="H13" s="1"/>
      <c r="I13" s="1"/>
      <c r="J13" s="1">
        <v>9</v>
      </c>
      <c r="K13" s="1">
        <v>8</v>
      </c>
      <c r="L13" s="1">
        <v>8</v>
      </c>
      <c r="M13" s="1">
        <v>8</v>
      </c>
      <c r="N13" s="1">
        <v>8</v>
      </c>
      <c r="O13" s="1"/>
      <c r="P13" s="1"/>
      <c r="Q13" s="1">
        <v>8</v>
      </c>
      <c r="R13" s="1">
        <v>10</v>
      </c>
      <c r="S13" s="1">
        <v>8</v>
      </c>
      <c r="T13" s="1">
        <v>8</v>
      </c>
      <c r="U13" s="1">
        <v>8</v>
      </c>
      <c r="V13" s="1"/>
      <c r="W13" s="1"/>
      <c r="X13" s="1">
        <v>8</v>
      </c>
      <c r="Y13" s="1">
        <v>8</v>
      </c>
      <c r="Z13" s="1">
        <v>13</v>
      </c>
      <c r="AA13" s="1">
        <v>8</v>
      </c>
      <c r="AB13" s="1">
        <v>8</v>
      </c>
      <c r="AC13" s="1"/>
      <c r="AD13" s="1"/>
      <c r="AE13" s="2">
        <v>9</v>
      </c>
      <c r="AF13" s="2">
        <v>8</v>
      </c>
      <c r="AG13" s="13">
        <f t="shared" si="2"/>
        <v>22</v>
      </c>
      <c r="AH13" s="2">
        <f>8*(AG6)</f>
        <v>167</v>
      </c>
      <c r="AI13" s="6">
        <v>65</v>
      </c>
      <c r="AJ13" s="2">
        <f t="shared" si="3"/>
        <v>188</v>
      </c>
      <c r="AK13" s="12">
        <f t="array" ref="AK13">SUM(IF(B$4:AF$4,IF(B13:AF13&gt;(B$4:AF$4*8+2),2,IF(B13:AF13&gt;B$4:AF$4*8,B13:AF13-B$4:AF$4*8))))</f>
        <v>9</v>
      </c>
      <c r="AL13" s="12">
        <f t="shared" si="4"/>
        <v>12</v>
      </c>
      <c r="AM13" s="16">
        <f t="shared" si="5"/>
        <v>13292.5</v>
      </c>
      <c r="AN13" s="15"/>
    </row>
    <row r="14" spans="1:41">
      <c r="A14" s="5" t="s">
        <v>15</v>
      </c>
      <c r="B14" s="1"/>
      <c r="C14" s="1">
        <v>8</v>
      </c>
      <c r="D14" s="1">
        <v>8</v>
      </c>
      <c r="E14" s="1">
        <v>8</v>
      </c>
      <c r="F14" s="1">
        <v>8</v>
      </c>
      <c r="G14" s="1">
        <v>8</v>
      </c>
      <c r="H14" s="1"/>
      <c r="I14" s="1"/>
      <c r="J14" s="1">
        <v>8</v>
      </c>
      <c r="K14" s="1">
        <v>8</v>
      </c>
      <c r="L14" s="1">
        <v>10</v>
      </c>
      <c r="M14" s="1">
        <v>8</v>
      </c>
      <c r="N14" s="1">
        <v>9</v>
      </c>
      <c r="O14" s="1"/>
      <c r="P14" s="1"/>
      <c r="Q14" s="1">
        <v>8</v>
      </c>
      <c r="R14" s="1">
        <v>8</v>
      </c>
      <c r="S14" s="1">
        <v>8</v>
      </c>
      <c r="T14" s="1">
        <v>8</v>
      </c>
      <c r="U14" s="1">
        <v>8</v>
      </c>
      <c r="V14" s="1"/>
      <c r="W14" s="1"/>
      <c r="X14" s="1">
        <v>8</v>
      </c>
      <c r="Y14" s="1">
        <v>8</v>
      </c>
      <c r="Z14" s="1">
        <v>8</v>
      </c>
      <c r="AA14" s="1">
        <v>8</v>
      </c>
      <c r="AB14" s="1">
        <v>8</v>
      </c>
      <c r="AC14" s="1"/>
      <c r="AD14" s="1"/>
      <c r="AE14" s="2">
        <v>8</v>
      </c>
      <c r="AF14" s="2">
        <v>8</v>
      </c>
      <c r="AG14" s="13">
        <f t="shared" si="2"/>
        <v>22</v>
      </c>
      <c r="AH14" s="2">
        <f>8*(AG6)</f>
        <v>167</v>
      </c>
      <c r="AI14" s="6">
        <v>50</v>
      </c>
      <c r="AJ14" s="2">
        <f t="shared" si="3"/>
        <v>179</v>
      </c>
      <c r="AK14" s="12">
        <f t="array" ref="AK14">SUM(IF(B$4:AF$4,IF(B14:AF14&gt;(B$4:AF$4*8+2),2,IF(B14:AF14&gt;B$4:AF$4*8,B14:AF14-B$4:AF$4*8))))</f>
        <v>4</v>
      </c>
      <c r="AL14" s="12">
        <f t="shared" si="4"/>
        <v>8</v>
      </c>
      <c r="AM14" s="16">
        <f t="shared" si="5"/>
        <v>9450</v>
      </c>
      <c r="AN14" s="15"/>
    </row>
    <row r="16" spans="1:41">
      <c r="AI16" s="14"/>
      <c r="AJ16" s="14"/>
      <c r="AM16" s="14"/>
    </row>
    <row r="17" spans="1:1">
      <c r="A17" s="9" t="s">
        <v>17</v>
      </c>
    </row>
    <row r="18" spans="1:1">
      <c r="A18" s="9" t="s">
        <v>18</v>
      </c>
    </row>
    <row r="19" spans="1:1">
      <c r="A19" s="9" t="s">
        <v>19</v>
      </c>
    </row>
    <row r="20" spans="1:1">
      <c r="A20" s="9" t="s">
        <v>20</v>
      </c>
    </row>
    <row r="21" spans="1:1">
      <c r="A21" s="9" t="s">
        <v>21</v>
      </c>
    </row>
    <row r="22" spans="1:1">
      <c r="A22" s="9" t="s">
        <v>22</v>
      </c>
    </row>
    <row r="24" spans="1:1">
      <c r="A24" s="10" t="s">
        <v>23</v>
      </c>
    </row>
  </sheetData>
  <mergeCells count="40">
    <mergeCell ref="AF6:AF7"/>
    <mergeCell ref="AK5:AK7"/>
    <mergeCell ref="AL5:AL7"/>
    <mergeCell ref="AK4:AL4"/>
    <mergeCell ref="AM4:AM7"/>
    <mergeCell ref="Y6:Y7"/>
    <mergeCell ref="Z6:Z7"/>
    <mergeCell ref="AA6:AA7"/>
    <mergeCell ref="AB6:AB7"/>
    <mergeCell ref="AC6:AC7"/>
    <mergeCell ref="AD6:AD7"/>
    <mergeCell ref="AI4:AI7"/>
    <mergeCell ref="AJ4:AJ7"/>
    <mergeCell ref="AE6:AE7"/>
    <mergeCell ref="R6:R7"/>
    <mergeCell ref="S6:S7"/>
    <mergeCell ref="T6:T7"/>
    <mergeCell ref="U6:U7"/>
    <mergeCell ref="V6:V7"/>
    <mergeCell ref="W6:W7"/>
    <mergeCell ref="C6:C7"/>
    <mergeCell ref="D6:D7"/>
    <mergeCell ref="E6:E7"/>
    <mergeCell ref="F6:F7"/>
    <mergeCell ref="X6:X7"/>
    <mergeCell ref="M6:M7"/>
    <mergeCell ref="N6:N7"/>
    <mergeCell ref="O6:O7"/>
    <mergeCell ref="P6:P7"/>
    <mergeCell ref="Q6:Q7"/>
    <mergeCell ref="G6:G7"/>
    <mergeCell ref="H6:H7"/>
    <mergeCell ref="A4:A7"/>
    <mergeCell ref="AG4:AG5"/>
    <mergeCell ref="AH4:AH7"/>
    <mergeCell ref="I6:I7"/>
    <mergeCell ref="J6:J7"/>
    <mergeCell ref="K6:K7"/>
    <mergeCell ref="L6:L7"/>
    <mergeCell ref="B6:B7"/>
  </mergeCells>
  <conditionalFormatting sqref="B4:AF14">
    <cfRule type="expression" dxfId="1" priority="1" stopIfTrue="1">
      <formula>B$4=0</formula>
    </cfRule>
  </conditionalFormatting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topLeftCell="A10" workbookViewId="0">
      <selection activeCell="W16" sqref="W16"/>
    </sheetView>
  </sheetViews>
  <sheetFormatPr defaultRowHeight="15"/>
  <cols>
    <col min="1" max="1" width="15.42578125" customWidth="1"/>
    <col min="2" max="32" width="3.28515625" customWidth="1"/>
    <col min="34" max="34" width="7.42578125" customWidth="1"/>
    <col min="35" max="35" width="8.140625" bestFit="1" customWidth="1"/>
    <col min="36" max="38" width="6.42578125" customWidth="1"/>
  </cols>
  <sheetData>
    <row r="1" spans="1:43" ht="18.75" customHeight="1">
      <c r="A1" s="11"/>
    </row>
    <row r="2" spans="1:43" ht="21" customHeight="1">
      <c r="AH2" s="22"/>
    </row>
    <row r="4" spans="1:43" ht="17.25" customHeight="1">
      <c r="A4" s="25" t="s">
        <v>0</v>
      </c>
      <c r="B4" s="8">
        <v>1</v>
      </c>
      <c r="C4" s="1">
        <v>1</v>
      </c>
      <c r="D4" s="1">
        <v>0</v>
      </c>
      <c r="E4" s="1">
        <v>0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0</v>
      </c>
      <c r="L4" s="1">
        <v>0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0</v>
      </c>
      <c r="S4" s="1">
        <v>0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0</v>
      </c>
      <c r="Z4" s="1">
        <v>0</v>
      </c>
      <c r="AA4" s="1">
        <v>1</v>
      </c>
      <c r="AB4" s="21">
        <v>1</v>
      </c>
      <c r="AC4" s="1">
        <v>1</v>
      </c>
      <c r="AD4" s="1">
        <v>1</v>
      </c>
      <c r="AE4" s="2">
        <v>1</v>
      </c>
      <c r="AF4" s="2">
        <v>0</v>
      </c>
      <c r="AG4" s="28" t="s">
        <v>1</v>
      </c>
      <c r="AH4" s="30" t="s">
        <v>2</v>
      </c>
      <c r="AI4" s="30" t="s">
        <v>3</v>
      </c>
      <c r="AJ4" s="33" t="s">
        <v>4</v>
      </c>
      <c r="AK4" s="44"/>
      <c r="AL4" s="44"/>
      <c r="AM4" s="42" t="s">
        <v>5</v>
      </c>
      <c r="AN4" s="43"/>
      <c r="AO4" s="30" t="s">
        <v>16</v>
      </c>
    </row>
    <row r="5" spans="1:43" ht="15" customHeight="1">
      <c r="A5" s="26"/>
      <c r="B5" s="3">
        <f>B6</f>
        <v>41487</v>
      </c>
      <c r="C5" s="3">
        <f t="shared" ref="B5:AF5" si="0">C6</f>
        <v>41488</v>
      </c>
      <c r="D5" s="3">
        <f t="shared" si="0"/>
        <v>41489</v>
      </c>
      <c r="E5" s="3">
        <f t="shared" si="0"/>
        <v>41490</v>
      </c>
      <c r="F5" s="3">
        <f t="shared" si="0"/>
        <v>41491</v>
      </c>
      <c r="G5" s="3">
        <f t="shared" si="0"/>
        <v>41492</v>
      </c>
      <c r="H5" s="3">
        <f t="shared" si="0"/>
        <v>41493</v>
      </c>
      <c r="I5" s="3">
        <f t="shared" si="0"/>
        <v>41494</v>
      </c>
      <c r="J5" s="3">
        <f t="shared" si="0"/>
        <v>41495</v>
      </c>
      <c r="K5" s="3">
        <f t="shared" si="0"/>
        <v>41496</v>
      </c>
      <c r="L5" s="3">
        <f t="shared" si="0"/>
        <v>41497</v>
      </c>
      <c r="M5" s="3">
        <f t="shared" si="0"/>
        <v>41498</v>
      </c>
      <c r="N5" s="3">
        <f t="shared" si="0"/>
        <v>41499</v>
      </c>
      <c r="O5" s="3">
        <f t="shared" si="0"/>
        <v>41500</v>
      </c>
      <c r="P5" s="3">
        <f t="shared" si="0"/>
        <v>41501</v>
      </c>
      <c r="Q5" s="3">
        <f t="shared" si="0"/>
        <v>41502</v>
      </c>
      <c r="R5" s="3">
        <f t="shared" si="0"/>
        <v>41503</v>
      </c>
      <c r="S5" s="3">
        <f t="shared" si="0"/>
        <v>41504</v>
      </c>
      <c r="T5" s="3">
        <f t="shared" si="0"/>
        <v>41505</v>
      </c>
      <c r="U5" s="3">
        <f t="shared" si="0"/>
        <v>41506</v>
      </c>
      <c r="V5" s="3">
        <f t="shared" si="0"/>
        <v>41507</v>
      </c>
      <c r="W5" s="3">
        <f t="shared" si="0"/>
        <v>41508</v>
      </c>
      <c r="X5" s="3">
        <f t="shared" si="0"/>
        <v>41509</v>
      </c>
      <c r="Y5" s="3">
        <f t="shared" si="0"/>
        <v>41510</v>
      </c>
      <c r="Z5" s="3">
        <f t="shared" si="0"/>
        <v>41511</v>
      </c>
      <c r="AA5" s="3">
        <f t="shared" si="0"/>
        <v>41512</v>
      </c>
      <c r="AB5" s="3">
        <f t="shared" si="0"/>
        <v>41513</v>
      </c>
      <c r="AC5" s="3">
        <f t="shared" si="0"/>
        <v>41514</v>
      </c>
      <c r="AD5" s="3">
        <f t="shared" si="0"/>
        <v>41515</v>
      </c>
      <c r="AE5" s="3">
        <f t="shared" si="0"/>
        <v>41516</v>
      </c>
      <c r="AF5" s="3">
        <f t="shared" si="0"/>
        <v>41517</v>
      </c>
      <c r="AG5" s="29"/>
      <c r="AH5" s="31"/>
      <c r="AI5" s="31"/>
      <c r="AJ5" s="34"/>
      <c r="AK5" s="18"/>
      <c r="AL5" s="18"/>
      <c r="AM5" s="45"/>
      <c r="AN5" s="47"/>
      <c r="AO5" s="31"/>
    </row>
    <row r="6" spans="1:43">
      <c r="A6" s="26"/>
      <c r="B6" s="23">
        <v>41487</v>
      </c>
      <c r="C6" s="23">
        <f t="shared" ref="C6:AC6" si="1">B6+1</f>
        <v>41488</v>
      </c>
      <c r="D6" s="23">
        <f t="shared" si="1"/>
        <v>41489</v>
      </c>
      <c r="E6" s="23">
        <f t="shared" si="1"/>
        <v>41490</v>
      </c>
      <c r="F6" s="23">
        <f t="shared" si="1"/>
        <v>41491</v>
      </c>
      <c r="G6" s="23">
        <f t="shared" si="1"/>
        <v>41492</v>
      </c>
      <c r="H6" s="23">
        <f t="shared" si="1"/>
        <v>41493</v>
      </c>
      <c r="I6" s="23">
        <f t="shared" si="1"/>
        <v>41494</v>
      </c>
      <c r="J6" s="23">
        <f t="shared" si="1"/>
        <v>41495</v>
      </c>
      <c r="K6" s="23">
        <f t="shared" si="1"/>
        <v>41496</v>
      </c>
      <c r="L6" s="23">
        <f t="shared" si="1"/>
        <v>41497</v>
      </c>
      <c r="M6" s="23">
        <f t="shared" si="1"/>
        <v>41498</v>
      </c>
      <c r="N6" s="23">
        <f t="shared" si="1"/>
        <v>41499</v>
      </c>
      <c r="O6" s="23">
        <f t="shared" si="1"/>
        <v>41500</v>
      </c>
      <c r="P6" s="23">
        <f t="shared" si="1"/>
        <v>41501</v>
      </c>
      <c r="Q6" s="23">
        <f t="shared" si="1"/>
        <v>41502</v>
      </c>
      <c r="R6" s="23">
        <f t="shared" si="1"/>
        <v>41503</v>
      </c>
      <c r="S6" s="23">
        <f t="shared" si="1"/>
        <v>41504</v>
      </c>
      <c r="T6" s="23">
        <f t="shared" si="1"/>
        <v>41505</v>
      </c>
      <c r="U6" s="23">
        <f t="shared" si="1"/>
        <v>41506</v>
      </c>
      <c r="V6" s="23">
        <f t="shared" si="1"/>
        <v>41507</v>
      </c>
      <c r="W6" s="23">
        <f t="shared" si="1"/>
        <v>41508</v>
      </c>
      <c r="X6" s="23">
        <f t="shared" si="1"/>
        <v>41509</v>
      </c>
      <c r="Y6" s="23">
        <f t="shared" si="1"/>
        <v>41510</v>
      </c>
      <c r="Z6" s="23">
        <f t="shared" si="1"/>
        <v>41511</v>
      </c>
      <c r="AA6" s="23">
        <f t="shared" si="1"/>
        <v>41512</v>
      </c>
      <c r="AB6" s="23">
        <f t="shared" si="1"/>
        <v>41513</v>
      </c>
      <c r="AC6" s="23">
        <f t="shared" si="1"/>
        <v>41514</v>
      </c>
      <c r="AD6" s="23">
        <f>IF(DAY($AC6+1)&gt;DAY(AC6),$AC6+1,"")</f>
        <v>41515</v>
      </c>
      <c r="AE6" s="36">
        <f>IF(DAY($AC6+2)&gt;DAY(AC6),$AC6+2,"")</f>
        <v>41516</v>
      </c>
      <c r="AF6" s="36">
        <f>IF(DAY($AC6+3)&gt;DAY(AC6),$AC6+3,"")</f>
        <v>41517</v>
      </c>
      <c r="AG6" s="20">
        <f>SUM(B4:AF4)</f>
        <v>22</v>
      </c>
      <c r="AH6" s="31"/>
      <c r="AI6" s="31"/>
      <c r="AJ6" s="34"/>
      <c r="AK6" s="6">
        <v>42</v>
      </c>
      <c r="AL6" s="6">
        <v>56.7</v>
      </c>
      <c r="AM6" s="6">
        <f>AK6*1.5</f>
        <v>63</v>
      </c>
      <c r="AN6" s="6">
        <f>AK6*2</f>
        <v>84</v>
      </c>
      <c r="AO6" s="31"/>
    </row>
    <row r="7" spans="1:43" ht="85.5" customHeight="1">
      <c r="A7" s="27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37"/>
      <c r="AF7" s="37"/>
      <c r="AG7" s="17" t="s">
        <v>8</v>
      </c>
      <c r="AH7" s="32"/>
      <c r="AI7" s="32"/>
      <c r="AJ7" s="35"/>
      <c r="AK7" s="19" t="s">
        <v>24</v>
      </c>
      <c r="AL7" s="19" t="s">
        <v>25</v>
      </c>
      <c r="AM7" s="46" t="s">
        <v>30</v>
      </c>
      <c r="AN7" s="46" t="s">
        <v>31</v>
      </c>
      <c r="AO7" s="32"/>
    </row>
    <row r="8" spans="1:43" ht="15" customHeight="1">
      <c r="A8" s="5" t="s">
        <v>34</v>
      </c>
      <c r="B8" s="1">
        <v>14</v>
      </c>
      <c r="C8" s="1"/>
      <c r="D8" s="1">
        <v>14</v>
      </c>
      <c r="E8" s="1"/>
      <c r="F8" s="1">
        <v>14</v>
      </c>
      <c r="G8" s="1"/>
      <c r="H8" s="1">
        <v>14</v>
      </c>
      <c r="I8" s="1"/>
      <c r="J8" s="1">
        <v>14</v>
      </c>
      <c r="K8" s="1"/>
      <c r="L8" s="1">
        <v>14</v>
      </c>
      <c r="M8" s="1"/>
      <c r="N8" s="1">
        <v>14</v>
      </c>
      <c r="O8" s="1"/>
      <c r="P8" s="1">
        <v>14</v>
      </c>
      <c r="Q8" s="1"/>
      <c r="R8" s="1">
        <v>14</v>
      </c>
      <c r="S8" s="1"/>
      <c r="T8" s="1">
        <v>14</v>
      </c>
      <c r="U8" s="1"/>
      <c r="V8" s="1">
        <v>14</v>
      </c>
      <c r="W8" s="1"/>
      <c r="X8" s="1">
        <v>14</v>
      </c>
      <c r="Y8" s="1"/>
      <c r="Z8" s="1">
        <v>14</v>
      </c>
      <c r="AA8" s="1"/>
      <c r="AB8" s="1">
        <v>14</v>
      </c>
      <c r="AC8" s="1"/>
      <c r="AD8" s="1">
        <v>14</v>
      </c>
      <c r="AE8" s="2"/>
      <c r="AF8" s="2">
        <v>14</v>
      </c>
      <c r="AG8" s="13">
        <f>COUNT(B8:AF8)</f>
        <v>16</v>
      </c>
      <c r="AH8" s="7">
        <f>8*(AG6)</f>
        <v>176</v>
      </c>
      <c r="AI8" s="6">
        <v>42</v>
      </c>
      <c r="AJ8" s="2">
        <f>SUM(B8:AF8)</f>
        <v>224</v>
      </c>
      <c r="AK8" s="2"/>
      <c r="AL8" s="2"/>
      <c r="AM8" s="12" t="s">
        <v>32</v>
      </c>
      <c r="AN8" s="12" t="s">
        <v>33</v>
      </c>
      <c r="AO8" s="16" t="e">
        <f>AN8*AI8*2+AM8*AI8*1.5+AH8*AI8</f>
        <v>#VALUE!</v>
      </c>
      <c r="AP8" s="15"/>
      <c r="AQ8" s="14"/>
    </row>
    <row r="9" spans="1:43" ht="15" customHeight="1">
      <c r="A9" s="5" t="s">
        <v>35</v>
      </c>
      <c r="B9" s="1"/>
      <c r="C9" s="1">
        <v>14</v>
      </c>
      <c r="D9" s="1"/>
      <c r="E9" s="1">
        <v>14</v>
      </c>
      <c r="F9" s="1"/>
      <c r="G9" s="1">
        <v>14</v>
      </c>
      <c r="H9" s="1"/>
      <c r="I9" s="1">
        <v>14</v>
      </c>
      <c r="J9" s="1"/>
      <c r="K9" s="1">
        <v>14</v>
      </c>
      <c r="L9" s="1"/>
      <c r="M9" s="1">
        <v>14</v>
      </c>
      <c r="N9" s="1"/>
      <c r="O9" s="1">
        <v>14</v>
      </c>
      <c r="P9" s="1"/>
      <c r="Q9" s="1">
        <v>14</v>
      </c>
      <c r="R9" s="1"/>
      <c r="S9" s="1">
        <v>14</v>
      </c>
      <c r="T9" s="1"/>
      <c r="U9" s="1">
        <v>14</v>
      </c>
      <c r="V9" s="1"/>
      <c r="W9" s="1">
        <v>14</v>
      </c>
      <c r="X9" s="1"/>
      <c r="Y9" s="1">
        <v>14</v>
      </c>
      <c r="Z9" s="1"/>
      <c r="AA9" s="1">
        <v>14</v>
      </c>
      <c r="AB9" s="1"/>
      <c r="AC9" s="1">
        <v>14</v>
      </c>
      <c r="AD9" s="1"/>
      <c r="AE9" s="2">
        <v>14</v>
      </c>
      <c r="AF9" s="2"/>
      <c r="AG9" s="13">
        <f t="shared" ref="AG9:AG12" si="2">COUNT(B9:AF9)</f>
        <v>15</v>
      </c>
      <c r="AH9" s="2">
        <f>8*(AG6)</f>
        <v>176</v>
      </c>
      <c r="AI9" s="6">
        <v>42</v>
      </c>
      <c r="AJ9" s="2">
        <f t="shared" ref="AJ9:AJ12" si="3">SUM(B9:AF9)</f>
        <v>210</v>
      </c>
      <c r="AK9" s="2"/>
      <c r="AL9" s="2"/>
      <c r="AM9" s="12" t="s">
        <v>32</v>
      </c>
      <c r="AN9" s="12" t="s">
        <v>33</v>
      </c>
      <c r="AO9" s="16" t="e">
        <f>AN9*AI9*2+AM9*AI9*1.5+AH9*AI9</f>
        <v>#VALUE!</v>
      </c>
      <c r="AP9" s="15"/>
    </row>
    <row r="10" spans="1:43">
      <c r="A10" s="5" t="s">
        <v>36</v>
      </c>
      <c r="B10" s="1">
        <v>2.5</v>
      </c>
      <c r="C10" s="1">
        <v>7.5</v>
      </c>
      <c r="D10" s="1"/>
      <c r="E10" s="1">
        <v>2.5</v>
      </c>
      <c r="F10" s="1">
        <v>7.5</v>
      </c>
      <c r="G10" s="1"/>
      <c r="H10" s="1">
        <v>2.5</v>
      </c>
      <c r="I10" s="1">
        <v>7.5</v>
      </c>
      <c r="J10" s="1"/>
      <c r="K10" s="1">
        <v>2.5</v>
      </c>
      <c r="L10" s="1">
        <v>7.5</v>
      </c>
      <c r="M10" s="1"/>
      <c r="N10" s="1">
        <v>2.5</v>
      </c>
      <c r="O10" s="1">
        <v>7.5</v>
      </c>
      <c r="P10" s="1"/>
      <c r="Q10" s="1">
        <v>2.5</v>
      </c>
      <c r="R10" s="1">
        <v>7.5</v>
      </c>
      <c r="S10" s="1"/>
      <c r="T10" s="1">
        <v>2.5</v>
      </c>
      <c r="U10" s="1">
        <v>7.5</v>
      </c>
      <c r="V10" s="1"/>
      <c r="W10" s="1">
        <v>2.5</v>
      </c>
      <c r="X10" s="1">
        <v>7.5</v>
      </c>
      <c r="Y10" s="1"/>
      <c r="Z10" s="1">
        <v>2.5</v>
      </c>
      <c r="AA10" s="1">
        <v>7.5</v>
      </c>
      <c r="AB10" s="1"/>
      <c r="AC10" s="1">
        <v>2.5</v>
      </c>
      <c r="AD10" s="1">
        <v>7.5</v>
      </c>
      <c r="AE10" s="2"/>
      <c r="AF10" s="2">
        <v>2.5</v>
      </c>
      <c r="AG10" s="13">
        <f t="shared" si="2"/>
        <v>21</v>
      </c>
      <c r="AH10" s="2">
        <f>8*(AG6)</f>
        <v>176</v>
      </c>
      <c r="AI10" s="6">
        <v>42</v>
      </c>
      <c r="AJ10" s="2">
        <f t="shared" si="3"/>
        <v>102.5</v>
      </c>
      <c r="AK10" s="2">
        <f>AJ10-(10*8+2)</f>
        <v>20.5</v>
      </c>
      <c r="AL10" s="2">
        <f>AJ10-AK10</f>
        <v>82</v>
      </c>
      <c r="AM10" s="12"/>
      <c r="AN10" s="12"/>
      <c r="AO10" s="16">
        <f>AK10*AK6+AL10*AL6</f>
        <v>5510.4000000000005</v>
      </c>
      <c r="AP10" s="15"/>
    </row>
    <row r="11" spans="1:43">
      <c r="A11" s="5" t="s">
        <v>37</v>
      </c>
      <c r="B11" s="1"/>
      <c r="C11" s="1">
        <v>2.5</v>
      </c>
      <c r="D11" s="1">
        <v>7.5</v>
      </c>
      <c r="E11" s="1"/>
      <c r="F11" s="1">
        <v>2.5</v>
      </c>
      <c r="G11" s="1">
        <v>7.5</v>
      </c>
      <c r="H11" s="1"/>
      <c r="I11" s="1">
        <v>2.5</v>
      </c>
      <c r="J11" s="1">
        <v>7.5</v>
      </c>
      <c r="K11" s="1"/>
      <c r="L11" s="1">
        <v>2.5</v>
      </c>
      <c r="M11" s="1">
        <v>7.5</v>
      </c>
      <c r="N11" s="1"/>
      <c r="O11" s="1">
        <v>2.5</v>
      </c>
      <c r="P11" s="1">
        <v>7.5</v>
      </c>
      <c r="Q11" s="1"/>
      <c r="R11" s="1">
        <v>2.5</v>
      </c>
      <c r="S11" s="1">
        <v>7.5</v>
      </c>
      <c r="T11" s="1"/>
      <c r="U11" s="1">
        <v>2.5</v>
      </c>
      <c r="V11" s="1">
        <v>7.5</v>
      </c>
      <c r="W11" s="1"/>
      <c r="X11" s="1">
        <v>2.5</v>
      </c>
      <c r="Y11" s="1">
        <v>7.5</v>
      </c>
      <c r="Z11" s="1"/>
      <c r="AA11" s="1">
        <v>2.5</v>
      </c>
      <c r="AB11" s="1">
        <v>7.5</v>
      </c>
      <c r="AC11" s="1"/>
      <c r="AD11" s="1">
        <v>2.5</v>
      </c>
      <c r="AE11" s="1">
        <v>7.5</v>
      </c>
      <c r="AF11" s="2"/>
      <c r="AG11" s="13">
        <f t="shared" si="2"/>
        <v>20</v>
      </c>
      <c r="AH11" s="2">
        <f>8*(AG6)</f>
        <v>176</v>
      </c>
      <c r="AI11" s="6">
        <v>42</v>
      </c>
      <c r="AJ11" s="2">
        <f t="shared" si="3"/>
        <v>100</v>
      </c>
      <c r="AK11" s="2">
        <f>AJ11-(10*8)</f>
        <v>20</v>
      </c>
      <c r="AL11" s="2">
        <f>AJ11-AK11</f>
        <v>80</v>
      </c>
      <c r="AM11" s="12"/>
      <c r="AN11" s="12"/>
      <c r="AO11" s="16">
        <f>AK11*AK6+AL11*AL6</f>
        <v>5376</v>
      </c>
      <c r="AP11" s="15"/>
    </row>
    <row r="12" spans="1:43">
      <c r="A12" s="5" t="s">
        <v>38</v>
      </c>
      <c r="B12" s="1">
        <v>7.5</v>
      </c>
      <c r="C12" s="1"/>
      <c r="D12" s="1">
        <v>2.5</v>
      </c>
      <c r="E12" s="1">
        <v>7.5</v>
      </c>
      <c r="F12" s="1"/>
      <c r="G12" s="1">
        <v>2.5</v>
      </c>
      <c r="H12" s="1">
        <v>7.5</v>
      </c>
      <c r="I12" s="1"/>
      <c r="J12" s="1">
        <v>2.5</v>
      </c>
      <c r="K12" s="1">
        <v>7.5</v>
      </c>
      <c r="L12" s="1"/>
      <c r="M12" s="1">
        <v>2.5</v>
      </c>
      <c r="N12" s="1">
        <v>7.5</v>
      </c>
      <c r="O12" s="1"/>
      <c r="P12" s="1">
        <v>2.5</v>
      </c>
      <c r="Q12" s="1">
        <v>7.5</v>
      </c>
      <c r="R12" s="1"/>
      <c r="S12" s="1">
        <v>2.5</v>
      </c>
      <c r="T12" s="1">
        <v>7.5</v>
      </c>
      <c r="U12" s="1"/>
      <c r="V12" s="1">
        <v>2.5</v>
      </c>
      <c r="W12" s="1">
        <v>7.5</v>
      </c>
      <c r="X12" s="1"/>
      <c r="Y12" s="1">
        <v>2.5</v>
      </c>
      <c r="Z12" s="1">
        <v>7.5</v>
      </c>
      <c r="AA12" s="1"/>
      <c r="AB12" s="1">
        <v>2.5</v>
      </c>
      <c r="AC12" s="1">
        <v>7.5</v>
      </c>
      <c r="AD12" s="1"/>
      <c r="AE12" s="1">
        <v>2.5</v>
      </c>
      <c r="AF12" s="1">
        <v>7.5</v>
      </c>
      <c r="AG12" s="13">
        <f t="shared" si="2"/>
        <v>21</v>
      </c>
      <c r="AH12" s="2">
        <f>8*(AG6)</f>
        <v>176</v>
      </c>
      <c r="AI12" s="6">
        <v>42</v>
      </c>
      <c r="AJ12" s="2">
        <f t="shared" si="3"/>
        <v>107.5</v>
      </c>
      <c r="AK12" s="2">
        <f>AJ12-(10*8+6)</f>
        <v>21.5</v>
      </c>
      <c r="AL12" s="2">
        <f>AJ12-AK12</f>
        <v>86</v>
      </c>
      <c r="AM12" s="12"/>
      <c r="AN12" s="12"/>
      <c r="AO12" s="16">
        <f>AK12*AK6+AL12*AL6</f>
        <v>5779.2</v>
      </c>
      <c r="AP12" s="15"/>
    </row>
    <row r="13" spans="1:43">
      <c r="B13">
        <f>SUM(B8:B12)</f>
        <v>24</v>
      </c>
      <c r="C13">
        <f t="shared" ref="C13:AF13" si="4">SUM(C8:C12)</f>
        <v>24</v>
      </c>
      <c r="D13">
        <f t="shared" si="4"/>
        <v>24</v>
      </c>
      <c r="E13">
        <f t="shared" si="4"/>
        <v>24</v>
      </c>
      <c r="F13">
        <f t="shared" si="4"/>
        <v>24</v>
      </c>
      <c r="G13">
        <f t="shared" si="4"/>
        <v>24</v>
      </c>
      <c r="H13">
        <f t="shared" si="4"/>
        <v>24</v>
      </c>
      <c r="I13">
        <f t="shared" si="4"/>
        <v>24</v>
      </c>
      <c r="J13">
        <f t="shared" si="4"/>
        <v>24</v>
      </c>
      <c r="K13">
        <f t="shared" si="4"/>
        <v>24</v>
      </c>
      <c r="L13">
        <f t="shared" si="4"/>
        <v>24</v>
      </c>
      <c r="M13">
        <f t="shared" si="4"/>
        <v>24</v>
      </c>
      <c r="N13">
        <f t="shared" si="4"/>
        <v>24</v>
      </c>
      <c r="O13">
        <f t="shared" si="4"/>
        <v>24</v>
      </c>
      <c r="P13">
        <f t="shared" si="4"/>
        <v>24</v>
      </c>
      <c r="Q13">
        <f t="shared" si="4"/>
        <v>24</v>
      </c>
      <c r="R13">
        <f t="shared" si="4"/>
        <v>24</v>
      </c>
      <c r="S13">
        <f t="shared" si="4"/>
        <v>24</v>
      </c>
      <c r="T13">
        <f t="shared" si="4"/>
        <v>24</v>
      </c>
      <c r="U13">
        <f t="shared" si="4"/>
        <v>24</v>
      </c>
      <c r="V13">
        <f t="shared" si="4"/>
        <v>24</v>
      </c>
      <c r="W13">
        <f t="shared" si="4"/>
        <v>24</v>
      </c>
      <c r="X13">
        <f t="shared" si="4"/>
        <v>24</v>
      </c>
      <c r="Y13">
        <f t="shared" si="4"/>
        <v>24</v>
      </c>
      <c r="Z13">
        <f t="shared" si="4"/>
        <v>24</v>
      </c>
      <c r="AA13">
        <f t="shared" si="4"/>
        <v>24</v>
      </c>
      <c r="AB13">
        <f t="shared" si="4"/>
        <v>24</v>
      </c>
      <c r="AC13">
        <f t="shared" si="4"/>
        <v>24</v>
      </c>
      <c r="AD13">
        <f t="shared" si="4"/>
        <v>24</v>
      </c>
      <c r="AE13">
        <f t="shared" si="4"/>
        <v>24</v>
      </c>
      <c r="AF13">
        <f t="shared" si="4"/>
        <v>24</v>
      </c>
    </row>
    <row r="14" spans="1:43">
      <c r="AI14" s="14"/>
      <c r="AJ14" s="14"/>
      <c r="AK14" s="14"/>
      <c r="AL14" s="14"/>
      <c r="AO14" s="14"/>
    </row>
    <row r="15" spans="1:43">
      <c r="A15" s="9" t="s">
        <v>26</v>
      </c>
      <c r="B15" t="s">
        <v>27</v>
      </c>
    </row>
    <row r="16" spans="1:43">
      <c r="A16" s="9" t="s">
        <v>29</v>
      </c>
      <c r="B16" t="s">
        <v>28</v>
      </c>
    </row>
    <row r="17" spans="1:19">
      <c r="A17" s="9"/>
    </row>
    <row r="18" spans="1:19">
      <c r="A18" s="9"/>
    </row>
    <row r="19" spans="1:19">
      <c r="A19" s="9"/>
    </row>
    <row r="20" spans="1:19">
      <c r="A20" s="9"/>
      <c r="B20" s="48" t="s">
        <v>39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19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19">
      <c r="A22" s="10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1:19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1:19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19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pans="1:19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</sheetData>
  <mergeCells count="39">
    <mergeCell ref="AE6:AE7"/>
    <mergeCell ref="AF6:AF7"/>
    <mergeCell ref="B20:S26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AO4:AO7"/>
    <mergeCell ref="B6:B7"/>
    <mergeCell ref="C6:C7"/>
    <mergeCell ref="D6:D7"/>
    <mergeCell ref="E6:E7"/>
    <mergeCell ref="F6:F7"/>
    <mergeCell ref="G6:G7"/>
    <mergeCell ref="H6:H7"/>
    <mergeCell ref="A4:A7"/>
    <mergeCell ref="AG4:AG5"/>
    <mergeCell ref="AH4:AH7"/>
    <mergeCell ref="AI4:AI7"/>
    <mergeCell ref="AJ4:AJ7"/>
    <mergeCell ref="AM4:AN4"/>
    <mergeCell ref="I6:I7"/>
    <mergeCell ref="J6:J7"/>
    <mergeCell ref="K6:K7"/>
    <mergeCell ref="L6:L7"/>
  </mergeCells>
  <conditionalFormatting sqref="B4:AF12">
    <cfRule type="expression" dxfId="0" priority="1" stopIfTrue="1">
      <formula>B$4=0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мой вариант табеля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2013-07-14T07:26:41Z</dcterms:modified>
</cp:coreProperties>
</file>