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hidePivotFieldList="1" defaultThemeVersion="124226"/>
  <bookViews>
    <workbookView xWindow="240" yWindow="255" windowWidth="19320" windowHeight="7185" tabRatio="667" firstSheet="5" activeTab="5"/>
  </bookViews>
  <sheets>
    <sheet name="Люди" sheetId="2" state="hidden" r:id="rId1"/>
    <sheet name="База" sheetId="3" state="hidden" r:id="rId2"/>
    <sheet name="Лист1" sheetId="4" state="hidden" r:id="rId3"/>
    <sheet name="Лист2" sheetId="5" state="hidden" r:id="rId4"/>
    <sheet name="Лист3" sheetId="6" state="hidden" r:id="rId5"/>
    <sheet name="1" sheetId="7" r:id="rId6"/>
  </sheets>
  <definedNames>
    <definedName name="_xlnm._FilterDatabase" localSheetId="1" hidden="1">База!$J$3:$T$117</definedName>
    <definedName name="_xlnm.Print_Area" localSheetId="5">'1'!$A$1:$K$12</definedName>
  </definedNames>
  <calcPr calcId="145621"/>
</workbook>
</file>

<file path=xl/calcChain.xml><?xml version="1.0" encoding="utf-8"?>
<calcChain xmlns="http://schemas.openxmlformats.org/spreadsheetml/2006/main">
  <c r="F25" i="3"/>
  <c r="F43" l="1"/>
  <c r="P75" l="1"/>
  <c r="P76"/>
  <c r="W4" l="1"/>
  <c r="X4" l="1"/>
  <c r="W5"/>
  <c r="X5" s="1"/>
  <c r="W6"/>
  <c r="X6" s="1"/>
  <c r="W7"/>
  <c r="X7" s="1"/>
  <c r="W8"/>
  <c r="X8" s="1"/>
  <c r="W9"/>
  <c r="X9" s="1"/>
  <c r="W10"/>
  <c r="X10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W66"/>
  <c r="X66" s="1"/>
  <c r="W67"/>
  <c r="X67" s="1"/>
  <c r="W68"/>
  <c r="X68" s="1"/>
  <c r="W69"/>
  <c r="X69" s="1"/>
  <c r="W70"/>
  <c r="X70" s="1"/>
  <c r="F41" l="1"/>
  <c r="F42"/>
  <c r="F32"/>
  <c r="P74"/>
  <c r="P71"/>
  <c r="F34"/>
  <c r="F39"/>
  <c r="F23" l="1"/>
  <c r="F6"/>
  <c r="F40"/>
  <c r="P69"/>
  <c r="P70"/>
  <c r="P72"/>
  <c r="P73"/>
  <c r="F36" l="1"/>
  <c r="O64"/>
  <c r="O63"/>
  <c r="O92"/>
  <c r="O90"/>
  <c r="O61"/>
  <c r="O59"/>
  <c r="O62"/>
  <c r="O117"/>
  <c r="O102"/>
  <c r="O103"/>
  <c r="O104"/>
  <c r="O105"/>
  <c r="O106"/>
  <c r="O107"/>
  <c r="O108"/>
  <c r="O109"/>
  <c r="O110"/>
  <c r="O111"/>
  <c r="O112"/>
  <c r="O113"/>
  <c r="O114"/>
  <c r="O115"/>
  <c r="O116"/>
  <c r="O93"/>
  <c r="O94"/>
  <c r="O95"/>
  <c r="O96"/>
  <c r="O97"/>
  <c r="O98"/>
  <c r="O99"/>
  <c r="O100"/>
  <c r="O10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60"/>
  <c r="O65"/>
  <c r="O66"/>
  <c r="O67"/>
  <c r="O68"/>
  <c r="O69"/>
  <c r="O70"/>
  <c r="O71"/>
  <c r="O72"/>
  <c r="O73"/>
  <c r="O74"/>
  <c r="O75"/>
  <c r="O76"/>
  <c r="O77"/>
  <c r="O78"/>
  <c r="O79"/>
  <c r="O80"/>
  <c r="O81"/>
  <c r="O83"/>
  <c r="O85"/>
  <c r="O87"/>
  <c r="O82"/>
  <c r="O84"/>
  <c r="O86"/>
  <c r="O88"/>
  <c r="O89"/>
  <c r="O91"/>
  <c r="O5"/>
  <c r="F20" l="1"/>
  <c r="F26"/>
  <c r="F27"/>
  <c r="F33"/>
  <c r="F21"/>
  <c r="P9"/>
  <c r="P79"/>
  <c r="P113"/>
  <c r="P29"/>
  <c r="P105"/>
  <c r="F38"/>
  <c r="P97"/>
  <c r="P37"/>
  <c r="P99"/>
  <c r="P117"/>
  <c r="P101"/>
  <c r="P90"/>
  <c r="P64"/>
  <c r="P45"/>
  <c r="P23"/>
  <c r="P33"/>
  <c r="P21"/>
  <c r="P53"/>
  <c r="P109"/>
  <c r="F28"/>
  <c r="P7"/>
  <c r="P112"/>
  <c r="P104"/>
  <c r="P114"/>
  <c r="P110"/>
  <c r="P106"/>
  <c r="P102"/>
  <c r="P98"/>
  <c r="P14"/>
  <c r="P89"/>
  <c r="P66"/>
  <c r="P59"/>
  <c r="P87"/>
  <c r="P116"/>
  <c r="P108"/>
  <c r="P100"/>
  <c r="P115"/>
  <c r="P111"/>
  <c r="P107"/>
  <c r="P103"/>
  <c r="P36"/>
  <c r="P86"/>
  <c r="P96"/>
  <c r="P95"/>
  <c r="P39"/>
  <c r="P18"/>
  <c r="P92"/>
  <c r="P94"/>
  <c r="P88"/>
  <c r="P19"/>
  <c r="P11"/>
  <c r="P10"/>
  <c r="P93"/>
  <c r="P24"/>
  <c r="P12"/>
  <c r="P91"/>
  <c r="P13"/>
  <c r="P5" l="1"/>
  <c r="P25"/>
  <c r="F5"/>
  <c r="F16"/>
  <c r="F11"/>
  <c r="F31"/>
  <c r="F17"/>
  <c r="F35"/>
  <c r="F37"/>
  <c r="F22"/>
  <c r="F30"/>
  <c r="F18"/>
  <c r="F19"/>
  <c r="F7"/>
  <c r="F9"/>
  <c r="F24"/>
  <c r="F29"/>
  <c r="F8"/>
  <c r="F10"/>
  <c r="F12"/>
  <c r="F14"/>
  <c r="F13"/>
  <c r="F15"/>
  <c r="P30"/>
  <c r="P28"/>
  <c r="P57"/>
  <c r="P31"/>
  <c r="P63"/>
  <c r="P15"/>
  <c r="P51"/>
  <c r="P81"/>
  <c r="P43"/>
  <c r="P83"/>
  <c r="P85"/>
  <c r="P47"/>
  <c r="P54"/>
  <c r="P84"/>
  <c r="P40"/>
  <c r="P32"/>
  <c r="P80"/>
  <c r="P58"/>
  <c r="P82"/>
  <c r="P52"/>
  <c r="P78"/>
  <c r="P65"/>
  <c r="P67"/>
  <c r="P44"/>
  <c r="P27"/>
  <c r="P55"/>
  <c r="P26"/>
  <c r="P17"/>
  <c r="P48"/>
  <c r="P62"/>
  <c r="P38"/>
  <c r="P35"/>
  <c r="P46"/>
  <c r="P77"/>
  <c r="P8"/>
  <c r="P6"/>
  <c r="P50"/>
  <c r="P22"/>
  <c r="P16"/>
  <c r="P49"/>
  <c r="P34"/>
  <c r="P68"/>
  <c r="P61"/>
  <c r="P60"/>
  <c r="P20" l="1"/>
  <c r="P56"/>
  <c r="P42"/>
  <c r="P41"/>
</calcChain>
</file>

<file path=xl/sharedStrings.xml><?xml version="1.0" encoding="utf-8"?>
<sst xmlns="http://schemas.openxmlformats.org/spreadsheetml/2006/main" count="422" uniqueCount="216">
  <si>
    <t>Москва</t>
  </si>
  <si>
    <t>Иван Симбирцев</t>
  </si>
  <si>
    <t>Анастасия Кулага</t>
  </si>
  <si>
    <t>Арам Аириян</t>
  </si>
  <si>
    <t>Иван Нагрудный</t>
  </si>
  <si>
    <t>Николай Симбирцев</t>
  </si>
  <si>
    <t>Павел Контарев</t>
  </si>
  <si>
    <t>Роман Карабашев</t>
  </si>
  <si>
    <t>Александр Артемов</t>
  </si>
  <si>
    <t>Сергей Кулаков</t>
  </si>
  <si>
    <t>Евгения Кравцова</t>
  </si>
  <si>
    <t>Жидков Дмитрий</t>
  </si>
  <si>
    <t>Юлия Лазарева</t>
  </si>
  <si>
    <t>Кирилл Третьяков</t>
  </si>
  <si>
    <t>Дмитрий Прокудин</t>
  </si>
  <si>
    <t>Роман Дудаков</t>
  </si>
  <si>
    <t>Александр Сильванович</t>
  </si>
  <si>
    <t>Владимир Баранников</t>
  </si>
  <si>
    <t>Максим Родин</t>
  </si>
  <si>
    <t>Анна Морохина</t>
  </si>
  <si>
    <t>Сергей Неженцев</t>
  </si>
  <si>
    <t>Сергей Улупов</t>
  </si>
  <si>
    <t>Эльмира Баймашкина</t>
  </si>
  <si>
    <t>Косов Павел</t>
  </si>
  <si>
    <t>Роман Мусс</t>
  </si>
  <si>
    <t>Татьяна Сураева</t>
  </si>
  <si>
    <t>Салов Артем</t>
  </si>
  <si>
    <t>Илья Кузнецов</t>
  </si>
  <si>
    <t>Екатерина Петросян</t>
  </si>
  <si>
    <t>Ольга Михалева</t>
  </si>
  <si>
    <t>Илья аль-Марфади</t>
  </si>
  <si>
    <t>Александр Жовтоштан</t>
  </si>
  <si>
    <t>Амин Маликов</t>
  </si>
  <si>
    <t>Андрей Зелепугин</t>
  </si>
  <si>
    <t>Гаджи Ахметов</t>
  </si>
  <si>
    <t>Олег Передня</t>
  </si>
  <si>
    <t>Иван Бачурин</t>
  </si>
  <si>
    <t>Нина Данилова</t>
  </si>
  <si>
    <t>Алексей Суханов</t>
  </si>
  <si>
    <t>Роза Габбасова</t>
  </si>
  <si>
    <t>Гузель Сафарова</t>
  </si>
  <si>
    <t xml:space="preserve">Сергей Самородов </t>
  </si>
  <si>
    <t>KAMs, Concerts, Travel</t>
  </si>
  <si>
    <t>Александр Кизьяков</t>
  </si>
  <si>
    <t>Елена Солдатова</t>
  </si>
  <si>
    <t>Михаил Гоголев</t>
  </si>
  <si>
    <t>Шевлякова Юлия</t>
  </si>
  <si>
    <t>Дария Демина</t>
  </si>
  <si>
    <t>Тимур Алиев</t>
  </si>
  <si>
    <t>Аршак Оганесян</t>
  </si>
  <si>
    <t>Город/ТЛ/Продавец</t>
  </si>
  <si>
    <t>kulaga@kupikupon.ru</t>
  </si>
  <si>
    <t>aram@kupikupon.ru</t>
  </si>
  <si>
    <t>n.ivan@kupikupon.ru</t>
  </si>
  <si>
    <t>n.simbirtsev@kupikupon.ru</t>
  </si>
  <si>
    <t>pavelk@kupikupon.ru</t>
  </si>
  <si>
    <t>karabashev@kupikupon.ru</t>
  </si>
  <si>
    <t>artemov@kupikupon.ru</t>
  </si>
  <si>
    <t>kulakov@kupikupon.ru</t>
  </si>
  <si>
    <t>evgeniyak@kupikupon.ru</t>
  </si>
  <si>
    <t>Сазонов Сергей</t>
  </si>
  <si>
    <t>sazonov@kupikupon.ru</t>
  </si>
  <si>
    <t>Панюкова Анастасия</t>
  </si>
  <si>
    <t>panyukova@kupikupon.ru</t>
  </si>
  <si>
    <t>dmitriy@kupikupon.ru</t>
  </si>
  <si>
    <t>yulia.l@kupikupon.ru</t>
  </si>
  <si>
    <t>prokudin@kupikupon.ru</t>
  </si>
  <si>
    <t>roman.d@kupikupon.ru</t>
  </si>
  <si>
    <t>silvanovich@kupikupon.ru</t>
  </si>
  <si>
    <t>vbarannikov@kupikupon.ru</t>
  </si>
  <si>
    <t>rodin@kupikupon.ru</t>
  </si>
  <si>
    <t>anna.m@kupikupon.ru</t>
  </si>
  <si>
    <t>sergey.n@kupikupon.ru</t>
  </si>
  <si>
    <t>ulupov@kupikupon.ru</t>
  </si>
  <si>
    <t>elmira@kupikupon.ru</t>
  </si>
  <si>
    <t>kosov@kupikupon.ru</t>
  </si>
  <si>
    <t>muss@kupikupon.ru</t>
  </si>
  <si>
    <t>ts@kupikupon.ru</t>
  </si>
  <si>
    <t>salov@kupikupon.ru</t>
  </si>
  <si>
    <t>Товары</t>
  </si>
  <si>
    <t>ilya.k@kupikupon.ru</t>
  </si>
  <si>
    <t>kate@kupikupon.ru</t>
  </si>
  <si>
    <t>mihaleva@kupikupon.ru</t>
  </si>
  <si>
    <t>ilya.a@kupikupon.ru</t>
  </si>
  <si>
    <t>alexandr.j@kupikupon.ru</t>
  </si>
  <si>
    <t>malikov@kupikupon.ru</t>
  </si>
  <si>
    <t>andrey.z@kupikupon.ru</t>
  </si>
  <si>
    <t>axmetov@kupikupon.ru</t>
  </si>
  <si>
    <t>oleg@kupikupon.ru</t>
  </si>
  <si>
    <t>bachurin@kupikupon.ru</t>
  </si>
  <si>
    <t>nina@kupikupon.ru</t>
  </si>
  <si>
    <t>sukhanov@kupikupon.ru</t>
  </si>
  <si>
    <t>roza@kupikupon.ru</t>
  </si>
  <si>
    <t>guzel@kupikupon.ru</t>
  </si>
  <si>
    <t>Сергей Симаков</t>
  </si>
  <si>
    <t>simakov@kupikupon.ru</t>
  </si>
  <si>
    <t>samorodov@kupikupon.ru</t>
  </si>
  <si>
    <t>alex@kupikupon.ru</t>
  </si>
  <si>
    <t>soldatova@kupikupon.ru</t>
  </si>
  <si>
    <t>gogolev@kupikupon.ru</t>
  </si>
  <si>
    <t>yulia.sh@kupikupon.ru</t>
  </si>
  <si>
    <t>dasha@kupikupon.ru</t>
  </si>
  <si>
    <t>arshak@kupikupon.ru</t>
  </si>
  <si>
    <t>Санкт-Петербург</t>
  </si>
  <si>
    <t>Инна Проскурина</t>
  </si>
  <si>
    <t>Александр Сварчевский</t>
  </si>
  <si>
    <t>aleksandr@kupikupon.ru</t>
  </si>
  <si>
    <t>Александр Соколов</t>
  </si>
  <si>
    <t>alexandr.s@kupikupon.ru</t>
  </si>
  <si>
    <t>Анна Рябушева</t>
  </si>
  <si>
    <t>anna.r@kupikupon.ru</t>
  </si>
  <si>
    <t>Дмитрий Лахов</t>
  </si>
  <si>
    <t>dmitriy.l@kupikupon.ru</t>
  </si>
  <si>
    <t>inna@kupikupon.ru</t>
  </si>
  <si>
    <t>Мария Быкова</t>
  </si>
  <si>
    <t>bykova.m@kupikupon.ru</t>
  </si>
  <si>
    <t>Родион Тамбовцев</t>
  </si>
  <si>
    <t>rodion@kupikupon.ru</t>
  </si>
  <si>
    <t>Роман Алехин</t>
  </si>
  <si>
    <t>roman@kupikupon.ru</t>
  </si>
  <si>
    <t>Татьяна Гордиенко</t>
  </si>
  <si>
    <t>tatyana.g@kupikupon.ru</t>
  </si>
  <si>
    <t>Новосибирск</t>
  </si>
  <si>
    <t>Ирина Ваулина</t>
  </si>
  <si>
    <t>i.vaulina@kupikupon.ru</t>
  </si>
  <si>
    <t>Екатерина Новопашина</t>
  </si>
  <si>
    <t>novopashina@kupikupon.ru</t>
  </si>
  <si>
    <t>Мария Сафонова</t>
  </si>
  <si>
    <t>safonova@kupikupon.ru</t>
  </si>
  <si>
    <t>Екатеринбург</t>
  </si>
  <si>
    <t>Максим Лазарев</t>
  </si>
  <si>
    <t>maksiml@kupikupon.ru</t>
  </si>
  <si>
    <t>Ксения Шляхтина</t>
  </si>
  <si>
    <t>ksenia.sh@kupikupon.ru</t>
  </si>
  <si>
    <t>Александра Андреянова</t>
  </si>
  <si>
    <t>alexa@kupikupon.ru</t>
  </si>
  <si>
    <t>Другие города</t>
  </si>
  <si>
    <t>Красноярск</t>
  </si>
  <si>
    <t>Нижний Новгород</t>
  </si>
  <si>
    <t>Самара</t>
  </si>
  <si>
    <t>Тюмень</t>
  </si>
  <si>
    <t>Тимур Алиев (РФ)</t>
  </si>
  <si>
    <t>РФ</t>
  </si>
  <si>
    <t>КупиЛайт</t>
  </si>
  <si>
    <t>Сумма по полю 11.Фиксированное вознаграждение</t>
  </si>
  <si>
    <t>Названия столбцов</t>
  </si>
  <si>
    <t>Названия строк</t>
  </si>
  <si>
    <t>КупиКупон</t>
  </si>
  <si>
    <t>Общий итог</t>
  </si>
  <si>
    <t>Сумма по полю Прибыль</t>
  </si>
  <si>
    <t>Данные</t>
  </si>
  <si>
    <t>Email</t>
  </si>
  <si>
    <t>timur@kupikupon.ru</t>
  </si>
  <si>
    <t>%возвратов</t>
  </si>
  <si>
    <t>0</t>
  </si>
  <si>
    <t>1</t>
  </si>
  <si>
    <t>Среднее по полю Комиссия КК в процентах</t>
  </si>
  <si>
    <t>ermoshkin@kupikupon.ru</t>
  </si>
  <si>
    <t>maksimg@kupikupon.ru</t>
  </si>
  <si>
    <t>Алексей Ермошкин</t>
  </si>
  <si>
    <t>shebarina@kupikupon.ru</t>
  </si>
  <si>
    <t>alexandr.i@kupikupon.ru</t>
  </si>
  <si>
    <t>Роман Денишев</t>
  </si>
  <si>
    <t>kotkov@kupikupon.ru</t>
  </si>
  <si>
    <t>elena@kupikupon.ru</t>
  </si>
  <si>
    <t>roma@kupikupon.ru</t>
  </si>
  <si>
    <t>Поиск.КупиКупон</t>
  </si>
  <si>
    <t>e.kravchenko@kupikupon.ru</t>
  </si>
  <si>
    <t>Арам Айриян</t>
  </si>
  <si>
    <t>ivanenko@kupikupon.ru</t>
  </si>
  <si>
    <t>islom@kupikupon.ru</t>
  </si>
  <si>
    <t>yuliam@kupikupon.ru</t>
  </si>
  <si>
    <t>api.1c@kupikupon.ru</t>
  </si>
  <si>
    <t>Количество по полю Имя акции</t>
  </si>
  <si>
    <t>angelinam@kupikupon.ru</t>
  </si>
  <si>
    <t>Сумма по полю GP</t>
  </si>
  <si>
    <t>Кирилл Кургузов</t>
  </si>
  <si>
    <t>kirill.k@kupikupon.ru</t>
  </si>
  <si>
    <t>irina.k@kupikupon.ru</t>
  </si>
  <si>
    <t>vitaliy@kupikupon.ru</t>
  </si>
  <si>
    <t>Лахов Дмитрий</t>
  </si>
  <si>
    <t>Соколов Александр</t>
  </si>
  <si>
    <t>новое значе</t>
  </si>
  <si>
    <t>проверка</t>
  </si>
  <si>
    <t>Сумма по полю Наши возвраты</t>
  </si>
  <si>
    <t>Сумма по полю сумма</t>
  </si>
  <si>
    <t>Доп.</t>
  </si>
  <si>
    <t>Лайт с сайта (нет в СФ)</t>
  </si>
  <si>
    <t>Сумма по полю Выручка</t>
  </si>
  <si>
    <t>ramme@kupikupon.ru</t>
  </si>
  <si>
    <t>Андрей Павлюк</t>
  </si>
  <si>
    <t>osipov@kupikupon.ru</t>
  </si>
  <si>
    <t>(пусто)</t>
  </si>
  <si>
    <t>nigmatullin@kupikupon.ru</t>
  </si>
  <si>
    <t>malika@kupikupon.ru</t>
  </si>
  <si>
    <t>anna.kh@kupikupon.ru</t>
  </si>
  <si>
    <t>ТЛ</t>
  </si>
  <si>
    <t>Вячеслав Ульянов</t>
  </si>
  <si>
    <t>Роман Эрзин</t>
  </si>
  <si>
    <t>Искандер Нигматуллин</t>
  </si>
  <si>
    <t>ekaterina@kupikupon.ru</t>
  </si>
  <si>
    <t>irina.s@kupikupon.ru</t>
  </si>
  <si>
    <t>lutov@kupikupon.ru</t>
  </si>
  <si>
    <t>denis.m@kupikupon.com.ua</t>
  </si>
  <si>
    <t>Гордиенко Татьяна</t>
  </si>
  <si>
    <t>Данные на дату:</t>
  </si>
  <si>
    <t>. 02 . 2014</t>
  </si>
  <si>
    <t>в %</t>
  </si>
  <si>
    <t>Менеджер 1</t>
  </si>
  <si>
    <t>Менеджер 2</t>
  </si>
  <si>
    <t>Менеджер 3</t>
  </si>
  <si>
    <t>Менеджер 4</t>
  </si>
  <si>
    <t>Менеджер 5</t>
  </si>
  <si>
    <t>Менеджер 6</t>
  </si>
  <si>
    <t>Менеджер 7</t>
  </si>
  <si>
    <t>Отдел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</si>
</sst>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1"/>
    </font>
    <font>
      <sz val="11"/>
      <color theme="1"/>
      <name val="Calibri"/>
      <family val="2"/>
      <charset val="204"/>
    </font>
    <font>
      <b/>
      <i/>
      <sz val="11"/>
      <color theme="0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0.4"/>
      <color theme="1" tint="0.34998626667073579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i/>
      <sz val="10.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5" fillId="2" borderId="1" xfId="0" applyFont="1" applyFill="1" applyBorder="1"/>
    <xf numFmtId="0" fontId="6" fillId="0" borderId="1" xfId="2" applyBorder="1"/>
    <xf numFmtId="0" fontId="2" fillId="0" borderId="1" xfId="0" applyFont="1" applyFill="1" applyBorder="1"/>
    <xf numFmtId="0" fontId="2" fillId="3" borderId="1" xfId="0" applyFont="1" applyFill="1" applyBorder="1"/>
    <xf numFmtId="0" fontId="0" fillId="3" borderId="1" xfId="0" applyFont="1" applyFill="1" applyBorder="1"/>
    <xf numFmtId="0" fontId="2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7" fillId="4" borderId="3" xfId="0" applyFont="1" applyFill="1" applyBorder="1" applyProtection="1">
      <protection locked="0"/>
    </xf>
    <xf numFmtId="0" fontId="2" fillId="5" borderId="1" xfId="0" applyFont="1" applyFill="1" applyBorder="1"/>
    <xf numFmtId="0" fontId="0" fillId="2" borderId="0" xfId="0" applyFill="1"/>
    <xf numFmtId="0" fontId="4" fillId="6" borderId="1" xfId="0" applyFont="1" applyFill="1" applyBorder="1"/>
    <xf numFmtId="0" fontId="4" fillId="6" borderId="1" xfId="0" applyFont="1" applyFill="1" applyBorder="1" applyAlignment="1">
      <alignment vertical="top"/>
    </xf>
    <xf numFmtId="0" fontId="0" fillId="6" borderId="1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/>
    <xf numFmtId="9" fontId="0" fillId="0" borderId="0" xfId="3" applyFont="1"/>
    <xf numFmtId="9" fontId="7" fillId="0" borderId="0" xfId="3" applyFont="1" applyFill="1" applyBorder="1" applyProtection="1">
      <protection locked="0"/>
    </xf>
    <xf numFmtId="9" fontId="0" fillId="2" borderId="0" xfId="3" applyFont="1" applyFill="1"/>
    <xf numFmtId="0" fontId="0" fillId="6" borderId="1" xfId="0" applyFill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9" fillId="6" borderId="1" xfId="0" applyFont="1" applyFill="1" applyBorder="1"/>
    <xf numFmtId="0" fontId="0" fillId="2" borderId="0" xfId="0" applyFill="1" applyAlignment="1">
      <alignment horizontal="left"/>
    </xf>
    <xf numFmtId="0" fontId="8" fillId="2" borderId="0" xfId="0" applyFont="1" applyFill="1" applyBorder="1"/>
    <xf numFmtId="0" fontId="2" fillId="7" borderId="13" xfId="0" applyFont="1" applyFill="1" applyBorder="1"/>
    <xf numFmtId="0" fontId="0" fillId="0" borderId="0" xfId="0" pivotButton="1"/>
    <xf numFmtId="0" fontId="7" fillId="0" borderId="0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7" fillId="0" borderId="6" xfId="0" applyNumberFormat="1" applyFont="1" applyFill="1" applyBorder="1" applyProtection="1">
      <protection locked="0"/>
    </xf>
    <xf numFmtId="0" fontId="7" fillId="0" borderId="7" xfId="0" applyNumberFormat="1" applyFont="1" applyFill="1" applyBorder="1" applyProtection="1">
      <protection locked="0"/>
    </xf>
    <xf numFmtId="0" fontId="7" fillId="0" borderId="8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10" xfId="0" applyNumberFormat="1" applyFont="1" applyFill="1" applyBorder="1" applyProtection="1">
      <protection locked="0"/>
    </xf>
    <xf numFmtId="0" fontId="7" fillId="0" borderId="11" xfId="0" applyNumberFormat="1" applyFont="1" applyFill="1" applyBorder="1" applyProtection="1">
      <protection locked="0"/>
    </xf>
    <xf numFmtId="0" fontId="7" fillId="0" borderId="12" xfId="0" applyNumberFormat="1" applyFont="1" applyFill="1" applyBorder="1" applyProtection="1">
      <protection locked="0"/>
    </xf>
    <xf numFmtId="0" fontId="0" fillId="8" borderId="0" xfId="0" applyFill="1"/>
    <xf numFmtId="0" fontId="7" fillId="8" borderId="0" xfId="0" applyFont="1" applyFill="1" applyBorder="1" applyProtection="1">
      <protection locked="0"/>
    </xf>
    <xf numFmtId="0" fontId="8" fillId="8" borderId="0" xfId="0" applyFont="1" applyFill="1" applyBorder="1"/>
    <xf numFmtId="0" fontId="0" fillId="0" borderId="0" xfId="0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1" fontId="0" fillId="6" borderId="1" xfId="3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6" borderId="20" xfId="0" applyNumberFormat="1" applyFill="1" applyBorder="1" applyAlignment="1">
      <alignment horizontal="center" vertical="center"/>
    </xf>
    <xf numFmtId="165" fontId="10" fillId="6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6" borderId="14" xfId="0" applyFont="1" applyFill="1" applyBorder="1" applyAlignment="1">
      <alignment horizontal="left" vertical="center"/>
    </xf>
    <xf numFmtId="3" fontId="0" fillId="6" borderId="15" xfId="3" applyNumberFormat="1" applyFont="1" applyFill="1" applyBorder="1" applyAlignment="1">
      <alignment horizontal="center" vertical="center"/>
    </xf>
    <xf numFmtId="3" fontId="0" fillId="2" borderId="15" xfId="3" applyNumberFormat="1" applyFont="1" applyFill="1" applyBorder="1" applyAlignment="1">
      <alignment horizontal="center" vertical="center"/>
    </xf>
    <xf numFmtId="3" fontId="0" fillId="2" borderId="17" xfId="3" applyNumberFormat="1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right" vertical="center"/>
    </xf>
    <xf numFmtId="0" fontId="16" fillId="6" borderId="29" xfId="0" applyFont="1" applyFill="1" applyBorder="1" applyAlignment="1">
      <alignment vertical="center"/>
    </xf>
    <xf numFmtId="0" fontId="16" fillId="6" borderId="26" xfId="0" applyFont="1" applyFill="1" applyBorder="1" applyAlignment="1">
      <alignment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3" fontId="0" fillId="0" borderId="15" xfId="3" applyNumberFormat="1" applyFont="1" applyFill="1" applyBorder="1" applyAlignment="1">
      <alignment horizontal="center" vertical="center"/>
    </xf>
    <xf numFmtId="164" fontId="4" fillId="0" borderId="16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" fontId="0" fillId="0" borderId="16" xfId="3" applyNumberFormat="1" applyFont="1" applyFill="1" applyBorder="1" applyAlignment="1">
      <alignment horizontal="center" vertical="center"/>
    </xf>
    <xf numFmtId="3" fontId="0" fillId="0" borderId="17" xfId="3" applyNumberFormat="1" applyFont="1" applyFill="1" applyBorder="1" applyAlignment="1">
      <alignment horizontal="center" vertical="center"/>
    </xf>
    <xf numFmtId="3" fontId="14" fillId="8" borderId="19" xfId="0" applyNumberFormat="1" applyFont="1" applyFill="1" applyBorder="1" applyAlignment="1">
      <alignment horizontal="center" vertical="center" wrapText="1"/>
    </xf>
    <xf numFmtId="3" fontId="14" fillId="8" borderId="24" xfId="0" applyNumberFormat="1" applyFont="1" applyFill="1" applyBorder="1" applyAlignment="1">
      <alignment horizontal="center" vertical="center" wrapText="1"/>
    </xf>
    <xf numFmtId="3" fontId="14" fillId="8" borderId="18" xfId="0" applyNumberFormat="1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3" fontId="10" fillId="6" borderId="19" xfId="0" applyNumberFormat="1" applyFont="1" applyFill="1" applyBorder="1" applyAlignment="1">
      <alignment horizontal="center" vertical="center" wrapText="1"/>
    </xf>
    <xf numFmtId="3" fontId="10" fillId="6" borderId="18" xfId="0" applyNumberFormat="1" applyFont="1" applyFill="1" applyBorder="1" applyAlignment="1">
      <alignment horizontal="center" vertical="center" wrapText="1"/>
    </xf>
    <xf numFmtId="9" fontId="10" fillId="6" borderId="22" xfId="3" applyFont="1" applyFill="1" applyBorder="1" applyAlignment="1">
      <alignment horizontal="center" vertical="center" wrapText="1"/>
    </xf>
    <xf numFmtId="9" fontId="10" fillId="6" borderId="1" xfId="3" applyFont="1" applyFill="1" applyBorder="1" applyAlignment="1">
      <alignment horizontal="center" vertical="center" wrapText="1"/>
    </xf>
    <xf numFmtId="9" fontId="10" fillId="6" borderId="23" xfId="3" applyFont="1" applyFill="1" applyBorder="1" applyAlignment="1">
      <alignment horizontal="center" vertical="center" wrapText="1"/>
    </xf>
    <xf numFmtId="9" fontId="10" fillId="6" borderId="15" xfId="3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 wrapText="1"/>
    </xf>
    <xf numFmtId="164" fontId="2" fillId="6" borderId="1" xfId="1" applyNumberFormat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Процентный" xfId="3" builtinId="5"/>
    <cellStyle name="Финансовый" xfId="1" builtinId="3"/>
  </cellStyles>
  <dxfs count="60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54" defaultTableStyle="TableStyleMedium2" defaultPivotStyle="PivotStyleLight16">
    <tableStyle name="PivotStyleLight16 10" table="0" count="11">
      <tableStyleElement type="headerRow" dxfId="600"/>
      <tableStyleElement type="totalRow" dxfId="599"/>
      <tableStyleElement type="firstRowStripe" dxfId="598"/>
      <tableStyleElement type="firstColumnStripe" dxfId="597"/>
      <tableStyleElement type="firstSubtotalColumn" dxfId="596"/>
      <tableStyleElement type="firstSubtotalRow" dxfId="595"/>
      <tableStyleElement type="secondSubtotalRow" dxfId="594"/>
      <tableStyleElement type="firstRowSubheading" dxfId="593"/>
      <tableStyleElement type="secondRowSubheading" dxfId="592"/>
      <tableStyleElement type="pageFieldLabels" dxfId="591"/>
      <tableStyleElement type="pageFieldValues" dxfId="590"/>
    </tableStyle>
    <tableStyle name="PivotStyleLight16 11" table="0" count="11">
      <tableStyleElement type="headerRow" dxfId="589"/>
      <tableStyleElement type="totalRow" dxfId="588"/>
      <tableStyleElement type="firstRowStripe" dxfId="587"/>
      <tableStyleElement type="firstColumnStripe" dxfId="586"/>
      <tableStyleElement type="firstSubtotalColumn" dxfId="585"/>
      <tableStyleElement type="firstSubtotalRow" dxfId="584"/>
      <tableStyleElement type="secondSubtotalRow" dxfId="583"/>
      <tableStyleElement type="firstRowSubheading" dxfId="582"/>
      <tableStyleElement type="secondRowSubheading" dxfId="581"/>
      <tableStyleElement type="pageFieldLabels" dxfId="580"/>
      <tableStyleElement type="pageFieldValues" dxfId="579"/>
    </tableStyle>
    <tableStyle name="PivotStyleLight16 12" table="0" count="11">
      <tableStyleElement type="headerRow" dxfId="578"/>
      <tableStyleElement type="totalRow" dxfId="577"/>
      <tableStyleElement type="firstRowStripe" dxfId="576"/>
      <tableStyleElement type="firstColumnStripe" dxfId="575"/>
      <tableStyleElement type="firstSubtotalColumn" dxfId="574"/>
      <tableStyleElement type="firstSubtotalRow" dxfId="573"/>
      <tableStyleElement type="secondSubtotalRow" dxfId="572"/>
      <tableStyleElement type="firstRowSubheading" dxfId="571"/>
      <tableStyleElement type="secondRowSubheading" dxfId="570"/>
      <tableStyleElement type="pageFieldLabels" dxfId="569"/>
      <tableStyleElement type="pageFieldValues" dxfId="568"/>
    </tableStyle>
    <tableStyle name="PivotStyleLight16 13" table="0" count="11">
      <tableStyleElement type="headerRow" dxfId="567"/>
      <tableStyleElement type="totalRow" dxfId="566"/>
      <tableStyleElement type="firstRowStripe" dxfId="565"/>
      <tableStyleElement type="firstColumnStripe" dxfId="564"/>
      <tableStyleElement type="firstSubtotalColumn" dxfId="563"/>
      <tableStyleElement type="firstSubtotalRow" dxfId="562"/>
      <tableStyleElement type="secondSubtotalRow" dxfId="561"/>
      <tableStyleElement type="firstRowSubheading" dxfId="560"/>
      <tableStyleElement type="secondRowSubheading" dxfId="559"/>
      <tableStyleElement type="pageFieldLabels" dxfId="558"/>
      <tableStyleElement type="pageFieldValues" dxfId="557"/>
    </tableStyle>
    <tableStyle name="PivotStyleLight16 14" table="0" count="11">
      <tableStyleElement type="headerRow" dxfId="556"/>
      <tableStyleElement type="totalRow" dxfId="555"/>
      <tableStyleElement type="firstRowStripe" dxfId="554"/>
      <tableStyleElement type="firstColumnStripe" dxfId="553"/>
      <tableStyleElement type="firstSubtotalColumn" dxfId="552"/>
      <tableStyleElement type="firstSubtotalRow" dxfId="551"/>
      <tableStyleElement type="secondSubtotalRow" dxfId="550"/>
      <tableStyleElement type="firstRowSubheading" dxfId="549"/>
      <tableStyleElement type="secondRowSubheading" dxfId="548"/>
      <tableStyleElement type="pageFieldLabels" dxfId="547"/>
      <tableStyleElement type="pageFieldValues" dxfId="546"/>
    </tableStyle>
    <tableStyle name="PivotStyleLight16 15" table="0" count="11">
      <tableStyleElement type="headerRow" dxfId="545"/>
      <tableStyleElement type="totalRow" dxfId="544"/>
      <tableStyleElement type="firstRowStripe" dxfId="543"/>
      <tableStyleElement type="firstColumnStripe" dxfId="542"/>
      <tableStyleElement type="firstSubtotalColumn" dxfId="541"/>
      <tableStyleElement type="firstSubtotalRow" dxfId="540"/>
      <tableStyleElement type="secondSubtotalRow" dxfId="539"/>
      <tableStyleElement type="firstRowSubheading" dxfId="538"/>
      <tableStyleElement type="secondRowSubheading" dxfId="537"/>
      <tableStyleElement type="pageFieldLabels" dxfId="536"/>
      <tableStyleElement type="pageFieldValues" dxfId="535"/>
    </tableStyle>
    <tableStyle name="PivotStyleLight16 16" table="0" count="11">
      <tableStyleElement type="headerRow" dxfId="534"/>
      <tableStyleElement type="totalRow" dxfId="533"/>
      <tableStyleElement type="firstRowStripe" dxfId="532"/>
      <tableStyleElement type="firstColumnStripe" dxfId="531"/>
      <tableStyleElement type="firstSubtotalColumn" dxfId="530"/>
      <tableStyleElement type="firstSubtotalRow" dxfId="529"/>
      <tableStyleElement type="secondSubtotalRow" dxfId="528"/>
      <tableStyleElement type="firstRowSubheading" dxfId="527"/>
      <tableStyleElement type="secondRowSubheading" dxfId="526"/>
      <tableStyleElement type="pageFieldLabels" dxfId="525"/>
      <tableStyleElement type="pageFieldValues" dxfId="524"/>
    </tableStyle>
    <tableStyle name="PivotStyleLight16 17" table="0" count="11">
      <tableStyleElement type="headerRow" dxfId="523"/>
      <tableStyleElement type="totalRow" dxfId="522"/>
      <tableStyleElement type="firstRowStripe" dxfId="521"/>
      <tableStyleElement type="firstColumnStripe" dxfId="520"/>
      <tableStyleElement type="firstSubtotalColumn" dxfId="519"/>
      <tableStyleElement type="firstSubtotalRow" dxfId="518"/>
      <tableStyleElement type="secondSubtotalRow" dxfId="517"/>
      <tableStyleElement type="firstRowSubheading" dxfId="516"/>
      <tableStyleElement type="secondRowSubheading" dxfId="515"/>
      <tableStyleElement type="pageFieldLabels" dxfId="514"/>
      <tableStyleElement type="pageFieldValues" dxfId="513"/>
    </tableStyle>
    <tableStyle name="PivotStyleLight16 18" table="0" count="11">
      <tableStyleElement type="headerRow" dxfId="512"/>
      <tableStyleElement type="totalRow" dxfId="511"/>
      <tableStyleElement type="firstRowStripe" dxfId="510"/>
      <tableStyleElement type="firstColumnStripe" dxfId="509"/>
      <tableStyleElement type="firstSubtotalColumn" dxfId="508"/>
      <tableStyleElement type="firstSubtotalRow" dxfId="507"/>
      <tableStyleElement type="secondSubtotalRow" dxfId="506"/>
      <tableStyleElement type="firstRowSubheading" dxfId="505"/>
      <tableStyleElement type="secondRowSubheading" dxfId="504"/>
      <tableStyleElement type="pageFieldLabels" dxfId="503"/>
      <tableStyleElement type="pageFieldValues" dxfId="502"/>
    </tableStyle>
    <tableStyle name="PivotStyleLight16 19" table="0" count="11">
      <tableStyleElement type="headerRow" dxfId="501"/>
      <tableStyleElement type="totalRow" dxfId="500"/>
      <tableStyleElement type="firstRowStripe" dxfId="499"/>
      <tableStyleElement type="firstColumnStripe" dxfId="498"/>
      <tableStyleElement type="firstSubtotalColumn" dxfId="497"/>
      <tableStyleElement type="firstSubtotalRow" dxfId="496"/>
      <tableStyleElement type="secondSubtotalRow" dxfId="495"/>
      <tableStyleElement type="firstRowSubheading" dxfId="494"/>
      <tableStyleElement type="secondRowSubheading" dxfId="493"/>
      <tableStyleElement type="pageFieldLabels" dxfId="492"/>
      <tableStyleElement type="pageFieldValues" dxfId="491"/>
    </tableStyle>
    <tableStyle name="PivotStyleLight16 2" table="0" count="11">
      <tableStyleElement type="headerRow" dxfId="490"/>
      <tableStyleElement type="totalRow" dxfId="489"/>
      <tableStyleElement type="firstRowStripe" dxfId="488"/>
      <tableStyleElement type="firstColumnStripe" dxfId="487"/>
      <tableStyleElement type="firstSubtotalColumn" dxfId="486"/>
      <tableStyleElement type="firstSubtotalRow" dxfId="485"/>
      <tableStyleElement type="secondSubtotalRow" dxfId="484"/>
      <tableStyleElement type="firstRowSubheading" dxfId="483"/>
      <tableStyleElement type="secondRowSubheading" dxfId="482"/>
      <tableStyleElement type="pageFieldLabels" dxfId="481"/>
      <tableStyleElement type="pageFieldValues" dxfId="480"/>
    </tableStyle>
    <tableStyle name="PivotStyleLight16 20" table="0" count="11">
      <tableStyleElement type="headerRow" dxfId="479"/>
      <tableStyleElement type="totalRow" dxfId="478"/>
      <tableStyleElement type="firstRowStripe" dxfId="477"/>
      <tableStyleElement type="firstColumnStripe" dxfId="476"/>
      <tableStyleElement type="firstSubtotalColumn" dxfId="475"/>
      <tableStyleElement type="firstSubtotalRow" dxfId="474"/>
      <tableStyleElement type="secondSubtotalRow" dxfId="473"/>
      <tableStyleElement type="firstRowSubheading" dxfId="472"/>
      <tableStyleElement type="secondRowSubheading" dxfId="471"/>
      <tableStyleElement type="pageFieldLabels" dxfId="470"/>
      <tableStyleElement type="pageFieldValues" dxfId="469"/>
    </tableStyle>
    <tableStyle name="PivotStyleLight16 21" table="0" count="11">
      <tableStyleElement type="headerRow" dxfId="468"/>
      <tableStyleElement type="totalRow" dxfId="467"/>
      <tableStyleElement type="firstRowStripe" dxfId="466"/>
      <tableStyleElement type="firstColumnStripe" dxfId="465"/>
      <tableStyleElement type="firstSubtotalColumn" dxfId="464"/>
      <tableStyleElement type="firstSubtotalRow" dxfId="463"/>
      <tableStyleElement type="secondSubtotalRow" dxfId="462"/>
      <tableStyleElement type="firstRowSubheading" dxfId="461"/>
      <tableStyleElement type="secondRowSubheading" dxfId="460"/>
      <tableStyleElement type="pageFieldLabels" dxfId="459"/>
      <tableStyleElement type="pageFieldValues" dxfId="458"/>
    </tableStyle>
    <tableStyle name="PivotStyleLight16 22" table="0" count="11">
      <tableStyleElement type="headerRow" dxfId="457"/>
      <tableStyleElement type="totalRow" dxfId="456"/>
      <tableStyleElement type="firstRowStripe" dxfId="455"/>
      <tableStyleElement type="firstColumnStripe" dxfId="454"/>
      <tableStyleElement type="firstSubtotalColumn" dxfId="453"/>
      <tableStyleElement type="firstSubtotalRow" dxfId="452"/>
      <tableStyleElement type="secondSubtotalRow" dxfId="451"/>
      <tableStyleElement type="firstRowSubheading" dxfId="450"/>
      <tableStyleElement type="secondRowSubheading" dxfId="449"/>
      <tableStyleElement type="pageFieldLabels" dxfId="448"/>
      <tableStyleElement type="pageFieldValues" dxfId="447"/>
    </tableStyle>
    <tableStyle name="PivotStyleLight16 23" table="0" count="11">
      <tableStyleElement type="headerRow" dxfId="446"/>
      <tableStyleElement type="totalRow" dxfId="445"/>
      <tableStyleElement type="firstRowStripe" dxfId="444"/>
      <tableStyleElement type="firstColumnStripe" dxfId="443"/>
      <tableStyleElement type="firstSubtotalColumn" dxfId="442"/>
      <tableStyleElement type="firstSubtotalRow" dxfId="441"/>
      <tableStyleElement type="secondSubtotalRow" dxfId="440"/>
      <tableStyleElement type="firstRowSubheading" dxfId="439"/>
      <tableStyleElement type="secondRowSubheading" dxfId="438"/>
      <tableStyleElement type="pageFieldLabels" dxfId="437"/>
      <tableStyleElement type="pageFieldValues" dxfId="436"/>
    </tableStyle>
    <tableStyle name="PivotStyleLight16 24" table="0" count="11">
      <tableStyleElement type="headerRow" dxfId="435"/>
      <tableStyleElement type="totalRow" dxfId="434"/>
      <tableStyleElement type="firstRowStripe" dxfId="433"/>
      <tableStyleElement type="firstColumnStripe" dxfId="432"/>
      <tableStyleElement type="firstSubtotalColumn" dxfId="431"/>
      <tableStyleElement type="firstSubtotalRow" dxfId="430"/>
      <tableStyleElement type="secondSubtotalRow" dxfId="429"/>
      <tableStyleElement type="firstRowSubheading" dxfId="428"/>
      <tableStyleElement type="secondRowSubheading" dxfId="427"/>
      <tableStyleElement type="pageFieldLabels" dxfId="426"/>
      <tableStyleElement type="pageFieldValues" dxfId="425"/>
    </tableStyle>
    <tableStyle name="PivotStyleLight16 25" table="0" count="11">
      <tableStyleElement type="headerRow" dxfId="424"/>
      <tableStyleElement type="totalRow" dxfId="423"/>
      <tableStyleElement type="firstRowStripe" dxfId="422"/>
      <tableStyleElement type="firstColumnStripe" dxfId="421"/>
      <tableStyleElement type="firstSubtotalColumn" dxfId="420"/>
      <tableStyleElement type="firstSubtotalRow" dxfId="419"/>
      <tableStyleElement type="secondSubtotalRow" dxfId="418"/>
      <tableStyleElement type="firstRowSubheading" dxfId="417"/>
      <tableStyleElement type="secondRowSubheading" dxfId="416"/>
      <tableStyleElement type="pageFieldLabels" dxfId="415"/>
      <tableStyleElement type="pageFieldValues" dxfId="414"/>
    </tableStyle>
    <tableStyle name="PivotStyleLight16 26" table="0" count="11">
      <tableStyleElement type="headerRow" dxfId="413"/>
      <tableStyleElement type="totalRow" dxfId="412"/>
      <tableStyleElement type="firstRowStripe" dxfId="411"/>
      <tableStyleElement type="firstColumnStripe" dxfId="410"/>
      <tableStyleElement type="firstSubtotalColumn" dxfId="409"/>
      <tableStyleElement type="firstSubtotalRow" dxfId="408"/>
      <tableStyleElement type="secondSubtotalRow" dxfId="407"/>
      <tableStyleElement type="firstRowSubheading" dxfId="406"/>
      <tableStyleElement type="secondRowSubheading" dxfId="405"/>
      <tableStyleElement type="pageFieldLabels" dxfId="404"/>
      <tableStyleElement type="pageFieldValues" dxfId="403"/>
    </tableStyle>
    <tableStyle name="PivotStyleLight16 27" table="0" count="11">
      <tableStyleElement type="headerRow" dxfId="402"/>
      <tableStyleElement type="totalRow" dxfId="401"/>
      <tableStyleElement type="firstRowStripe" dxfId="400"/>
      <tableStyleElement type="firstColumnStripe" dxfId="399"/>
      <tableStyleElement type="firstSubtotalColumn" dxfId="398"/>
      <tableStyleElement type="firstSubtotalRow" dxfId="397"/>
      <tableStyleElement type="secondSubtotalRow" dxfId="396"/>
      <tableStyleElement type="firstRowSubheading" dxfId="395"/>
      <tableStyleElement type="secondRowSubheading" dxfId="394"/>
      <tableStyleElement type="pageFieldLabels" dxfId="393"/>
      <tableStyleElement type="pageFieldValues" dxfId="392"/>
    </tableStyle>
    <tableStyle name="PivotStyleLight16 28" table="0" count="11">
      <tableStyleElement type="headerRow" dxfId="391"/>
      <tableStyleElement type="totalRow" dxfId="390"/>
      <tableStyleElement type="firstRowStripe" dxfId="389"/>
      <tableStyleElement type="firstColumnStripe" dxfId="388"/>
      <tableStyleElement type="firstSubtotalColumn" dxfId="387"/>
      <tableStyleElement type="firstSubtotalRow" dxfId="386"/>
      <tableStyleElement type="secondSubtotalRow" dxfId="385"/>
      <tableStyleElement type="firstRowSubheading" dxfId="384"/>
      <tableStyleElement type="secondRowSubheading" dxfId="383"/>
      <tableStyleElement type="pageFieldLabels" dxfId="382"/>
      <tableStyleElement type="pageFieldValues" dxfId="381"/>
    </tableStyle>
    <tableStyle name="PivotStyleLight16 29" table="0" count="11">
      <tableStyleElement type="headerRow" dxfId="380"/>
      <tableStyleElement type="totalRow" dxfId="379"/>
      <tableStyleElement type="firstRowStripe" dxfId="378"/>
      <tableStyleElement type="firstColumnStripe" dxfId="377"/>
      <tableStyleElement type="firstSubtotalColumn" dxfId="376"/>
      <tableStyleElement type="firstSubtotalRow" dxfId="375"/>
      <tableStyleElement type="secondSubtotalRow" dxfId="374"/>
      <tableStyleElement type="firstRowSubheading" dxfId="373"/>
      <tableStyleElement type="secondRowSubheading" dxfId="372"/>
      <tableStyleElement type="pageFieldLabels" dxfId="371"/>
      <tableStyleElement type="pageFieldValues" dxfId="370"/>
    </tableStyle>
    <tableStyle name="PivotStyleLight16 3" table="0" count="11">
      <tableStyleElement type="headerRow" dxfId="369"/>
      <tableStyleElement type="totalRow" dxfId="368"/>
      <tableStyleElement type="firstRowStripe" dxfId="367"/>
      <tableStyleElement type="firstColumnStripe" dxfId="366"/>
      <tableStyleElement type="firstSubtotalColumn" dxfId="365"/>
      <tableStyleElement type="firstSubtotalRow" dxfId="364"/>
      <tableStyleElement type="secondSubtotalRow" dxfId="363"/>
      <tableStyleElement type="firstRowSubheading" dxfId="362"/>
      <tableStyleElement type="secondRowSubheading" dxfId="361"/>
      <tableStyleElement type="pageFieldLabels" dxfId="360"/>
      <tableStyleElement type="pageFieldValues" dxfId="359"/>
    </tableStyle>
    <tableStyle name="PivotStyleLight16 30" table="0" count="11">
      <tableStyleElement type="headerRow" dxfId="358"/>
      <tableStyleElement type="totalRow" dxfId="357"/>
      <tableStyleElement type="firstRowStripe" dxfId="356"/>
      <tableStyleElement type="firstColumnStripe" dxfId="355"/>
      <tableStyleElement type="firstSubtotalColumn" dxfId="354"/>
      <tableStyleElement type="firstSubtotalRow" dxfId="353"/>
      <tableStyleElement type="secondSubtotalRow" dxfId="352"/>
      <tableStyleElement type="firstRowSubheading" dxfId="351"/>
      <tableStyleElement type="secondRowSubheading" dxfId="350"/>
      <tableStyleElement type="pageFieldLabels" dxfId="349"/>
      <tableStyleElement type="pageFieldValues" dxfId="348"/>
    </tableStyle>
    <tableStyle name="PivotStyleLight16 31" table="0" count="11">
      <tableStyleElement type="headerRow" dxfId="347"/>
      <tableStyleElement type="totalRow" dxfId="346"/>
      <tableStyleElement type="firstRowStripe" dxfId="345"/>
      <tableStyleElement type="firstColumnStripe" dxfId="344"/>
      <tableStyleElement type="firstSubtotalColumn" dxfId="343"/>
      <tableStyleElement type="firstSubtotalRow" dxfId="342"/>
      <tableStyleElement type="secondSubtotalRow" dxfId="341"/>
      <tableStyleElement type="firstRowSubheading" dxfId="340"/>
      <tableStyleElement type="secondRowSubheading" dxfId="339"/>
      <tableStyleElement type="pageFieldLabels" dxfId="338"/>
      <tableStyleElement type="pageFieldValues" dxfId="337"/>
    </tableStyle>
    <tableStyle name="PivotStyleLight16 32" table="0" count="11">
      <tableStyleElement type="headerRow" dxfId="336"/>
      <tableStyleElement type="totalRow" dxfId="335"/>
      <tableStyleElement type="firstRowStripe" dxfId="334"/>
      <tableStyleElement type="firstColumnStripe" dxfId="333"/>
      <tableStyleElement type="firstSubtotalColumn" dxfId="332"/>
      <tableStyleElement type="firstSubtotalRow" dxfId="331"/>
      <tableStyleElement type="secondSubtotalRow" dxfId="330"/>
      <tableStyleElement type="firstRowSubheading" dxfId="329"/>
      <tableStyleElement type="secondRowSubheading" dxfId="328"/>
      <tableStyleElement type="pageFieldLabels" dxfId="327"/>
      <tableStyleElement type="pageFieldValues" dxfId="326"/>
    </tableStyle>
    <tableStyle name="PivotStyleLight16 33" table="0" count="11">
      <tableStyleElement type="headerRow" dxfId="325"/>
      <tableStyleElement type="totalRow" dxfId="324"/>
      <tableStyleElement type="firstRowStripe" dxfId="323"/>
      <tableStyleElement type="firstColumnStripe" dxfId="322"/>
      <tableStyleElement type="firstSubtotalColumn" dxfId="321"/>
      <tableStyleElement type="firstSubtotalRow" dxfId="320"/>
      <tableStyleElement type="secondSubtotalRow" dxfId="319"/>
      <tableStyleElement type="firstRowSubheading" dxfId="318"/>
      <tableStyleElement type="secondRowSubheading" dxfId="317"/>
      <tableStyleElement type="pageFieldLabels" dxfId="316"/>
      <tableStyleElement type="pageFieldValues" dxfId="315"/>
    </tableStyle>
    <tableStyle name="PivotStyleLight16 34" table="0" count="11">
      <tableStyleElement type="headerRow" dxfId="314"/>
      <tableStyleElement type="totalRow" dxfId="313"/>
      <tableStyleElement type="firstRowStripe" dxfId="312"/>
      <tableStyleElement type="firstColumnStripe" dxfId="311"/>
      <tableStyleElement type="firstSubtotalColumn" dxfId="310"/>
      <tableStyleElement type="firstSubtotalRow" dxfId="309"/>
      <tableStyleElement type="secondSubtotalRow" dxfId="308"/>
      <tableStyleElement type="firstRowSubheading" dxfId="307"/>
      <tableStyleElement type="secondRowSubheading" dxfId="306"/>
      <tableStyleElement type="pageFieldLabels" dxfId="305"/>
      <tableStyleElement type="pageFieldValues" dxfId="304"/>
    </tableStyle>
    <tableStyle name="PivotStyleLight16 35" table="0" count="11">
      <tableStyleElement type="headerRow" dxfId="303"/>
      <tableStyleElement type="totalRow" dxfId="302"/>
      <tableStyleElement type="firstRowStripe" dxfId="301"/>
      <tableStyleElement type="firstColumnStripe" dxfId="300"/>
      <tableStyleElement type="firstSubtotalColumn" dxfId="299"/>
      <tableStyleElement type="firstSubtotalRow" dxfId="298"/>
      <tableStyleElement type="secondSubtotalRow" dxfId="297"/>
      <tableStyleElement type="firstRowSubheading" dxfId="296"/>
      <tableStyleElement type="secondRowSubheading" dxfId="295"/>
      <tableStyleElement type="pageFieldLabels" dxfId="294"/>
      <tableStyleElement type="pageFieldValues" dxfId="293"/>
    </tableStyle>
    <tableStyle name="PivotStyleLight16 36" table="0" count="11">
      <tableStyleElement type="headerRow" dxfId="292"/>
      <tableStyleElement type="totalRow" dxfId="291"/>
      <tableStyleElement type="firstRowStripe" dxfId="290"/>
      <tableStyleElement type="firstColumnStripe" dxfId="289"/>
      <tableStyleElement type="firstSubtotalColumn" dxfId="288"/>
      <tableStyleElement type="firstSubtotalRow" dxfId="287"/>
      <tableStyleElement type="secondSubtotalRow" dxfId="286"/>
      <tableStyleElement type="firstRowSubheading" dxfId="285"/>
      <tableStyleElement type="secondRowSubheading" dxfId="284"/>
      <tableStyleElement type="pageFieldLabels" dxfId="283"/>
      <tableStyleElement type="pageFieldValues" dxfId="282"/>
    </tableStyle>
    <tableStyle name="PivotStyleLight16 37" table="0" count="11">
      <tableStyleElement type="headerRow" dxfId="281"/>
      <tableStyleElement type="totalRow" dxfId="280"/>
      <tableStyleElement type="firstRowStripe" dxfId="279"/>
      <tableStyleElement type="firstColumnStripe" dxfId="278"/>
      <tableStyleElement type="firstSubtotalColumn" dxfId="277"/>
      <tableStyleElement type="firstSubtotalRow" dxfId="276"/>
      <tableStyleElement type="secondSubtotalRow" dxfId="275"/>
      <tableStyleElement type="firstRowSubheading" dxfId="274"/>
      <tableStyleElement type="secondRowSubheading" dxfId="273"/>
      <tableStyleElement type="pageFieldLabels" dxfId="272"/>
      <tableStyleElement type="pageFieldValues" dxfId="271"/>
    </tableStyle>
    <tableStyle name="PivotStyleLight16 38" table="0" count="11">
      <tableStyleElement type="headerRow" dxfId="270"/>
      <tableStyleElement type="totalRow" dxfId="269"/>
      <tableStyleElement type="firstRowStripe" dxfId="268"/>
      <tableStyleElement type="firstColumnStripe" dxfId="267"/>
      <tableStyleElement type="firstSubtotalColumn" dxfId="266"/>
      <tableStyleElement type="firstSubtotalRow" dxfId="265"/>
      <tableStyleElement type="secondSubtotalRow" dxfId="264"/>
      <tableStyleElement type="firstRowSubheading" dxfId="263"/>
      <tableStyleElement type="secondRowSubheading" dxfId="262"/>
      <tableStyleElement type="pageFieldLabels" dxfId="261"/>
      <tableStyleElement type="pageFieldValues" dxfId="260"/>
    </tableStyle>
    <tableStyle name="PivotStyleLight16 39" table="0" count="11">
      <tableStyleElement type="headerRow" dxfId="259"/>
      <tableStyleElement type="totalRow" dxfId="258"/>
      <tableStyleElement type="firstRowStripe" dxfId="257"/>
      <tableStyleElement type="firstColumnStripe" dxfId="256"/>
      <tableStyleElement type="firstSubtotalColumn" dxfId="255"/>
      <tableStyleElement type="firstSubtotalRow" dxfId="254"/>
      <tableStyleElement type="secondSubtotalRow" dxfId="253"/>
      <tableStyleElement type="firstRowSubheading" dxfId="252"/>
      <tableStyleElement type="secondRowSubheading" dxfId="251"/>
      <tableStyleElement type="pageFieldLabels" dxfId="250"/>
      <tableStyleElement type="pageFieldValues" dxfId="249"/>
    </tableStyle>
    <tableStyle name="PivotStyleLight16 4" table="0" count="11">
      <tableStyleElement type="headerRow" dxfId="248"/>
      <tableStyleElement type="totalRow" dxfId="247"/>
      <tableStyleElement type="firstRowStripe" dxfId="246"/>
      <tableStyleElement type="firstColumnStripe" dxfId="245"/>
      <tableStyleElement type="firstSubtotalColumn" dxfId="244"/>
      <tableStyleElement type="firstSubtotalRow" dxfId="243"/>
      <tableStyleElement type="secondSubtotalRow" dxfId="242"/>
      <tableStyleElement type="firstRowSubheading" dxfId="241"/>
      <tableStyleElement type="secondRowSubheading" dxfId="240"/>
      <tableStyleElement type="pageFieldLabels" dxfId="239"/>
      <tableStyleElement type="pageFieldValues" dxfId="238"/>
    </tableStyle>
    <tableStyle name="PivotStyleLight16 40" table="0" count="11">
      <tableStyleElement type="headerRow" dxfId="237"/>
      <tableStyleElement type="totalRow" dxfId="236"/>
      <tableStyleElement type="firstRowStripe" dxfId="235"/>
      <tableStyleElement type="firstColumnStripe" dxfId="234"/>
      <tableStyleElement type="firstSubtotalColumn" dxfId="233"/>
      <tableStyleElement type="firstSubtotalRow" dxfId="232"/>
      <tableStyleElement type="secondSubtotalRow" dxfId="231"/>
      <tableStyleElement type="firstRowSubheading" dxfId="230"/>
      <tableStyleElement type="secondRowSubheading" dxfId="229"/>
      <tableStyleElement type="pageFieldLabels" dxfId="228"/>
      <tableStyleElement type="pageFieldValues" dxfId="227"/>
    </tableStyle>
    <tableStyle name="PivotStyleLight16 41" table="0" count="11">
      <tableStyleElement type="headerRow" dxfId="226"/>
      <tableStyleElement type="totalRow" dxfId="225"/>
      <tableStyleElement type="firstRowStripe" dxfId="224"/>
      <tableStyleElement type="firstColumnStripe" dxfId="223"/>
      <tableStyleElement type="firstSubtotalColumn" dxfId="222"/>
      <tableStyleElement type="firstSubtotalRow" dxfId="221"/>
      <tableStyleElement type="secondSubtotalRow" dxfId="220"/>
      <tableStyleElement type="firstRowSubheading" dxfId="219"/>
      <tableStyleElement type="secondRowSubheading" dxfId="218"/>
      <tableStyleElement type="pageFieldLabels" dxfId="217"/>
      <tableStyleElement type="pageFieldValues" dxfId="216"/>
    </tableStyle>
    <tableStyle name="PivotStyleLight16 42" table="0" count="11">
      <tableStyleElement type="headerRow" dxfId="215"/>
      <tableStyleElement type="totalRow" dxfId="214"/>
      <tableStyleElement type="firstRowStripe" dxfId="213"/>
      <tableStyleElement type="firstColumnStripe" dxfId="212"/>
      <tableStyleElement type="firstSubtotalColumn" dxfId="211"/>
      <tableStyleElement type="firstSubtotalRow" dxfId="210"/>
      <tableStyleElement type="secondSubtotalRow" dxfId="209"/>
      <tableStyleElement type="firstRowSubheading" dxfId="208"/>
      <tableStyleElement type="secondRowSubheading" dxfId="207"/>
      <tableStyleElement type="pageFieldLabels" dxfId="206"/>
      <tableStyleElement type="pageFieldValues" dxfId="205"/>
    </tableStyle>
    <tableStyle name="PivotStyleLight16 43" table="0" count="11">
      <tableStyleElement type="headerRow" dxfId="204"/>
      <tableStyleElement type="totalRow" dxfId="203"/>
      <tableStyleElement type="firstRowStripe" dxfId="202"/>
      <tableStyleElement type="firstColumnStripe" dxfId="201"/>
      <tableStyleElement type="firstSubtotalColumn" dxfId="200"/>
      <tableStyleElement type="firstSubtotalRow" dxfId="199"/>
      <tableStyleElement type="secondSubtotalRow" dxfId="198"/>
      <tableStyleElement type="firstRowSubheading" dxfId="197"/>
      <tableStyleElement type="secondRowSubheading" dxfId="196"/>
      <tableStyleElement type="pageFieldLabels" dxfId="195"/>
      <tableStyleElement type="pageFieldValues" dxfId="194"/>
    </tableStyle>
    <tableStyle name="PivotStyleLight16 44" table="0" count="11">
      <tableStyleElement type="headerRow" dxfId="193"/>
      <tableStyleElement type="totalRow" dxfId="192"/>
      <tableStyleElement type="firstRowStripe" dxfId="191"/>
      <tableStyleElement type="firstColumnStripe" dxfId="190"/>
      <tableStyleElement type="firstSubtotalColumn" dxfId="189"/>
      <tableStyleElement type="firstSubtotalRow" dxfId="188"/>
      <tableStyleElement type="secondSubtotalRow" dxfId="187"/>
      <tableStyleElement type="firstRowSubheading" dxfId="186"/>
      <tableStyleElement type="secondRowSubheading" dxfId="185"/>
      <tableStyleElement type="pageFieldLabels" dxfId="184"/>
      <tableStyleElement type="pageFieldValues" dxfId="183"/>
    </tableStyle>
    <tableStyle name="PivotStyleLight16 45" table="0" count="11">
      <tableStyleElement type="headerRow" dxfId="182"/>
      <tableStyleElement type="totalRow" dxfId="181"/>
      <tableStyleElement type="firstRowStripe" dxfId="180"/>
      <tableStyleElement type="firstColumnStripe" dxfId="179"/>
      <tableStyleElement type="firstSubtotalColumn" dxfId="178"/>
      <tableStyleElement type="firstSubtotalRow" dxfId="177"/>
      <tableStyleElement type="secondSubtotalRow" dxfId="176"/>
      <tableStyleElement type="firstRowSubheading" dxfId="175"/>
      <tableStyleElement type="secondRowSubheading" dxfId="174"/>
      <tableStyleElement type="pageFieldLabels" dxfId="173"/>
      <tableStyleElement type="pageFieldValues" dxfId="172"/>
    </tableStyle>
    <tableStyle name="PivotStyleLight16 46" table="0" count="11">
      <tableStyleElement type="headerRow" dxfId="171"/>
      <tableStyleElement type="totalRow" dxfId="170"/>
      <tableStyleElement type="firstRowStripe" dxfId="169"/>
      <tableStyleElement type="firstColumnStripe" dxfId="168"/>
      <tableStyleElement type="firstSubtotalColumn" dxfId="167"/>
      <tableStyleElement type="firstSubtotalRow" dxfId="166"/>
      <tableStyleElement type="secondSubtotalRow" dxfId="165"/>
      <tableStyleElement type="firstRowSubheading" dxfId="164"/>
      <tableStyleElement type="secondRowSubheading" dxfId="163"/>
      <tableStyleElement type="pageFieldLabels" dxfId="162"/>
      <tableStyleElement type="pageFieldValues" dxfId="161"/>
    </tableStyle>
    <tableStyle name="PivotStyleLight16 47" table="0" count="11">
      <tableStyleElement type="headerRow" dxfId="160"/>
      <tableStyleElement type="totalRow" dxfId="159"/>
      <tableStyleElement type="firstRowStripe" dxfId="158"/>
      <tableStyleElement type="firstColumnStripe" dxfId="157"/>
      <tableStyleElement type="firstSubtotalColumn" dxfId="156"/>
      <tableStyleElement type="firstSubtotalRow" dxfId="155"/>
      <tableStyleElement type="secondSubtotalRow" dxfId="154"/>
      <tableStyleElement type="firstRowSubheading" dxfId="153"/>
      <tableStyleElement type="secondRowSubheading" dxfId="152"/>
      <tableStyleElement type="pageFieldLabels" dxfId="151"/>
      <tableStyleElement type="pageFieldValues" dxfId="150"/>
    </tableStyle>
    <tableStyle name="PivotStyleLight16 48" table="0" count="11">
      <tableStyleElement type="headerRow" dxfId="149"/>
      <tableStyleElement type="totalRow" dxfId="148"/>
      <tableStyleElement type="firstRowStripe" dxfId="147"/>
      <tableStyleElement type="firstColumnStripe" dxfId="146"/>
      <tableStyleElement type="firstSubtotalColumn" dxfId="145"/>
      <tableStyleElement type="firstSubtotalRow" dxfId="144"/>
      <tableStyleElement type="secondSubtotalRow" dxfId="143"/>
      <tableStyleElement type="firstRowSubheading" dxfId="142"/>
      <tableStyleElement type="secondRowSubheading" dxfId="141"/>
      <tableStyleElement type="pageFieldLabels" dxfId="140"/>
      <tableStyleElement type="pageFieldValues" dxfId="139"/>
    </tableStyle>
    <tableStyle name="PivotStyleLight16 49" table="0" count="11">
      <tableStyleElement type="headerRow" dxfId="138"/>
      <tableStyleElement type="totalRow" dxfId="137"/>
      <tableStyleElement type="firstRowStripe" dxfId="136"/>
      <tableStyleElement type="firstColumnStripe" dxfId="135"/>
      <tableStyleElement type="firstSubtotalColumn" dxfId="134"/>
      <tableStyleElement type="firstSubtotalRow" dxfId="133"/>
      <tableStyleElement type="secondSubtotalRow" dxfId="132"/>
      <tableStyleElement type="firstRowSubheading" dxfId="131"/>
      <tableStyleElement type="secondRowSubheading" dxfId="130"/>
      <tableStyleElement type="pageFieldLabels" dxfId="129"/>
      <tableStyleElement type="pageFieldValues" dxfId="128"/>
    </tableStyle>
    <tableStyle name="PivotStyleLight16 5" table="0" count="11">
      <tableStyleElement type="headerRow" dxfId="127"/>
      <tableStyleElement type="totalRow" dxfId="126"/>
      <tableStyleElement type="firstRowStripe" dxfId="125"/>
      <tableStyleElement type="firstColumnStripe" dxfId="124"/>
      <tableStyleElement type="firstSubtotalColumn" dxfId="123"/>
      <tableStyleElement type="firstSubtotalRow" dxfId="122"/>
      <tableStyleElement type="secondSubtotalRow" dxfId="121"/>
      <tableStyleElement type="firstRowSubheading" dxfId="120"/>
      <tableStyleElement type="secondRowSubheading" dxfId="119"/>
      <tableStyleElement type="pageFieldLabels" dxfId="118"/>
      <tableStyleElement type="pageFieldValues" dxfId="117"/>
    </tableStyle>
    <tableStyle name="PivotStyleLight16 50" table="0" count="11">
      <tableStyleElement type="headerRow" dxfId="116"/>
      <tableStyleElement type="totalRow" dxfId="115"/>
      <tableStyleElement type="firstRowStripe" dxfId="114"/>
      <tableStyleElement type="firstColumnStripe" dxfId="113"/>
      <tableStyleElement type="firstSubtotalColumn" dxfId="112"/>
      <tableStyleElement type="firstSubtotalRow" dxfId="111"/>
      <tableStyleElement type="secondSubtotalRow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PivotStyleLight16 51" table="0" count="11">
      <tableStyleElement type="headerRow" dxfId="105"/>
      <tableStyleElement type="totalRow" dxfId="104"/>
      <tableStyleElement type="firstRowStripe" dxfId="103"/>
      <tableStyleElement type="firstColumnStripe" dxfId="102"/>
      <tableStyleElement type="firstSubtotalColumn" dxfId="101"/>
      <tableStyleElement type="firstSubtotalRow" dxfId="100"/>
      <tableStyleElement type="secondSubtotalRow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PivotStyleLight16 52" table="0" count="11"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Light16 53" table="0" count="11">
      <tableStyleElement type="headerRow" dxfId="83"/>
      <tableStyleElement type="totalRow" dxfId="82"/>
      <tableStyleElement type="firstRowStripe" dxfId="81"/>
      <tableStyleElement type="firstColumnStripe" dxfId="80"/>
      <tableStyleElement type="firstSubtotalColumn" dxfId="79"/>
      <tableStyleElement type="firstSubtotalRow" dxfId="78"/>
      <tableStyleElement type="secondSubtotalRow" dxfId="77"/>
      <tableStyleElement type="firstRowSubheading" dxfId="76"/>
      <tableStyleElement type="secondRowSubheading" dxfId="75"/>
      <tableStyleElement type="pageFieldLabels" dxfId="74"/>
      <tableStyleElement type="pageFieldValues" dxfId="73"/>
    </tableStyle>
    <tableStyle name="PivotStyleLight16 54" table="0" count="11">
      <tableStyleElement type="headerRow" dxfId="72"/>
      <tableStyleElement type="totalRow" dxfId="71"/>
      <tableStyleElement type="firstRowStripe" dxfId="70"/>
      <tableStyleElement type="firstColumnStripe" dxfId="69"/>
      <tableStyleElement type="firstSubtotalColumn" dxfId="68"/>
      <tableStyleElement type="firstSubtotalRow" dxfId="67"/>
      <tableStyleElement type="secondSubtotalRow" dxfId="66"/>
      <tableStyleElement type="firstRowSubheading" dxfId="65"/>
      <tableStyleElement type="secondRowSubheading" dxfId="64"/>
      <tableStyleElement type="pageFieldLabels" dxfId="63"/>
      <tableStyleElement type="pageFieldValues" dxfId="62"/>
    </tableStyle>
    <tableStyle name="PivotStyleLight16 55" table="0" count="11">
      <tableStyleElement type="headerRow" dxfId="61"/>
      <tableStyleElement type="totalRow" dxfId="60"/>
      <tableStyleElement type="firstRowStripe" dxfId="59"/>
      <tableStyleElement type="firstColumnStripe" dxfId="58"/>
      <tableStyleElement type="firstSubtotalColumn" dxfId="57"/>
      <tableStyleElement type="firstSubtotalRow" dxfId="56"/>
      <tableStyleElement type="secondSubtotalRow" dxfId="55"/>
      <tableStyleElement type="firstRowSubheading" dxfId="54"/>
      <tableStyleElement type="secondRowSubheading" dxfId="53"/>
      <tableStyleElement type="pageFieldLabels" dxfId="52"/>
      <tableStyleElement type="pageFieldValues" dxfId="51"/>
    </tableStyle>
    <tableStyle name="PivotStyleLight16 6" table="0" count="11">
      <tableStyleElement type="headerRow" dxfId="50"/>
      <tableStyleElement type="totalRow" dxfId="49"/>
      <tableStyleElement type="firstRowStripe" dxfId="48"/>
      <tableStyleElement type="firstColumnStripe" dxfId="47"/>
      <tableStyleElement type="firstSubtotalColumn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Light16 7" table="0" count="11">
      <tableStyleElement type="headerRow" dxfId="39"/>
      <tableStyleElement type="totalRow" dxfId="38"/>
      <tableStyleElement type="firstRowStripe" dxfId="37"/>
      <tableStyleElement type="firstColumnStripe" dxfId="36"/>
      <tableStyleElement type="firstSubtotalColumn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  <tableStyle name="PivotStyleLight16 8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  <tableStyle name="PivotStyleLight16 9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FFFCF842"/>
      <color rgb="FFFF481D"/>
      <color rgb="FFEB4C21"/>
      <color rgb="FFFFFF66"/>
      <color rgb="FFFF9933"/>
      <color rgb="FFFF3300"/>
      <color rgb="FF00CC00"/>
      <color rgb="FF6CFC24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man@kupikup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1"/>
  <sheetViews>
    <sheetView topLeftCell="A53" workbookViewId="0">
      <selection sqref="A1:B1048576"/>
    </sheetView>
  </sheetViews>
  <sheetFormatPr defaultRowHeight="15"/>
  <cols>
    <col min="1" max="1" width="18.85546875" customWidth="1"/>
    <col min="2" max="2" width="33" customWidth="1"/>
  </cols>
  <sheetData>
    <row r="1" spans="1:2">
      <c r="A1" s="6"/>
      <c r="B1" s="6"/>
    </row>
    <row r="2" spans="1:2">
      <c r="A2" s="7" t="s">
        <v>50</v>
      </c>
      <c r="B2" s="8"/>
    </row>
    <row r="3" spans="1:2">
      <c r="A3" s="7"/>
      <c r="B3" s="8"/>
    </row>
    <row r="4" spans="1:2">
      <c r="A4" s="1" t="s">
        <v>0</v>
      </c>
      <c r="B4" s="9"/>
    </row>
    <row r="5" spans="1:2">
      <c r="A5" s="2" t="s">
        <v>1</v>
      </c>
      <c r="B5" s="9"/>
    </row>
    <row r="6" spans="1:2">
      <c r="A6" s="3" t="s">
        <v>2</v>
      </c>
      <c r="B6" s="9" t="s">
        <v>51</v>
      </c>
    </row>
    <row r="7" spans="1:2">
      <c r="A7" s="3" t="s">
        <v>3</v>
      </c>
      <c r="B7" s="9" t="s">
        <v>52</v>
      </c>
    </row>
    <row r="8" spans="1:2">
      <c r="A8" s="3" t="s">
        <v>4</v>
      </c>
      <c r="B8" s="9" t="s">
        <v>53</v>
      </c>
    </row>
    <row r="9" spans="1:2">
      <c r="A9" s="3" t="s">
        <v>5</v>
      </c>
      <c r="B9" s="9" t="s">
        <v>54</v>
      </c>
    </row>
    <row r="10" spans="1:2">
      <c r="A10" s="3" t="s">
        <v>6</v>
      </c>
      <c r="B10" s="9" t="s">
        <v>55</v>
      </c>
    </row>
    <row r="11" spans="1:2">
      <c r="A11" s="3" t="s">
        <v>7</v>
      </c>
      <c r="B11" s="9" t="s">
        <v>56</v>
      </c>
    </row>
    <row r="12" spans="1:2">
      <c r="A12" s="3" t="s">
        <v>8</v>
      </c>
      <c r="B12" s="9" t="s">
        <v>57</v>
      </c>
    </row>
    <row r="13" spans="1:2">
      <c r="A13" s="3" t="s">
        <v>9</v>
      </c>
      <c r="B13" s="9" t="s">
        <v>58</v>
      </c>
    </row>
    <row r="14" spans="1:2">
      <c r="A14" s="3" t="s">
        <v>10</v>
      </c>
      <c r="B14" s="9" t="s">
        <v>59</v>
      </c>
    </row>
    <row r="15" spans="1:2">
      <c r="A15" s="3" t="s">
        <v>60</v>
      </c>
      <c r="B15" s="9" t="s">
        <v>61</v>
      </c>
    </row>
    <row r="16" spans="1:2">
      <c r="A16" s="3" t="s">
        <v>62</v>
      </c>
      <c r="B16" s="9" t="s">
        <v>63</v>
      </c>
    </row>
    <row r="17" spans="1:2">
      <c r="A17" s="3" t="s">
        <v>11</v>
      </c>
      <c r="B17" s="9" t="s">
        <v>64</v>
      </c>
    </row>
    <row r="18" spans="1:2">
      <c r="A18" s="3" t="s">
        <v>12</v>
      </c>
      <c r="B18" s="9" t="s">
        <v>65</v>
      </c>
    </row>
    <row r="19" spans="1:2">
      <c r="A19" s="2" t="s">
        <v>13</v>
      </c>
      <c r="B19" s="9"/>
    </row>
    <row r="20" spans="1:2">
      <c r="A20" s="3" t="s">
        <v>14</v>
      </c>
      <c r="B20" s="9" t="s">
        <v>66</v>
      </c>
    </row>
    <row r="21" spans="1:2">
      <c r="A21" s="3" t="s">
        <v>15</v>
      </c>
      <c r="B21" s="9" t="s">
        <v>67</v>
      </c>
    </row>
    <row r="22" spans="1:2">
      <c r="A22" s="3" t="s">
        <v>16</v>
      </c>
      <c r="B22" s="9" t="s">
        <v>68</v>
      </c>
    </row>
    <row r="23" spans="1:2">
      <c r="A23" s="3" t="s">
        <v>17</v>
      </c>
      <c r="B23" s="9" t="s">
        <v>69</v>
      </c>
    </row>
    <row r="24" spans="1:2">
      <c r="A24" s="3" t="s">
        <v>18</v>
      </c>
      <c r="B24" s="9" t="s">
        <v>70</v>
      </c>
    </row>
    <row r="25" spans="1:2">
      <c r="A25" s="3" t="s">
        <v>19</v>
      </c>
      <c r="B25" s="9" t="s">
        <v>71</v>
      </c>
    </row>
    <row r="26" spans="1:2">
      <c r="A26" s="3" t="s">
        <v>20</v>
      </c>
      <c r="B26" s="9" t="s">
        <v>72</v>
      </c>
    </row>
    <row r="27" spans="1:2">
      <c r="A27" s="3" t="s">
        <v>21</v>
      </c>
      <c r="B27" s="9" t="s">
        <v>73</v>
      </c>
    </row>
    <row r="28" spans="1:2">
      <c r="A28" s="3" t="s">
        <v>22</v>
      </c>
      <c r="B28" s="9" t="s">
        <v>74</v>
      </c>
    </row>
    <row r="29" spans="1:2">
      <c r="A29" s="3" t="s">
        <v>23</v>
      </c>
      <c r="B29" s="9" t="s">
        <v>75</v>
      </c>
    </row>
    <row r="30" spans="1:2">
      <c r="A30" s="3" t="s">
        <v>24</v>
      </c>
      <c r="B30" s="9" t="s">
        <v>76</v>
      </c>
    </row>
    <row r="31" spans="1:2">
      <c r="A31" s="3" t="s">
        <v>25</v>
      </c>
      <c r="B31" s="9" t="s">
        <v>77</v>
      </c>
    </row>
    <row r="32" spans="1:2">
      <c r="A32" s="3" t="s">
        <v>26</v>
      </c>
      <c r="B32" s="9" t="s">
        <v>78</v>
      </c>
    </row>
    <row r="33" spans="1:2">
      <c r="A33" s="2" t="s">
        <v>79</v>
      </c>
      <c r="B33" s="9"/>
    </row>
    <row r="34" spans="1:2">
      <c r="A34" s="10" t="s">
        <v>27</v>
      </c>
      <c r="B34" s="10" t="s">
        <v>80</v>
      </c>
    </row>
    <row r="35" spans="1:2">
      <c r="A35" s="2" t="s">
        <v>28</v>
      </c>
      <c r="B35" s="9"/>
    </row>
    <row r="36" spans="1:2">
      <c r="A36" s="4" t="s">
        <v>28</v>
      </c>
      <c r="B36" s="9" t="s">
        <v>81</v>
      </c>
    </row>
    <row r="37" spans="1:2">
      <c r="A37" s="4" t="s">
        <v>29</v>
      </c>
      <c r="B37" s="9" t="s">
        <v>82</v>
      </c>
    </row>
    <row r="38" spans="1:2">
      <c r="A38" s="4" t="s">
        <v>30</v>
      </c>
      <c r="B38" s="9" t="s">
        <v>83</v>
      </c>
    </row>
    <row r="39" spans="1:2">
      <c r="A39" s="4" t="s">
        <v>31</v>
      </c>
      <c r="B39" s="9" t="s">
        <v>84</v>
      </c>
    </row>
    <row r="40" spans="1:2">
      <c r="A40" s="4" t="s">
        <v>32</v>
      </c>
      <c r="B40" s="9" t="s">
        <v>85</v>
      </c>
    </row>
    <row r="41" spans="1:2">
      <c r="A41" s="4" t="s">
        <v>33</v>
      </c>
      <c r="B41" s="9" t="s">
        <v>86</v>
      </c>
    </row>
    <row r="42" spans="1:2">
      <c r="A42" s="4" t="s">
        <v>34</v>
      </c>
      <c r="B42" s="9" t="s">
        <v>87</v>
      </c>
    </row>
    <row r="43" spans="1:2">
      <c r="A43" s="4" t="s">
        <v>35</v>
      </c>
      <c r="B43" s="9" t="s">
        <v>88</v>
      </c>
    </row>
    <row r="44" spans="1:2">
      <c r="A44" s="4" t="s">
        <v>36</v>
      </c>
      <c r="B44" s="9" t="s">
        <v>89</v>
      </c>
    </row>
    <row r="45" spans="1:2">
      <c r="A45" s="4" t="s">
        <v>37</v>
      </c>
      <c r="B45" s="9" t="s">
        <v>90</v>
      </c>
    </row>
    <row r="46" spans="1:2">
      <c r="A46" s="4" t="s">
        <v>38</v>
      </c>
      <c r="B46" s="9" t="s">
        <v>91</v>
      </c>
    </row>
    <row r="47" spans="1:2">
      <c r="A47" s="4" t="s">
        <v>39</v>
      </c>
      <c r="B47" s="9" t="s">
        <v>92</v>
      </c>
    </row>
    <row r="48" spans="1:2">
      <c r="A48" s="4" t="s">
        <v>40</v>
      </c>
      <c r="B48" s="9" t="s">
        <v>93</v>
      </c>
    </row>
    <row r="49" spans="1:2">
      <c r="A49" s="4" t="s">
        <v>94</v>
      </c>
      <c r="B49" s="9" t="s">
        <v>95</v>
      </c>
    </row>
    <row r="50" spans="1:2">
      <c r="A50" s="3" t="s">
        <v>41</v>
      </c>
      <c r="B50" s="9" t="s">
        <v>96</v>
      </c>
    </row>
    <row r="51" spans="1:2">
      <c r="A51" s="2" t="s">
        <v>42</v>
      </c>
      <c r="B51" s="9"/>
    </row>
    <row r="52" spans="1:2">
      <c r="A52" s="5" t="s">
        <v>43</v>
      </c>
      <c r="B52" s="9" t="s">
        <v>97</v>
      </c>
    </row>
    <row r="53" spans="1:2">
      <c r="A53" s="5" t="s">
        <v>44</v>
      </c>
      <c r="B53" s="9" t="s">
        <v>98</v>
      </c>
    </row>
    <row r="54" spans="1:2">
      <c r="A54" s="5" t="s">
        <v>45</v>
      </c>
      <c r="B54" s="9" t="s">
        <v>99</v>
      </c>
    </row>
    <row r="55" spans="1:2">
      <c r="A55" s="5" t="s">
        <v>46</v>
      </c>
      <c r="B55" s="9" t="s">
        <v>100</v>
      </c>
    </row>
    <row r="56" spans="1:2">
      <c r="A56" s="5" t="s">
        <v>47</v>
      </c>
      <c r="B56" s="9" t="s">
        <v>101</v>
      </c>
    </row>
    <row r="57" spans="1:2">
      <c r="A57" s="5" t="s">
        <v>48</v>
      </c>
      <c r="B57" s="9"/>
    </row>
    <row r="58" spans="1:2">
      <c r="A58" s="5" t="s">
        <v>49</v>
      </c>
      <c r="B58" s="9" t="s">
        <v>102</v>
      </c>
    </row>
    <row r="59" spans="1:2">
      <c r="A59" s="7" t="s">
        <v>103</v>
      </c>
      <c r="B59" s="9"/>
    </row>
    <row r="60" spans="1:2">
      <c r="A60" s="2" t="s">
        <v>104</v>
      </c>
      <c r="B60" s="9"/>
    </row>
    <row r="61" spans="1:2">
      <c r="A61" s="5" t="s">
        <v>105</v>
      </c>
      <c r="B61" s="8" t="s">
        <v>106</v>
      </c>
    </row>
    <row r="62" spans="1:2">
      <c r="A62" s="5" t="s">
        <v>107</v>
      </c>
      <c r="B62" s="8" t="s">
        <v>108</v>
      </c>
    </row>
    <row r="63" spans="1:2">
      <c r="A63" s="5" t="s">
        <v>109</v>
      </c>
      <c r="B63" s="8" t="s">
        <v>110</v>
      </c>
    </row>
    <row r="64" spans="1:2">
      <c r="A64" s="5" t="s">
        <v>111</v>
      </c>
      <c r="B64" s="8" t="s">
        <v>112</v>
      </c>
    </row>
    <row r="65" spans="1:2">
      <c r="A65" s="5" t="s">
        <v>104</v>
      </c>
      <c r="B65" s="8" t="s">
        <v>113</v>
      </c>
    </row>
    <row r="66" spans="1:2">
      <c r="A66" s="5" t="s">
        <v>114</v>
      </c>
      <c r="B66" s="8" t="s">
        <v>115</v>
      </c>
    </row>
    <row r="67" spans="1:2">
      <c r="A67" s="5" t="s">
        <v>116</v>
      </c>
      <c r="B67" s="8" t="s">
        <v>117</v>
      </c>
    </row>
    <row r="68" spans="1:2">
      <c r="A68" s="3" t="s">
        <v>118</v>
      </c>
      <c r="B68" s="11" t="s">
        <v>119</v>
      </c>
    </row>
    <row r="69" spans="1:2">
      <c r="A69" s="5" t="s">
        <v>120</v>
      </c>
      <c r="B69" s="8" t="s">
        <v>121</v>
      </c>
    </row>
    <row r="70" spans="1:2">
      <c r="A70" s="12" t="s">
        <v>122</v>
      </c>
      <c r="B70" s="8"/>
    </row>
    <row r="71" spans="1:2">
      <c r="A71" s="2" t="s">
        <v>123</v>
      </c>
      <c r="B71" s="8" t="s">
        <v>124</v>
      </c>
    </row>
    <row r="72" spans="1:2">
      <c r="A72" s="5" t="s">
        <v>125</v>
      </c>
      <c r="B72" s="8" t="s">
        <v>126</v>
      </c>
    </row>
    <row r="73" spans="1:2">
      <c r="A73" s="5" t="s">
        <v>47</v>
      </c>
      <c r="B73" s="9" t="s">
        <v>101</v>
      </c>
    </row>
    <row r="74" spans="1:2">
      <c r="A74" s="5" t="s">
        <v>127</v>
      </c>
      <c r="B74" s="8" t="s">
        <v>128</v>
      </c>
    </row>
    <row r="75" spans="1:2">
      <c r="A75" s="7" t="s">
        <v>129</v>
      </c>
      <c r="B75" s="8"/>
    </row>
    <row r="76" spans="1:2">
      <c r="A76" s="2" t="s">
        <v>130</v>
      </c>
      <c r="B76" s="8" t="s">
        <v>131</v>
      </c>
    </row>
    <row r="77" spans="1:2">
      <c r="A77" s="3" t="s">
        <v>48</v>
      </c>
      <c r="B77" s="8"/>
    </row>
    <row r="78" spans="1:2">
      <c r="A78" s="5" t="s">
        <v>132</v>
      </c>
      <c r="B78" s="8" t="s">
        <v>133</v>
      </c>
    </row>
    <row r="79" spans="1:2">
      <c r="A79" s="5" t="s">
        <v>134</v>
      </c>
      <c r="B79" s="8" t="s">
        <v>135</v>
      </c>
    </row>
    <row r="80" spans="1:2">
      <c r="A80" s="13" t="s">
        <v>136</v>
      </c>
      <c r="B80" s="14"/>
    </row>
    <row r="81" spans="1:2">
      <c r="A81" s="15" t="s">
        <v>137</v>
      </c>
      <c r="B81" s="16"/>
    </row>
    <row r="82" spans="1:2">
      <c r="A82" s="17" t="s">
        <v>47</v>
      </c>
      <c r="B82" s="16" t="s">
        <v>101</v>
      </c>
    </row>
    <row r="83" spans="1:2">
      <c r="A83" s="15" t="s">
        <v>138</v>
      </c>
      <c r="B83" s="16"/>
    </row>
    <row r="84" spans="1:2">
      <c r="A84" s="18" t="s">
        <v>48</v>
      </c>
      <c r="B84" s="16"/>
    </row>
    <row r="85" spans="1:2">
      <c r="A85" s="17" t="s">
        <v>47</v>
      </c>
      <c r="B85" s="16" t="s">
        <v>101</v>
      </c>
    </row>
    <row r="86" spans="1:2">
      <c r="A86" s="15" t="s">
        <v>139</v>
      </c>
      <c r="B86" s="16"/>
    </row>
    <row r="87" spans="1:2">
      <c r="A87" s="18" t="s">
        <v>48</v>
      </c>
      <c r="B87" s="16"/>
    </row>
    <row r="88" spans="1:2">
      <c r="A88" s="15" t="s">
        <v>140</v>
      </c>
      <c r="B88" s="16"/>
    </row>
    <row r="89" spans="1:2">
      <c r="A89" s="18" t="s">
        <v>48</v>
      </c>
      <c r="B89" s="16"/>
    </row>
    <row r="90" spans="1:2">
      <c r="A90" s="18" t="s">
        <v>141</v>
      </c>
      <c r="B90" s="16"/>
    </row>
    <row r="91" spans="1:2">
      <c r="A91" s="19" t="s">
        <v>142</v>
      </c>
      <c r="B91" s="19"/>
    </row>
  </sheetData>
  <hyperlinks>
    <hyperlink ref="B6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117"/>
  <sheetViews>
    <sheetView topLeftCell="T1" zoomScale="70" zoomScaleNormal="70" workbookViewId="0">
      <selection activeCell="AB17" sqref="AB17"/>
    </sheetView>
  </sheetViews>
  <sheetFormatPr defaultRowHeight="15"/>
  <cols>
    <col min="1" max="1" width="50.140625" bestFit="1" customWidth="1"/>
    <col min="2" max="2" width="20.85546875" bestFit="1" customWidth="1"/>
    <col min="3" max="3" width="9.7109375" bestFit="1" customWidth="1"/>
    <col min="4" max="4" width="17.28515625" bestFit="1" customWidth="1"/>
    <col min="5" max="5" width="11.85546875" bestFit="1" customWidth="1"/>
    <col min="7" max="7" width="22.85546875" style="24" bestFit="1" customWidth="1"/>
    <col min="8" max="8" width="24.7109375" style="24" customWidth="1"/>
    <col min="10" max="10" width="25" style="40" bestFit="1" customWidth="1"/>
    <col min="11" max="11" width="22.85546875" style="40" customWidth="1"/>
    <col min="12" max="12" width="23" style="40" customWidth="1"/>
    <col min="13" max="13" width="28.85546875" style="40" bestFit="1" customWidth="1"/>
    <col min="14" max="14" width="18" style="40" bestFit="1" customWidth="1"/>
    <col min="15" max="15" width="12.140625" style="27" customWidth="1"/>
    <col min="17" max="17" width="30.7109375" style="24" bestFit="1" customWidth="1"/>
    <col min="18" max="18" width="20.85546875" style="24" bestFit="1" customWidth="1"/>
    <col min="19" max="19" width="4" style="24" bestFit="1" customWidth="1"/>
    <col min="20" max="20" width="11.85546875" style="24" bestFit="1" customWidth="1"/>
    <col min="22" max="22" width="27.140625" bestFit="1" customWidth="1"/>
    <col min="23" max="23" width="41.85546875" style="27" bestFit="1" customWidth="1"/>
    <col min="24" max="24" width="9.140625" style="27"/>
    <col min="27" max="27" width="24" style="24" customWidth="1"/>
    <col min="28" max="28" width="24.7109375" style="24" customWidth="1"/>
    <col min="29" max="29" width="16.7109375" customWidth="1"/>
    <col min="30" max="30" width="13.28515625" customWidth="1"/>
    <col min="33" max="35" width="24.85546875" customWidth="1"/>
  </cols>
  <sheetData>
    <row r="2" spans="1:35" s="20" customFormat="1">
      <c r="A2" s="55"/>
      <c r="B2"/>
      <c r="C2"/>
      <c r="D2"/>
      <c r="E2"/>
      <c r="G2" s="37"/>
      <c r="H2" s="37"/>
      <c r="J2" s="56"/>
      <c r="K2" s="40"/>
      <c r="L2" s="40"/>
      <c r="M2" s="40"/>
      <c r="N2" s="40"/>
      <c r="O2" s="29"/>
      <c r="Q2" s="57"/>
      <c r="R2" s="24"/>
      <c r="S2" s="24"/>
      <c r="T2" s="24"/>
      <c r="W2" s="29"/>
      <c r="X2" s="29"/>
      <c r="AA2" s="57"/>
      <c r="AB2" s="24"/>
      <c r="AG2" s="20" t="s">
        <v>187</v>
      </c>
    </row>
    <row r="3" spans="1:35">
      <c r="A3" t="s">
        <v>144</v>
      </c>
      <c r="B3" t="s">
        <v>145</v>
      </c>
      <c r="J3" s="33"/>
      <c r="K3" s="33" t="s">
        <v>150</v>
      </c>
      <c r="L3" s="41"/>
      <c r="M3" s="41"/>
      <c r="N3" s="42"/>
      <c r="Q3" s="24" t="s">
        <v>173</v>
      </c>
      <c r="R3" s="24" t="s">
        <v>145</v>
      </c>
      <c r="V3" s="39" t="s">
        <v>146</v>
      </c>
      <c r="W3" s="27" t="s">
        <v>156</v>
      </c>
      <c r="AA3" s="24" t="s">
        <v>146</v>
      </c>
      <c r="AB3" s="24" t="s">
        <v>149</v>
      </c>
      <c r="AC3" t="s">
        <v>182</v>
      </c>
      <c r="AD3" t="s">
        <v>183</v>
      </c>
      <c r="AG3" s="24" t="s">
        <v>146</v>
      </c>
      <c r="AH3" s="24" t="s">
        <v>185</v>
      </c>
      <c r="AI3" s="24" t="s">
        <v>186</v>
      </c>
    </row>
    <row r="4" spans="1:35">
      <c r="A4" t="s">
        <v>146</v>
      </c>
      <c r="B4" t="s">
        <v>147</v>
      </c>
      <c r="C4" t="s">
        <v>143</v>
      </c>
      <c r="D4" t="s">
        <v>166</v>
      </c>
      <c r="E4" t="s">
        <v>148</v>
      </c>
      <c r="G4" s="36"/>
      <c r="H4"/>
      <c r="I4" s="31"/>
      <c r="J4" s="33" t="s">
        <v>151</v>
      </c>
      <c r="K4" s="33" t="s">
        <v>188</v>
      </c>
      <c r="L4" s="43" t="s">
        <v>149</v>
      </c>
      <c r="M4" s="43" t="s">
        <v>184</v>
      </c>
      <c r="N4" s="44" t="s">
        <v>175</v>
      </c>
      <c r="O4" s="28" t="s">
        <v>153</v>
      </c>
      <c r="Q4" s="24" t="s">
        <v>146</v>
      </c>
      <c r="R4" s="24" t="s">
        <v>154</v>
      </c>
      <c r="S4" s="24" t="s">
        <v>155</v>
      </c>
      <c r="T4" s="24" t="s">
        <v>148</v>
      </c>
      <c r="V4" s="33" t="s">
        <v>106</v>
      </c>
      <c r="W4" s="27">
        <f>L5/K5</f>
        <v>0.65976888288896385</v>
      </c>
      <c r="X4" s="27">
        <f>W4</f>
        <v>0.65976888288896385</v>
      </c>
      <c r="AA4" s="25" t="s">
        <v>204</v>
      </c>
      <c r="AB4" s="26">
        <v>2800</v>
      </c>
      <c r="AC4" s="24"/>
      <c r="AG4" s="25"/>
      <c r="AH4" s="26"/>
      <c r="AI4" s="24"/>
    </row>
    <row r="5" spans="1:35">
      <c r="A5" s="32" t="s">
        <v>57</v>
      </c>
      <c r="B5" s="31"/>
      <c r="C5" s="31">
        <v>40000</v>
      </c>
      <c r="D5" s="31"/>
      <c r="E5" s="31">
        <v>40000</v>
      </c>
      <c r="F5" t="e">
        <f>VLOOKUP(A5,#REF!,9,0)</f>
        <v>#REF!</v>
      </c>
      <c r="G5" s="36"/>
      <c r="H5"/>
      <c r="I5" s="31"/>
      <c r="J5" s="33" t="s">
        <v>97</v>
      </c>
      <c r="K5" s="45">
        <v>370375</v>
      </c>
      <c r="L5" s="46">
        <v>244361.9</v>
      </c>
      <c r="M5" s="46">
        <v>10215</v>
      </c>
      <c r="N5" s="47">
        <v>234146.9</v>
      </c>
      <c r="O5" s="27">
        <f t="shared" ref="O5:O36" si="0">IFERROR(M5/L5,0)</f>
        <v>4.1802752393069458E-2</v>
      </c>
      <c r="P5" t="e">
        <f>VLOOKUP(J5,#REF!,4,0)</f>
        <v>#REF!</v>
      </c>
      <c r="Q5" s="25" t="s">
        <v>97</v>
      </c>
      <c r="R5" s="26">
        <v>1</v>
      </c>
      <c r="S5" s="26">
        <v>1</v>
      </c>
      <c r="T5" s="26">
        <v>2</v>
      </c>
      <c r="V5" s="34" t="s">
        <v>97</v>
      </c>
      <c r="W5" s="27">
        <f t="shared" ref="W5:W68" si="1">L6/K6</f>
        <v>0.79227006809245226</v>
      </c>
      <c r="X5" s="27">
        <f t="shared" ref="X5:X68" si="2">W5</f>
        <v>0.79227006809245226</v>
      </c>
      <c r="AA5" s="25" t="s">
        <v>180</v>
      </c>
      <c r="AB5" s="26">
        <v>50</v>
      </c>
      <c r="AC5" s="24"/>
      <c r="AG5" s="25"/>
      <c r="AH5" s="26"/>
      <c r="AI5" s="24"/>
    </row>
    <row r="6" spans="1:35">
      <c r="A6" s="32" t="s">
        <v>115</v>
      </c>
      <c r="B6" s="31"/>
      <c r="C6" s="31">
        <v>49845</v>
      </c>
      <c r="D6" s="31"/>
      <c r="E6" s="31">
        <v>49845</v>
      </c>
      <c r="F6" t="e">
        <f>VLOOKUP(A6,#REF!,9,0)</f>
        <v>#REF!</v>
      </c>
      <c r="G6" s="36"/>
      <c r="H6"/>
      <c r="I6" s="31"/>
      <c r="J6" s="34" t="s">
        <v>135</v>
      </c>
      <c r="K6" s="48">
        <v>52135</v>
      </c>
      <c r="L6" s="49">
        <v>41305</v>
      </c>
      <c r="M6" s="49">
        <v>2140</v>
      </c>
      <c r="N6" s="50">
        <v>39165</v>
      </c>
      <c r="O6" s="27">
        <f t="shared" si="0"/>
        <v>5.1809708267764196E-2</v>
      </c>
      <c r="P6" t="e">
        <f>VLOOKUP(J6,#REF!,4,0)</f>
        <v>#REF!</v>
      </c>
      <c r="Q6" s="25" t="s">
        <v>135</v>
      </c>
      <c r="R6" s="26">
        <v>1</v>
      </c>
      <c r="S6" s="26">
        <v>3</v>
      </c>
      <c r="T6" s="26">
        <v>4</v>
      </c>
      <c r="V6" s="34" t="s">
        <v>135</v>
      </c>
      <c r="W6" s="27">
        <f t="shared" si="1"/>
        <v>1</v>
      </c>
      <c r="X6" s="27">
        <f t="shared" si="2"/>
        <v>1</v>
      </c>
      <c r="AA6" s="25" t="s">
        <v>181</v>
      </c>
      <c r="AB6" s="26">
        <v>870</v>
      </c>
      <c r="AC6" s="24"/>
      <c r="AG6" s="25"/>
      <c r="AH6" s="26"/>
      <c r="AI6" s="24"/>
    </row>
    <row r="7" spans="1:35">
      <c r="A7" s="32" t="s">
        <v>200</v>
      </c>
      <c r="B7" s="31"/>
      <c r="C7" s="31"/>
      <c r="D7" s="31">
        <v>42000</v>
      </c>
      <c r="E7" s="31">
        <v>42000</v>
      </c>
      <c r="F7" t="e">
        <f>VLOOKUP(A7,#REF!,9,0)</f>
        <v>#REF!</v>
      </c>
      <c r="G7" s="36"/>
      <c r="H7"/>
      <c r="I7" s="31"/>
      <c r="J7" s="34" t="s">
        <v>84</v>
      </c>
      <c r="K7" s="48">
        <v>7480</v>
      </c>
      <c r="L7" s="49">
        <v>7480</v>
      </c>
      <c r="M7" s="49">
        <v>3310</v>
      </c>
      <c r="N7" s="50">
        <v>4170</v>
      </c>
      <c r="O7" s="27">
        <f t="shared" si="0"/>
        <v>0.44251336898395721</v>
      </c>
      <c r="P7" t="e">
        <f>VLOOKUP(J7,#REF!,4,0)</f>
        <v>#REF!</v>
      </c>
      <c r="Q7" s="25" t="s">
        <v>195</v>
      </c>
      <c r="R7" s="26">
        <v>2</v>
      </c>
      <c r="S7" s="26">
        <v>3</v>
      </c>
      <c r="T7" s="26">
        <v>5</v>
      </c>
      <c r="V7" s="34" t="s">
        <v>161</v>
      </c>
      <c r="W7" s="27">
        <f t="shared" si="1"/>
        <v>1</v>
      </c>
      <c r="X7" s="27">
        <f t="shared" si="2"/>
        <v>1</v>
      </c>
      <c r="AA7" s="25" t="s">
        <v>192</v>
      </c>
      <c r="AB7" s="26"/>
      <c r="AC7" s="24"/>
      <c r="AG7" s="25"/>
      <c r="AH7" s="26"/>
      <c r="AI7" s="24"/>
    </row>
    <row r="8" spans="1:35">
      <c r="A8" s="32" t="s">
        <v>157</v>
      </c>
      <c r="B8" s="31">
        <v>20000</v>
      </c>
      <c r="C8" s="31">
        <v>20000</v>
      </c>
      <c r="D8" s="31"/>
      <c r="E8" s="31">
        <v>40000</v>
      </c>
      <c r="F8" t="e">
        <f>VLOOKUP(A8,#REF!,9,0)</f>
        <v>#REF!</v>
      </c>
      <c r="G8" s="36"/>
      <c r="H8"/>
      <c r="I8" s="31"/>
      <c r="J8" s="34" t="s">
        <v>108</v>
      </c>
      <c r="K8" s="48">
        <v>5120</v>
      </c>
      <c r="L8" s="49">
        <v>5120</v>
      </c>
      <c r="M8" s="49">
        <v>1250</v>
      </c>
      <c r="N8" s="50">
        <v>3870</v>
      </c>
      <c r="O8" s="27">
        <f t="shared" si="0"/>
        <v>0.244140625</v>
      </c>
      <c r="P8" t="e">
        <f>VLOOKUP(J8,#REF!,4,0)</f>
        <v>#REF!</v>
      </c>
      <c r="Q8" s="25" t="s">
        <v>71</v>
      </c>
      <c r="R8" s="26">
        <v>1</v>
      </c>
      <c r="S8" s="26">
        <v>3</v>
      </c>
      <c r="T8" s="26">
        <v>4</v>
      </c>
      <c r="V8" s="34" t="s">
        <v>84</v>
      </c>
      <c r="W8" s="27" t="e">
        <f t="shared" si="1"/>
        <v>#DIV/0!</v>
      </c>
      <c r="X8" s="27" t="e">
        <f t="shared" si="2"/>
        <v>#DIV/0!</v>
      </c>
      <c r="AA8" s="25" t="s">
        <v>148</v>
      </c>
      <c r="AB8" s="26">
        <v>3720</v>
      </c>
      <c r="AC8" s="24"/>
      <c r="AG8" s="25"/>
      <c r="AH8" s="26"/>
      <c r="AI8" s="24"/>
    </row>
    <row r="9" spans="1:35">
      <c r="A9" s="32" t="s">
        <v>99</v>
      </c>
      <c r="B9" s="31">
        <v>15000</v>
      </c>
      <c r="C9" s="31"/>
      <c r="D9" s="31"/>
      <c r="E9" s="31">
        <v>15000</v>
      </c>
      <c r="F9" t="e">
        <f>VLOOKUP(A9,#REF!,9,0)</f>
        <v>#REF!</v>
      </c>
      <c r="G9" s="36"/>
      <c r="H9"/>
      <c r="I9" s="31"/>
      <c r="J9" s="34" t="s">
        <v>86</v>
      </c>
      <c r="K9" s="48">
        <v>0</v>
      </c>
      <c r="L9" s="49">
        <v>0</v>
      </c>
      <c r="M9" s="49">
        <v>0</v>
      </c>
      <c r="N9" s="50">
        <v>0</v>
      </c>
      <c r="O9" s="27">
        <f t="shared" si="0"/>
        <v>0</v>
      </c>
      <c r="P9" t="e">
        <f>VLOOKUP(J9,#REF!,4,0)</f>
        <v>#REF!</v>
      </c>
      <c r="Q9" s="25" t="s">
        <v>52</v>
      </c>
      <c r="R9" s="26">
        <v>1</v>
      </c>
      <c r="S9" s="26">
        <v>5</v>
      </c>
      <c r="T9" s="26">
        <v>6</v>
      </c>
      <c r="V9" s="34" t="s">
        <v>108</v>
      </c>
      <c r="W9" s="27" t="e">
        <f t="shared" si="1"/>
        <v>#DIV/0!</v>
      </c>
      <c r="X9" s="27" t="e">
        <f t="shared" si="2"/>
        <v>#DIV/0!</v>
      </c>
      <c r="AC9" s="24"/>
      <c r="AG9" s="25"/>
      <c r="AH9" s="26"/>
      <c r="AI9" s="24"/>
    </row>
    <row r="10" spans="1:35">
      <c r="A10" s="32" t="s">
        <v>83</v>
      </c>
      <c r="B10" s="31">
        <v>12465.75</v>
      </c>
      <c r="C10" s="31"/>
      <c r="D10" s="31"/>
      <c r="E10" s="31">
        <v>12465.75</v>
      </c>
      <c r="F10" t="e">
        <f>VLOOKUP(A10,#REF!,9,0)</f>
        <v>#REF!</v>
      </c>
      <c r="G10" s="36"/>
      <c r="H10"/>
      <c r="I10" s="31"/>
      <c r="J10" s="34" t="s">
        <v>174</v>
      </c>
      <c r="K10" s="48">
        <v>0</v>
      </c>
      <c r="L10" s="49">
        <v>0</v>
      </c>
      <c r="M10" s="49">
        <v>0</v>
      </c>
      <c r="N10" s="50">
        <v>0</v>
      </c>
      <c r="O10" s="27">
        <f t="shared" si="0"/>
        <v>0</v>
      </c>
      <c r="P10" t="e">
        <f>VLOOKUP(J10,#REF!,4,0)</f>
        <v>#REF!</v>
      </c>
      <c r="Q10" s="25" t="s">
        <v>57</v>
      </c>
      <c r="R10" s="26"/>
      <c r="S10" s="26">
        <v>3</v>
      </c>
      <c r="T10" s="26">
        <v>3</v>
      </c>
      <c r="V10" s="34" t="s">
        <v>86</v>
      </c>
      <c r="W10" s="27">
        <f t="shared" si="1"/>
        <v>1</v>
      </c>
      <c r="X10" s="27">
        <f t="shared" si="2"/>
        <v>1</v>
      </c>
      <c r="AC10" s="24"/>
      <c r="AG10" s="25"/>
      <c r="AH10" s="26"/>
      <c r="AI10" s="24"/>
    </row>
    <row r="11" spans="1:35">
      <c r="A11" s="32" t="s">
        <v>81</v>
      </c>
      <c r="B11" s="31"/>
      <c r="C11" s="31">
        <v>0</v>
      </c>
      <c r="D11" s="31"/>
      <c r="E11" s="31">
        <v>0</v>
      </c>
      <c r="F11" t="e">
        <f>VLOOKUP(A11,#REF!,9,0)</f>
        <v>#REF!</v>
      </c>
      <c r="G11" s="36"/>
      <c r="H11"/>
      <c r="I11" s="31"/>
      <c r="J11" s="34" t="s">
        <v>195</v>
      </c>
      <c r="K11" s="48">
        <v>11036</v>
      </c>
      <c r="L11" s="49">
        <v>11036</v>
      </c>
      <c r="M11" s="49">
        <v>0</v>
      </c>
      <c r="N11" s="50">
        <v>11036</v>
      </c>
      <c r="O11" s="27">
        <f t="shared" si="0"/>
        <v>0</v>
      </c>
      <c r="P11" t="e">
        <f>VLOOKUP(J11,#REF!,4,0)</f>
        <v>#REF!</v>
      </c>
      <c r="Q11" s="25" t="s">
        <v>89</v>
      </c>
      <c r="R11" s="26">
        <v>3</v>
      </c>
      <c r="S11" s="26">
        <v>1</v>
      </c>
      <c r="T11" s="26">
        <v>4</v>
      </c>
      <c r="V11" s="34" t="s">
        <v>174</v>
      </c>
      <c r="W11" s="27">
        <f t="shared" si="1"/>
        <v>0.52817116516716645</v>
      </c>
      <c r="X11" s="27">
        <f t="shared" si="2"/>
        <v>0.52817116516716645</v>
      </c>
      <c r="AC11" s="24"/>
      <c r="AG11" s="25"/>
      <c r="AH11" s="26"/>
      <c r="AI11" s="24"/>
    </row>
    <row r="12" spans="1:35">
      <c r="A12" s="32" t="s">
        <v>58</v>
      </c>
      <c r="B12" s="31">
        <v>225000</v>
      </c>
      <c r="C12" s="31"/>
      <c r="D12" s="31"/>
      <c r="E12" s="31">
        <v>225000</v>
      </c>
      <c r="F12" t="e">
        <f>VLOOKUP(A12,#REF!,9,0)</f>
        <v>#REF!</v>
      </c>
      <c r="G12" s="36"/>
      <c r="H12"/>
      <c r="I12" s="31"/>
      <c r="J12" s="34" t="s">
        <v>71</v>
      </c>
      <c r="K12" s="48">
        <v>180060</v>
      </c>
      <c r="L12" s="49">
        <v>95102.5</v>
      </c>
      <c r="M12" s="49">
        <v>4230</v>
      </c>
      <c r="N12" s="50">
        <v>90872.5</v>
      </c>
      <c r="O12" s="27">
        <f t="shared" si="0"/>
        <v>4.4478326016666229E-2</v>
      </c>
      <c r="P12" t="e">
        <f>VLOOKUP(J12,#REF!,4,0)</f>
        <v>#REF!</v>
      </c>
      <c r="Q12" s="25" t="s">
        <v>115</v>
      </c>
      <c r="R12" s="26"/>
      <c r="S12" s="26">
        <v>5</v>
      </c>
      <c r="T12" s="26">
        <v>5</v>
      </c>
      <c r="V12" s="34" t="s">
        <v>110</v>
      </c>
      <c r="W12" s="27">
        <f t="shared" si="1"/>
        <v>0.58375740397335851</v>
      </c>
      <c r="X12" s="27">
        <f t="shared" si="2"/>
        <v>0.58375740397335851</v>
      </c>
      <c r="AC12" s="24"/>
      <c r="AG12" s="25"/>
      <c r="AH12" s="26"/>
      <c r="AI12" s="24"/>
    </row>
    <row r="13" spans="1:35">
      <c r="A13" s="32" t="s">
        <v>194</v>
      </c>
      <c r="B13" s="31"/>
      <c r="C13" s="31"/>
      <c r="D13" s="31">
        <v>0</v>
      </c>
      <c r="E13" s="31">
        <v>0</v>
      </c>
      <c r="F13" t="e">
        <f>VLOOKUP(A13,#REF!,9,0)</f>
        <v>#REF!</v>
      </c>
      <c r="G13" s="36"/>
      <c r="H13"/>
      <c r="I13" s="31"/>
      <c r="J13" s="34" t="s">
        <v>52</v>
      </c>
      <c r="K13" s="48">
        <v>349981</v>
      </c>
      <c r="L13" s="49">
        <v>204304</v>
      </c>
      <c r="M13" s="49">
        <v>11260</v>
      </c>
      <c r="N13" s="50">
        <v>193044</v>
      </c>
      <c r="O13" s="27">
        <f t="shared" si="0"/>
        <v>5.5113947842430885E-2</v>
      </c>
      <c r="P13" t="e">
        <f>VLOOKUP(J13,#REF!,4,0)</f>
        <v>#REF!</v>
      </c>
      <c r="Q13" s="25" t="s">
        <v>112</v>
      </c>
      <c r="R13" s="26">
        <v>2</v>
      </c>
      <c r="S13" s="26">
        <v>8</v>
      </c>
      <c r="T13" s="26">
        <v>10</v>
      </c>
      <c r="V13" s="34" t="s">
        <v>172</v>
      </c>
      <c r="W13" s="27" t="e">
        <f t="shared" si="1"/>
        <v>#DIV/0!</v>
      </c>
      <c r="X13" s="27" t="e">
        <f t="shared" si="2"/>
        <v>#DIV/0!</v>
      </c>
      <c r="AC13" s="24"/>
      <c r="AG13" s="25"/>
      <c r="AH13" s="26"/>
      <c r="AI13" s="24"/>
    </row>
    <row r="14" spans="1:35">
      <c r="A14" s="32" t="s">
        <v>76</v>
      </c>
      <c r="B14" s="31">
        <v>43336</v>
      </c>
      <c r="C14" s="31"/>
      <c r="D14" s="31"/>
      <c r="E14" s="31">
        <v>43336</v>
      </c>
      <c r="F14" t="e">
        <f>VLOOKUP(A14,#REF!,9,0)</f>
        <v>#REF!</v>
      </c>
      <c r="G14" s="36"/>
      <c r="H14"/>
      <c r="J14" s="34" t="s">
        <v>102</v>
      </c>
      <c r="K14" s="48">
        <v>0</v>
      </c>
      <c r="L14" s="49">
        <v>0</v>
      </c>
      <c r="M14" s="49">
        <v>4000</v>
      </c>
      <c r="N14" s="50">
        <v>-4000</v>
      </c>
      <c r="O14" s="27">
        <f t="shared" si="0"/>
        <v>0</v>
      </c>
      <c r="P14" t="e">
        <f>VLOOKUP(J14,#REF!,4,0)</f>
        <v>#REF!</v>
      </c>
      <c r="Q14" s="25" t="s">
        <v>157</v>
      </c>
      <c r="R14" s="26">
        <v>2</v>
      </c>
      <c r="S14" s="26">
        <v>2</v>
      </c>
      <c r="T14" s="26">
        <v>4</v>
      </c>
      <c r="V14" s="34" t="s">
        <v>52</v>
      </c>
      <c r="W14" s="27">
        <f t="shared" si="1"/>
        <v>0.92517961615177824</v>
      </c>
      <c r="X14" s="27">
        <f t="shared" si="2"/>
        <v>0.92517961615177824</v>
      </c>
      <c r="AC14" s="24"/>
      <c r="AG14" s="25"/>
      <c r="AH14" s="26"/>
      <c r="AI14" s="24"/>
    </row>
    <row r="15" spans="1:35">
      <c r="A15" s="32" t="s">
        <v>90</v>
      </c>
      <c r="B15" s="31">
        <v>40000</v>
      </c>
      <c r="C15" s="31">
        <v>20000</v>
      </c>
      <c r="D15" s="31"/>
      <c r="E15" s="31">
        <v>60000</v>
      </c>
      <c r="F15" t="e">
        <f>VLOOKUP(A15,#REF!,9,0)</f>
        <v>#REF!</v>
      </c>
      <c r="G15" s="36"/>
      <c r="H15"/>
      <c r="I15" s="31"/>
      <c r="J15" s="34" t="s">
        <v>57</v>
      </c>
      <c r="K15" s="48">
        <v>149903</v>
      </c>
      <c r="L15" s="49">
        <v>138687.20000000001</v>
      </c>
      <c r="M15" s="49">
        <v>15385.5</v>
      </c>
      <c r="N15" s="50">
        <v>123301.7</v>
      </c>
      <c r="O15" s="27">
        <f t="shared" si="0"/>
        <v>0.11093669783512825</v>
      </c>
      <c r="P15" t="e">
        <f>VLOOKUP(J15,#REF!,4,0)</f>
        <v>#REF!</v>
      </c>
      <c r="Q15" s="25" t="s">
        <v>59</v>
      </c>
      <c r="R15" s="26">
        <v>1</v>
      </c>
      <c r="S15" s="26">
        <v>5</v>
      </c>
      <c r="T15" s="26">
        <v>6</v>
      </c>
      <c r="V15" s="34" t="s">
        <v>102</v>
      </c>
      <c r="W15" s="27">
        <f t="shared" si="1"/>
        <v>0.97292629377940398</v>
      </c>
      <c r="X15" s="27">
        <f t="shared" si="2"/>
        <v>0.97292629377940398</v>
      </c>
      <c r="AC15" s="24"/>
      <c r="AG15" s="25"/>
      <c r="AH15" s="26"/>
      <c r="AI15" s="24"/>
    </row>
    <row r="16" spans="1:35">
      <c r="A16" s="32" t="s">
        <v>189</v>
      </c>
      <c r="B16" s="31"/>
      <c r="C16" s="31"/>
      <c r="D16" s="31">
        <v>0</v>
      </c>
      <c r="E16" s="31">
        <v>0</v>
      </c>
      <c r="F16" t="e">
        <f>VLOOKUP(A16,#REF!,9,0)</f>
        <v>#REF!</v>
      </c>
      <c r="G16" s="36"/>
      <c r="H16"/>
      <c r="I16" s="31"/>
      <c r="J16" s="34" t="s">
        <v>89</v>
      </c>
      <c r="K16" s="48">
        <v>47825</v>
      </c>
      <c r="L16" s="49">
        <v>46530.2</v>
      </c>
      <c r="M16" s="49">
        <v>2350</v>
      </c>
      <c r="N16" s="50">
        <v>44180.2</v>
      </c>
      <c r="O16" s="27">
        <f t="shared" si="0"/>
        <v>5.050483342001539E-2</v>
      </c>
      <c r="P16" t="e">
        <f>VLOOKUP(J16,#REF!,4,0)</f>
        <v>#REF!</v>
      </c>
      <c r="Q16" s="25" t="s">
        <v>99</v>
      </c>
      <c r="R16" s="26">
        <v>1</v>
      </c>
      <c r="S16" s="26">
        <v>6</v>
      </c>
      <c r="T16" s="26">
        <v>7</v>
      </c>
      <c r="V16" s="34" t="s">
        <v>57</v>
      </c>
      <c r="W16" s="27">
        <f t="shared" si="1"/>
        <v>0.98380248253408398</v>
      </c>
      <c r="X16" s="27">
        <f t="shared" si="2"/>
        <v>0.98380248253408398</v>
      </c>
      <c r="AC16" s="24"/>
      <c r="AG16" s="25"/>
      <c r="AH16" s="26"/>
      <c r="AI16" s="24"/>
    </row>
    <row r="17" spans="1:35">
      <c r="A17" s="32" t="s">
        <v>165</v>
      </c>
      <c r="B17" s="31"/>
      <c r="C17" s="31">
        <v>20000</v>
      </c>
      <c r="D17" s="31">
        <v>34000</v>
      </c>
      <c r="E17" s="31">
        <v>54000</v>
      </c>
      <c r="F17" t="e">
        <f>VLOOKUP(A17,#REF!,9,0)</f>
        <v>#REF!</v>
      </c>
      <c r="G17" s="36"/>
      <c r="H17"/>
      <c r="I17" s="31"/>
      <c r="J17" s="34" t="s">
        <v>115</v>
      </c>
      <c r="K17" s="48">
        <v>73715</v>
      </c>
      <c r="L17" s="49">
        <v>72521</v>
      </c>
      <c r="M17" s="49">
        <v>10750</v>
      </c>
      <c r="N17" s="50">
        <v>61771</v>
      </c>
      <c r="O17" s="27">
        <f t="shared" si="0"/>
        <v>0.14823292563533322</v>
      </c>
      <c r="P17" t="e">
        <f>VLOOKUP(J17,#REF!,4,0)</f>
        <v>#REF!</v>
      </c>
      <c r="Q17" s="25" t="s">
        <v>124</v>
      </c>
      <c r="R17" s="26"/>
      <c r="S17" s="26">
        <v>5</v>
      </c>
      <c r="T17" s="26">
        <v>5</v>
      </c>
      <c r="V17" s="34" t="s">
        <v>89</v>
      </c>
      <c r="W17" s="27" t="e">
        <f t="shared" si="1"/>
        <v>#DIV/0!</v>
      </c>
      <c r="X17" s="27" t="e">
        <f t="shared" si="2"/>
        <v>#DIV/0!</v>
      </c>
      <c r="AC17" s="24"/>
      <c r="AG17" s="25"/>
      <c r="AH17" s="26"/>
      <c r="AI17" s="24"/>
    </row>
    <row r="18" spans="1:35">
      <c r="A18" s="32" t="s">
        <v>148</v>
      </c>
      <c r="B18" s="31">
        <v>355801.75</v>
      </c>
      <c r="C18" s="31">
        <v>149845</v>
      </c>
      <c r="D18" s="31">
        <v>76000</v>
      </c>
      <c r="E18" s="31">
        <v>581646.75</v>
      </c>
      <c r="F18" t="e">
        <f>VLOOKUP(A18,#REF!,9,0)</f>
        <v>#REF!</v>
      </c>
      <c r="G18" s="36"/>
      <c r="H18"/>
      <c r="I18" s="31"/>
      <c r="J18" s="34" t="s">
        <v>203</v>
      </c>
      <c r="K18" s="48">
        <v>0</v>
      </c>
      <c r="L18" s="49">
        <v>0</v>
      </c>
      <c r="M18" s="49">
        <v>0</v>
      </c>
      <c r="N18" s="50">
        <v>0</v>
      </c>
      <c r="O18" s="27">
        <f t="shared" si="0"/>
        <v>0</v>
      </c>
      <c r="P18" t="e">
        <f>VLOOKUP(J18,#REF!,4,0)</f>
        <v>#REF!</v>
      </c>
      <c r="Q18" s="25" t="s">
        <v>83</v>
      </c>
      <c r="R18" s="26">
        <v>2</v>
      </c>
      <c r="S18" s="26">
        <v>4</v>
      </c>
      <c r="T18" s="26">
        <v>6</v>
      </c>
      <c r="V18" s="34" t="s">
        <v>115</v>
      </c>
      <c r="W18" s="27">
        <f t="shared" si="1"/>
        <v>0.83318378432753248</v>
      </c>
      <c r="X18" s="27">
        <f t="shared" si="2"/>
        <v>0.83318378432753248</v>
      </c>
      <c r="AC18" s="24"/>
      <c r="AG18" s="25"/>
      <c r="AH18" s="26"/>
      <c r="AI18" s="24"/>
    </row>
    <row r="19" spans="1:35">
      <c r="F19" t="e">
        <f>VLOOKUP(A19,#REF!,9,0)</f>
        <v>#REF!</v>
      </c>
      <c r="G19" s="36"/>
      <c r="H19"/>
      <c r="I19" s="31"/>
      <c r="J19" s="34" t="s">
        <v>112</v>
      </c>
      <c r="K19" s="48">
        <v>248525</v>
      </c>
      <c r="L19" s="49">
        <v>207067</v>
      </c>
      <c r="M19" s="49">
        <v>3410</v>
      </c>
      <c r="N19" s="50">
        <v>203657</v>
      </c>
      <c r="O19" s="27">
        <f t="shared" si="0"/>
        <v>1.6468099697199458E-2</v>
      </c>
      <c r="P19" t="e">
        <f>VLOOKUP(J19,#REF!,4,0)</f>
        <v>#REF!</v>
      </c>
      <c r="Q19" s="25" t="s">
        <v>178</v>
      </c>
      <c r="R19" s="26">
        <v>2</v>
      </c>
      <c r="S19" s="26">
        <v>3</v>
      </c>
      <c r="T19" s="26">
        <v>5</v>
      </c>
      <c r="V19" s="34" t="s">
        <v>112</v>
      </c>
      <c r="W19" s="27" t="e">
        <f t="shared" si="1"/>
        <v>#DIV/0!</v>
      </c>
      <c r="X19" s="27" t="e">
        <f t="shared" si="2"/>
        <v>#DIV/0!</v>
      </c>
      <c r="AC19" s="24"/>
      <c r="AG19" s="25"/>
      <c r="AH19" s="26"/>
      <c r="AI19" s="24"/>
    </row>
    <row r="20" spans="1:35">
      <c r="F20" t="e">
        <f>VLOOKUP(A20,#REF!,9,0)</f>
        <v>#REF!</v>
      </c>
      <c r="G20" s="36"/>
      <c r="H20"/>
      <c r="I20" s="31"/>
      <c r="J20" s="34" t="s">
        <v>200</v>
      </c>
      <c r="K20" s="48">
        <v>0</v>
      </c>
      <c r="L20" s="49">
        <v>0</v>
      </c>
      <c r="M20" s="49">
        <v>0</v>
      </c>
      <c r="N20" s="50">
        <v>0</v>
      </c>
      <c r="O20" s="27">
        <f t="shared" si="0"/>
        <v>0</v>
      </c>
      <c r="P20" t="e">
        <f>VLOOKUP(J20,#REF!,4,0)</f>
        <v>#REF!</v>
      </c>
      <c r="Q20" s="25" t="s">
        <v>201</v>
      </c>
      <c r="R20" s="26">
        <v>1</v>
      </c>
      <c r="S20" s="26">
        <v>2</v>
      </c>
      <c r="T20" s="26">
        <v>3</v>
      </c>
      <c r="V20" s="34" t="s">
        <v>64</v>
      </c>
      <c r="W20" s="27">
        <f t="shared" si="1"/>
        <v>1</v>
      </c>
      <c r="X20" s="27">
        <f t="shared" si="2"/>
        <v>1</v>
      </c>
      <c r="AC20" s="24"/>
    </row>
    <row r="21" spans="1:35">
      <c r="F21" t="e">
        <f>VLOOKUP(A21,#REF!,9,0)</f>
        <v>#REF!</v>
      </c>
      <c r="G21" s="36"/>
      <c r="H21"/>
      <c r="I21" s="31"/>
      <c r="J21" s="34" t="s">
        <v>157</v>
      </c>
      <c r="K21" s="48">
        <v>121915</v>
      </c>
      <c r="L21" s="49">
        <v>121915</v>
      </c>
      <c r="M21" s="49">
        <v>11000</v>
      </c>
      <c r="N21" s="50">
        <v>110915</v>
      </c>
      <c r="O21" s="27">
        <f t="shared" si="0"/>
        <v>9.0226797358815572E-2</v>
      </c>
      <c r="P21" t="e">
        <f>VLOOKUP(J21,#REF!,4,0)</f>
        <v>#REF!</v>
      </c>
      <c r="Q21" s="25" t="s">
        <v>56</v>
      </c>
      <c r="R21" s="26">
        <v>1</v>
      </c>
      <c r="S21" s="26">
        <v>5</v>
      </c>
      <c r="T21" s="26">
        <v>6</v>
      </c>
      <c r="V21" s="34" t="s">
        <v>167</v>
      </c>
      <c r="W21" s="27">
        <f t="shared" si="1"/>
        <v>0.99904614751520837</v>
      </c>
      <c r="X21" s="27">
        <f t="shared" si="2"/>
        <v>0.99904614751520837</v>
      </c>
      <c r="AC21" s="24"/>
    </row>
    <row r="22" spans="1:35">
      <c r="F22" t="e">
        <f>VLOOKUP(A22,#REF!,9,0)</f>
        <v>#REF!</v>
      </c>
      <c r="G22" s="36"/>
      <c r="H22"/>
      <c r="I22" s="31"/>
      <c r="J22" s="34" t="s">
        <v>59</v>
      </c>
      <c r="K22" s="48">
        <v>257587</v>
      </c>
      <c r="L22" s="49">
        <v>257341.3</v>
      </c>
      <c r="M22" s="49">
        <v>17779</v>
      </c>
      <c r="N22" s="50">
        <v>239562.3</v>
      </c>
      <c r="O22" s="27">
        <f t="shared" si="0"/>
        <v>6.9087239397640415E-2</v>
      </c>
      <c r="P22" t="e">
        <f>VLOOKUP(J22,#REF!,4,0)</f>
        <v>#REF!</v>
      </c>
      <c r="Q22" s="25" t="s">
        <v>75</v>
      </c>
      <c r="R22" s="26">
        <v>1</v>
      </c>
      <c r="S22" s="26">
        <v>1</v>
      </c>
      <c r="T22" s="26">
        <v>2</v>
      </c>
      <c r="V22" s="34" t="s">
        <v>164</v>
      </c>
      <c r="W22" s="27">
        <f t="shared" si="1"/>
        <v>0.97547302032235461</v>
      </c>
      <c r="X22" s="27">
        <f t="shared" si="2"/>
        <v>0.97547302032235461</v>
      </c>
      <c r="AC22" s="24"/>
    </row>
    <row r="23" spans="1:35">
      <c r="F23" t="e">
        <f>VLOOKUP(A23,#REF!,9,0)</f>
        <v>#REF!</v>
      </c>
      <c r="G23" s="36"/>
      <c r="H23"/>
      <c r="I23" s="31"/>
      <c r="J23" s="34" t="s">
        <v>99</v>
      </c>
      <c r="K23" s="48">
        <v>57080</v>
      </c>
      <c r="L23" s="49">
        <v>55680</v>
      </c>
      <c r="M23" s="49">
        <v>4585</v>
      </c>
      <c r="N23" s="50">
        <v>51095</v>
      </c>
      <c r="O23" s="27">
        <f t="shared" si="0"/>
        <v>8.2345545977011492E-2</v>
      </c>
      <c r="P23" t="e">
        <f>VLOOKUP(J23,#REF!,4,0)</f>
        <v>#REF!</v>
      </c>
      <c r="Q23" s="25" t="s">
        <v>133</v>
      </c>
      <c r="R23" s="26">
        <v>1</v>
      </c>
      <c r="S23" s="26">
        <v>7</v>
      </c>
      <c r="T23" s="26">
        <v>8</v>
      </c>
      <c r="V23" s="34" t="s">
        <v>157</v>
      </c>
      <c r="W23" s="27">
        <f t="shared" si="1"/>
        <v>1</v>
      </c>
      <c r="X23" s="27">
        <f t="shared" si="2"/>
        <v>1</v>
      </c>
      <c r="AC23" s="24"/>
    </row>
    <row r="24" spans="1:35">
      <c r="F24" t="e">
        <f>VLOOKUP(A24,#REF!,9,0)</f>
        <v>#REF!</v>
      </c>
      <c r="G24" s="36"/>
      <c r="H24"/>
      <c r="I24" s="31"/>
      <c r="J24" s="34" t="s">
        <v>124</v>
      </c>
      <c r="K24" s="48">
        <v>54610</v>
      </c>
      <c r="L24" s="49">
        <v>54610</v>
      </c>
      <c r="M24" s="49">
        <v>3220</v>
      </c>
      <c r="N24" s="50">
        <v>51390</v>
      </c>
      <c r="O24" s="27">
        <f t="shared" si="0"/>
        <v>5.8963559787584691E-2</v>
      </c>
      <c r="P24" t="e">
        <f>VLOOKUP(J24,#REF!,4,0)</f>
        <v>#REF!</v>
      </c>
      <c r="Q24" s="25" t="s">
        <v>51</v>
      </c>
      <c r="R24" s="26"/>
      <c r="S24" s="26">
        <v>9</v>
      </c>
      <c r="T24" s="26">
        <v>9</v>
      </c>
      <c r="V24" s="34" t="s">
        <v>59</v>
      </c>
      <c r="W24" s="27">
        <f t="shared" si="1"/>
        <v>0.92249513607220757</v>
      </c>
      <c r="X24" s="27">
        <f t="shared" si="2"/>
        <v>0.92249513607220757</v>
      </c>
      <c r="AC24" s="24"/>
    </row>
    <row r="25" spans="1:35">
      <c r="F25" t="e">
        <f>VLOOKUP(A25,#REF!,9,0)</f>
        <v>#REF!</v>
      </c>
      <c r="G25" s="36"/>
      <c r="H25"/>
      <c r="I25" s="31"/>
      <c r="J25" s="34" t="s">
        <v>83</v>
      </c>
      <c r="K25" s="48">
        <v>212277</v>
      </c>
      <c r="L25" s="49">
        <v>195824.5</v>
      </c>
      <c r="M25" s="49">
        <v>16970</v>
      </c>
      <c r="N25" s="50">
        <v>178854.5</v>
      </c>
      <c r="O25" s="27">
        <f t="shared" si="0"/>
        <v>8.6659228033264479E-2</v>
      </c>
      <c r="P25" t="e">
        <f>VLOOKUP(J25,#REF!,4,0)</f>
        <v>#REF!</v>
      </c>
      <c r="Q25" s="25" t="s">
        <v>58</v>
      </c>
      <c r="R25" s="26"/>
      <c r="S25" s="26">
        <v>12</v>
      </c>
      <c r="T25" s="26">
        <v>12</v>
      </c>
      <c r="V25" s="34" t="s">
        <v>99</v>
      </c>
      <c r="W25" s="27">
        <f t="shared" si="1"/>
        <v>1</v>
      </c>
      <c r="X25" s="27">
        <f t="shared" si="2"/>
        <v>1</v>
      </c>
      <c r="AC25" s="24"/>
    </row>
    <row r="26" spans="1:35">
      <c r="F26" t="e">
        <f>VLOOKUP(A26,#REF!,9,0)</f>
        <v>#REF!</v>
      </c>
      <c r="G26" s="32"/>
      <c r="H26" s="31"/>
      <c r="J26" s="34" t="s">
        <v>178</v>
      </c>
      <c r="K26" s="48">
        <v>82800</v>
      </c>
      <c r="L26" s="49">
        <v>82800</v>
      </c>
      <c r="M26" s="49">
        <v>990</v>
      </c>
      <c r="N26" s="50">
        <v>81810</v>
      </c>
      <c r="O26" s="27">
        <f t="shared" si="0"/>
        <v>1.1956521739130435E-2</v>
      </c>
      <c r="P26" t="e">
        <f>VLOOKUP(J26,#REF!,4,0)</f>
        <v>#REF!</v>
      </c>
      <c r="Q26" s="25" t="s">
        <v>202</v>
      </c>
      <c r="R26" s="26">
        <v>1</v>
      </c>
      <c r="S26" s="26"/>
      <c r="T26" s="26">
        <v>1</v>
      </c>
      <c r="V26" s="34" t="s">
        <v>124</v>
      </c>
      <c r="W26" s="27">
        <f t="shared" si="1"/>
        <v>1</v>
      </c>
      <c r="X26" s="27">
        <f t="shared" si="2"/>
        <v>1</v>
      </c>
      <c r="AC26" s="31"/>
    </row>
    <row r="27" spans="1:35">
      <c r="F27" t="e">
        <f>VLOOKUP(A27,#REF!,9,0)</f>
        <v>#REF!</v>
      </c>
      <c r="J27" s="34" t="s">
        <v>201</v>
      </c>
      <c r="K27" s="48">
        <v>4360</v>
      </c>
      <c r="L27" s="49">
        <v>4360</v>
      </c>
      <c r="M27" s="49">
        <v>0</v>
      </c>
      <c r="N27" s="50">
        <v>4360</v>
      </c>
      <c r="O27" s="27">
        <f t="shared" si="0"/>
        <v>0</v>
      </c>
      <c r="P27" t="e">
        <f>VLOOKUP(J27,#REF!,4,0)</f>
        <v>#REF!</v>
      </c>
      <c r="Q27" s="25" t="s">
        <v>131</v>
      </c>
      <c r="R27" s="26">
        <v>1</v>
      </c>
      <c r="S27" s="26">
        <v>9</v>
      </c>
      <c r="T27" s="26">
        <v>10</v>
      </c>
      <c r="V27" s="34" t="s">
        <v>83</v>
      </c>
      <c r="W27" s="27">
        <f t="shared" si="1"/>
        <v>0.6941103323536062</v>
      </c>
      <c r="X27" s="27">
        <f t="shared" si="2"/>
        <v>0.6941103323536062</v>
      </c>
    </row>
    <row r="28" spans="1:35">
      <c r="F28" t="e">
        <f>VLOOKUP(A28,#REF!,9,0)</f>
        <v>#REF!</v>
      </c>
      <c r="G28" s="38"/>
      <c r="H28" s="38"/>
      <c r="J28" s="34" t="s">
        <v>56</v>
      </c>
      <c r="K28" s="48">
        <v>221150</v>
      </c>
      <c r="L28" s="49">
        <v>153502.5</v>
      </c>
      <c r="M28" s="49">
        <v>15445</v>
      </c>
      <c r="N28" s="50">
        <v>138057.5</v>
      </c>
      <c r="O28" s="27">
        <f t="shared" si="0"/>
        <v>0.10061725379065488</v>
      </c>
      <c r="P28" t="e">
        <f>VLOOKUP(J28,#REF!,4,0)</f>
        <v>#REF!</v>
      </c>
      <c r="Q28" s="25" t="s">
        <v>76</v>
      </c>
      <c r="R28" s="26">
        <v>3</v>
      </c>
      <c r="S28" s="26">
        <v>11</v>
      </c>
      <c r="T28" s="26">
        <v>14</v>
      </c>
      <c r="V28" s="34" t="s">
        <v>113</v>
      </c>
      <c r="W28" s="27">
        <f t="shared" si="1"/>
        <v>2.1237293693299814E-2</v>
      </c>
      <c r="X28" s="27">
        <f t="shared" si="2"/>
        <v>2.1237293693299814E-2</v>
      </c>
    </row>
    <row r="29" spans="1:35">
      <c r="F29" t="e">
        <f>VLOOKUP(A29,#REF!,9,0)</f>
        <v>#REF!</v>
      </c>
      <c r="G29" s="32"/>
      <c r="H29" s="31"/>
      <c r="J29" s="34" t="s">
        <v>81</v>
      </c>
      <c r="K29" s="48">
        <v>91490</v>
      </c>
      <c r="L29" s="49">
        <v>1943</v>
      </c>
      <c r="M29" s="49">
        <v>805</v>
      </c>
      <c r="N29" s="50">
        <v>1138</v>
      </c>
      <c r="O29" s="27">
        <f t="shared" si="0"/>
        <v>0.41430777148739062</v>
      </c>
      <c r="P29" t="e">
        <f>VLOOKUP(J29,#REF!,4,0)</f>
        <v>#REF!</v>
      </c>
      <c r="Q29" s="25" t="s">
        <v>54</v>
      </c>
      <c r="R29" s="26">
        <v>2</v>
      </c>
      <c r="S29" s="26">
        <v>5</v>
      </c>
      <c r="T29" s="26">
        <v>7</v>
      </c>
      <c r="V29" s="34" t="s">
        <v>170</v>
      </c>
      <c r="W29" s="27">
        <f t="shared" si="1"/>
        <v>0.97870102550617932</v>
      </c>
      <c r="X29" s="27">
        <f t="shared" si="2"/>
        <v>0.97870102550617932</v>
      </c>
    </row>
    <row r="30" spans="1:35">
      <c r="F30" t="e">
        <f>VLOOKUP(A30,#REF!,9,0)</f>
        <v>#REF!</v>
      </c>
      <c r="G30" s="32"/>
      <c r="H30" s="31"/>
      <c r="J30" s="34" t="s">
        <v>75</v>
      </c>
      <c r="K30" s="48">
        <v>38030</v>
      </c>
      <c r="L30" s="49">
        <v>37220</v>
      </c>
      <c r="M30" s="49">
        <v>4150</v>
      </c>
      <c r="N30" s="50">
        <v>33070</v>
      </c>
      <c r="O30" s="27">
        <f t="shared" si="0"/>
        <v>0.11149919398173025</v>
      </c>
      <c r="P30" t="e">
        <f>VLOOKUP(J30,#REF!,4,0)</f>
        <v>#REF!</v>
      </c>
      <c r="Q30" s="25" t="s">
        <v>193</v>
      </c>
      <c r="R30" s="26">
        <v>1</v>
      </c>
      <c r="S30" s="26">
        <v>2</v>
      </c>
      <c r="T30" s="26">
        <v>3</v>
      </c>
      <c r="V30" s="34" t="s">
        <v>169</v>
      </c>
      <c r="W30" s="27">
        <f t="shared" si="1"/>
        <v>1</v>
      </c>
      <c r="X30" s="27">
        <f t="shared" si="2"/>
        <v>1</v>
      </c>
    </row>
    <row r="31" spans="1:35">
      <c r="F31" t="e">
        <f>VLOOKUP(A31,#REF!,9,0)</f>
        <v>#REF!</v>
      </c>
      <c r="G31" s="32"/>
      <c r="H31" s="31"/>
      <c r="J31" s="34" t="s">
        <v>133</v>
      </c>
      <c r="K31" s="48">
        <v>94710</v>
      </c>
      <c r="L31" s="49">
        <v>94710</v>
      </c>
      <c r="M31" s="49">
        <v>3980</v>
      </c>
      <c r="N31" s="50">
        <v>90730</v>
      </c>
      <c r="O31" s="27">
        <f t="shared" si="0"/>
        <v>4.2023017632773732E-2</v>
      </c>
      <c r="P31" t="e">
        <f>VLOOKUP(J31,#REF!,4,0)</f>
        <v>#REF!</v>
      </c>
      <c r="Q31" s="25" t="s">
        <v>90</v>
      </c>
      <c r="R31" s="26">
        <v>2</v>
      </c>
      <c r="S31" s="26">
        <v>6</v>
      </c>
      <c r="T31" s="26">
        <v>8</v>
      </c>
      <c r="V31" s="34" t="s">
        <v>56</v>
      </c>
      <c r="W31" s="27">
        <f t="shared" si="1"/>
        <v>0.98550340901568811</v>
      </c>
      <c r="X31" s="27">
        <f t="shared" si="2"/>
        <v>0.98550340901568811</v>
      </c>
    </row>
    <row r="32" spans="1:35">
      <c r="F32" t="e">
        <f>VLOOKUP(A32,#REF!,9,0)</f>
        <v>#REF!</v>
      </c>
      <c r="G32" s="32"/>
      <c r="H32" s="31"/>
      <c r="J32" s="34" t="s">
        <v>51</v>
      </c>
      <c r="K32" s="48">
        <v>75535</v>
      </c>
      <c r="L32" s="49">
        <v>74440</v>
      </c>
      <c r="M32" s="49">
        <v>16737</v>
      </c>
      <c r="N32" s="50">
        <v>57703</v>
      </c>
      <c r="O32" s="27">
        <f t="shared" si="0"/>
        <v>0.2248387963460505</v>
      </c>
      <c r="P32" t="e">
        <f>VLOOKUP(J32,#REF!,4,0)</f>
        <v>#REF!</v>
      </c>
      <c r="Q32" s="25" t="s">
        <v>126</v>
      </c>
      <c r="R32" s="26"/>
      <c r="S32" s="26">
        <v>4</v>
      </c>
      <c r="T32" s="26">
        <v>4</v>
      </c>
      <c r="V32" s="34" t="s">
        <v>81</v>
      </c>
      <c r="W32" s="27">
        <f t="shared" si="1"/>
        <v>0.99527428164331511</v>
      </c>
      <c r="X32" s="27">
        <f t="shared" si="2"/>
        <v>0.99527428164331511</v>
      </c>
    </row>
    <row r="33" spans="6:24">
      <c r="F33" t="e">
        <f>VLOOKUP(A33,#REF!,9,0)</f>
        <v>#REF!</v>
      </c>
      <c r="G33" s="32"/>
      <c r="H33" s="31"/>
      <c r="J33" s="34" t="s">
        <v>58</v>
      </c>
      <c r="K33" s="48">
        <v>210550</v>
      </c>
      <c r="L33" s="49">
        <v>209555</v>
      </c>
      <c r="M33" s="49">
        <v>26890</v>
      </c>
      <c r="N33" s="50">
        <v>182665</v>
      </c>
      <c r="O33" s="27">
        <f t="shared" si="0"/>
        <v>0.12831953425115125</v>
      </c>
      <c r="P33" t="e">
        <f>VLOOKUP(J33,#REF!,4,0)</f>
        <v>#REF!</v>
      </c>
      <c r="Q33" s="25" t="s">
        <v>191</v>
      </c>
      <c r="R33" s="26">
        <v>2</v>
      </c>
      <c r="S33" s="26">
        <v>1</v>
      </c>
      <c r="T33" s="26">
        <v>3</v>
      </c>
      <c r="V33" s="34" t="s">
        <v>177</v>
      </c>
      <c r="W33" s="27">
        <f t="shared" si="1"/>
        <v>1</v>
      </c>
      <c r="X33" s="27">
        <f t="shared" si="2"/>
        <v>1</v>
      </c>
    </row>
    <row r="34" spans="6:24">
      <c r="F34" t="e">
        <f>VLOOKUP(A34,#REF!,9,0)</f>
        <v>#REF!</v>
      </c>
      <c r="G34" s="32"/>
      <c r="H34" s="31"/>
      <c r="J34" s="34" t="s">
        <v>202</v>
      </c>
      <c r="K34" s="48">
        <v>50</v>
      </c>
      <c r="L34" s="49">
        <v>50</v>
      </c>
      <c r="M34" s="49">
        <v>0</v>
      </c>
      <c r="N34" s="50">
        <v>50</v>
      </c>
      <c r="O34" s="27">
        <f t="shared" si="0"/>
        <v>0</v>
      </c>
      <c r="P34" t="e">
        <f>VLOOKUP(J34,#REF!,4,0)</f>
        <v>#REF!</v>
      </c>
      <c r="Q34" s="25" t="s">
        <v>70</v>
      </c>
      <c r="R34" s="26">
        <v>4</v>
      </c>
      <c r="S34" s="26">
        <v>7</v>
      </c>
      <c r="T34" s="26">
        <v>11</v>
      </c>
      <c r="V34" s="34" t="s">
        <v>75</v>
      </c>
      <c r="W34" s="27">
        <f t="shared" si="1"/>
        <v>1</v>
      </c>
      <c r="X34" s="27">
        <f t="shared" si="2"/>
        <v>1</v>
      </c>
    </row>
    <row r="35" spans="6:24">
      <c r="F35" t="e">
        <f>VLOOKUP(A35,#REF!,9,0)</f>
        <v>#REF!</v>
      </c>
      <c r="G35" s="32"/>
      <c r="H35" s="31"/>
      <c r="J35" s="34" t="s">
        <v>131</v>
      </c>
      <c r="K35" s="48">
        <v>58155</v>
      </c>
      <c r="L35" s="49">
        <v>58155</v>
      </c>
      <c r="M35" s="49">
        <v>780</v>
      </c>
      <c r="N35" s="50">
        <v>57375</v>
      </c>
      <c r="O35" s="27">
        <f t="shared" si="0"/>
        <v>1.3412432293010059E-2</v>
      </c>
      <c r="P35" t="e">
        <f>VLOOKUP(J35,#REF!,4,0)</f>
        <v>#REF!</v>
      </c>
      <c r="Q35" s="25" t="s">
        <v>117</v>
      </c>
      <c r="R35" s="26"/>
      <c r="S35" s="26">
        <v>6</v>
      </c>
      <c r="T35" s="26">
        <v>6</v>
      </c>
      <c r="V35" s="34" t="s">
        <v>163</v>
      </c>
      <c r="W35" s="27" t="e">
        <f t="shared" si="1"/>
        <v>#DIV/0!</v>
      </c>
      <c r="X35" s="27" t="e">
        <f t="shared" si="2"/>
        <v>#DIV/0!</v>
      </c>
    </row>
    <row r="36" spans="6:24">
      <c r="F36" t="e">
        <f>VLOOKUP(A36,#REF!,9,0)</f>
        <v>#REF!</v>
      </c>
      <c r="G36" s="32"/>
      <c r="H36" s="31"/>
      <c r="J36" s="34" t="s">
        <v>194</v>
      </c>
      <c r="K36" s="48">
        <v>0</v>
      </c>
      <c r="L36" s="49">
        <v>0</v>
      </c>
      <c r="M36" s="49">
        <v>0</v>
      </c>
      <c r="N36" s="50">
        <v>0</v>
      </c>
      <c r="O36" s="27">
        <f t="shared" si="0"/>
        <v>0</v>
      </c>
      <c r="P36" t="e">
        <f>VLOOKUP(J36,#REF!,4,0)</f>
        <v>#REF!</v>
      </c>
      <c r="Q36" s="25" t="s">
        <v>165</v>
      </c>
      <c r="R36" s="26">
        <v>4</v>
      </c>
      <c r="S36" s="26">
        <v>2</v>
      </c>
      <c r="T36" s="26">
        <v>6</v>
      </c>
      <c r="V36" s="34" t="s">
        <v>133</v>
      </c>
      <c r="W36" s="27">
        <f t="shared" si="1"/>
        <v>0.8749943968583429</v>
      </c>
      <c r="X36" s="27">
        <f t="shared" si="2"/>
        <v>0.8749943968583429</v>
      </c>
    </row>
    <row r="37" spans="6:24">
      <c r="F37" t="e">
        <f>VLOOKUP(A37,#REF!,9,0)</f>
        <v>#REF!</v>
      </c>
      <c r="G37" s="32"/>
      <c r="H37" s="31"/>
      <c r="J37" s="34" t="s">
        <v>76</v>
      </c>
      <c r="K37" s="48">
        <v>307863</v>
      </c>
      <c r="L37" s="49">
        <v>269378.40000000002</v>
      </c>
      <c r="M37" s="49">
        <v>12949</v>
      </c>
      <c r="N37" s="50">
        <v>256429.4</v>
      </c>
      <c r="O37" s="27">
        <f t="shared" ref="O37:O69" si="3">IFERROR(M37/L37,0)</f>
        <v>4.8069926913219464E-2</v>
      </c>
      <c r="P37" t="e">
        <f>VLOOKUP(J37,#REF!,4,0)</f>
        <v>#REF!</v>
      </c>
      <c r="Q37" s="25" t="s">
        <v>128</v>
      </c>
      <c r="R37" s="26">
        <v>1</v>
      </c>
      <c r="S37" s="26">
        <v>5</v>
      </c>
      <c r="T37" s="26">
        <v>6</v>
      </c>
      <c r="V37" s="34" t="s">
        <v>51</v>
      </c>
      <c r="W37" s="27">
        <f t="shared" si="1"/>
        <v>0.96005910535978145</v>
      </c>
      <c r="X37" s="27">
        <f t="shared" si="2"/>
        <v>0.96005910535978145</v>
      </c>
    </row>
    <row r="38" spans="6:24">
      <c r="F38" t="e">
        <f>VLOOKUP(A38,#REF!,9,0)</f>
        <v>#REF!</v>
      </c>
      <c r="G38" s="32"/>
      <c r="H38" s="31"/>
      <c r="J38" s="34" t="s">
        <v>54</v>
      </c>
      <c r="K38" s="48">
        <v>111665</v>
      </c>
      <c r="L38" s="49">
        <v>107205</v>
      </c>
      <c r="M38" s="49">
        <v>5305</v>
      </c>
      <c r="N38" s="50">
        <v>101900</v>
      </c>
      <c r="O38" s="27">
        <f t="shared" si="3"/>
        <v>4.9484632246630286E-2</v>
      </c>
      <c r="P38" t="e">
        <f>VLOOKUP(J38,#REF!,4,0)</f>
        <v>#REF!</v>
      </c>
      <c r="Q38" s="25" t="s">
        <v>78</v>
      </c>
      <c r="R38" s="26">
        <v>1</v>
      </c>
      <c r="S38" s="26">
        <v>3</v>
      </c>
      <c r="T38" s="26">
        <v>4</v>
      </c>
      <c r="V38" s="34" t="s">
        <v>58</v>
      </c>
      <c r="W38" s="27">
        <f t="shared" si="1"/>
        <v>1</v>
      </c>
      <c r="X38" s="27">
        <f t="shared" si="2"/>
        <v>1</v>
      </c>
    </row>
    <row r="39" spans="6:24">
      <c r="F39" t="e">
        <f>VLOOKUP(A39,#REF!,9,0)</f>
        <v>#REF!</v>
      </c>
      <c r="G39" s="32"/>
      <c r="H39" s="31"/>
      <c r="J39" s="34" t="s">
        <v>193</v>
      </c>
      <c r="K39" s="48">
        <v>24262</v>
      </c>
      <c r="L39" s="49">
        <v>24262</v>
      </c>
      <c r="M39" s="49">
        <v>1390</v>
      </c>
      <c r="N39" s="50">
        <v>22872</v>
      </c>
      <c r="O39" s="27">
        <f t="shared" si="3"/>
        <v>5.7291237325859369E-2</v>
      </c>
      <c r="P39" t="e">
        <f>VLOOKUP(J39,#REF!,4,0)</f>
        <v>#REF!</v>
      </c>
      <c r="Q39" s="25" t="s">
        <v>96</v>
      </c>
      <c r="R39" s="26">
        <v>3</v>
      </c>
      <c r="S39" s="26">
        <v>2</v>
      </c>
      <c r="T39" s="26">
        <v>5</v>
      </c>
      <c r="V39" s="34" t="s">
        <v>158</v>
      </c>
      <c r="W39" s="27">
        <f t="shared" si="1"/>
        <v>0.85142510612492417</v>
      </c>
      <c r="X39" s="27">
        <f t="shared" si="2"/>
        <v>0.85142510612492417</v>
      </c>
    </row>
    <row r="40" spans="6:24">
      <c r="F40" t="e">
        <f>VLOOKUP(A40,#REF!,9,0)</f>
        <v>#REF!</v>
      </c>
      <c r="G40" s="32"/>
      <c r="H40" s="31"/>
      <c r="J40" s="34" t="s">
        <v>90</v>
      </c>
      <c r="K40" s="48">
        <v>65960</v>
      </c>
      <c r="L40" s="49">
        <v>56160</v>
      </c>
      <c r="M40" s="49">
        <v>4700</v>
      </c>
      <c r="N40" s="50">
        <v>51460</v>
      </c>
      <c r="O40" s="27">
        <f t="shared" si="3"/>
        <v>8.3689458689458693E-2</v>
      </c>
      <c r="P40" t="e">
        <f>VLOOKUP(J40,#REF!,4,0)</f>
        <v>#REF!</v>
      </c>
      <c r="Q40" s="25" t="s">
        <v>68</v>
      </c>
      <c r="R40" s="26">
        <v>2</v>
      </c>
      <c r="S40" s="26">
        <v>2</v>
      </c>
      <c r="T40" s="26">
        <v>4</v>
      </c>
      <c r="V40" s="34" t="s">
        <v>131</v>
      </c>
      <c r="W40" s="27">
        <f t="shared" si="1"/>
        <v>0.81850670070197828</v>
      </c>
      <c r="X40" s="27">
        <f t="shared" si="2"/>
        <v>0.81850670070197828</v>
      </c>
    </row>
    <row r="41" spans="6:24">
      <c r="F41" t="e">
        <f>VLOOKUP(A41,#REF!,9,0)</f>
        <v>#REF!</v>
      </c>
      <c r="G41" s="32"/>
      <c r="H41" s="31"/>
      <c r="J41" s="34" t="s">
        <v>126</v>
      </c>
      <c r="K41" s="48">
        <v>47010</v>
      </c>
      <c r="L41" s="49">
        <v>38478</v>
      </c>
      <c r="M41" s="49">
        <v>2556</v>
      </c>
      <c r="N41" s="50">
        <v>35922</v>
      </c>
      <c r="O41" s="27">
        <f t="shared" si="3"/>
        <v>6.6427569000467798E-2</v>
      </c>
      <c r="P41" t="e">
        <f>VLOOKUP(J41,#REF!,4,0)</f>
        <v>#REF!</v>
      </c>
      <c r="Q41" s="25" t="s">
        <v>98</v>
      </c>
      <c r="R41" s="26">
        <v>1</v>
      </c>
      <c r="S41" s="26">
        <v>1</v>
      </c>
      <c r="T41" s="26">
        <v>2</v>
      </c>
      <c r="V41" s="34" t="s">
        <v>85</v>
      </c>
      <c r="W41" s="27">
        <f t="shared" si="1"/>
        <v>0.88496932515337423</v>
      </c>
      <c r="X41" s="27">
        <f t="shared" si="2"/>
        <v>0.88496932515337423</v>
      </c>
    </row>
    <row r="42" spans="6:24">
      <c r="F42" t="e">
        <f>VLOOKUP(A42,#REF!,9,0)</f>
        <v>#REF!</v>
      </c>
      <c r="G42" s="32"/>
      <c r="H42" s="31"/>
      <c r="J42" s="34" t="s">
        <v>191</v>
      </c>
      <c r="K42" s="48">
        <v>19560</v>
      </c>
      <c r="L42" s="49">
        <v>17310</v>
      </c>
      <c r="M42" s="49">
        <v>150</v>
      </c>
      <c r="N42" s="50">
        <v>17160</v>
      </c>
      <c r="O42" s="27">
        <f t="shared" si="3"/>
        <v>8.6655112651646445E-3</v>
      </c>
      <c r="P42" t="e">
        <f>VLOOKUP(J42,#REF!,4,0)</f>
        <v>#REF!</v>
      </c>
      <c r="Q42" s="25" t="s">
        <v>121</v>
      </c>
      <c r="R42" s="26">
        <v>3</v>
      </c>
      <c r="S42" s="26">
        <v>6</v>
      </c>
      <c r="T42" s="26">
        <v>9</v>
      </c>
      <c r="V42" s="34" t="s">
        <v>82</v>
      </c>
      <c r="W42" s="27" t="e">
        <f t="shared" si="1"/>
        <v>#DIV/0!</v>
      </c>
      <c r="X42" s="27" t="e">
        <f t="shared" si="2"/>
        <v>#DIV/0!</v>
      </c>
    </row>
    <row r="43" spans="6:24">
      <c r="F43" t="e">
        <f>VLOOKUP(A43,#REF!,9,0)</f>
        <v>#REF!</v>
      </c>
      <c r="G43" s="32"/>
      <c r="H43" s="31"/>
      <c r="J43" s="34" t="s">
        <v>55</v>
      </c>
      <c r="K43" s="48">
        <v>0</v>
      </c>
      <c r="L43" s="49">
        <v>0</v>
      </c>
      <c r="M43" s="49">
        <v>2090</v>
      </c>
      <c r="N43" s="50">
        <v>-2090</v>
      </c>
      <c r="O43" s="27">
        <f t="shared" si="3"/>
        <v>0</v>
      </c>
      <c r="P43" t="e">
        <f>VLOOKUP(J43,#REF!,4,0)</f>
        <v>#REF!</v>
      </c>
      <c r="Q43" s="25" t="s">
        <v>152</v>
      </c>
      <c r="R43" s="26"/>
      <c r="S43" s="26">
        <v>1</v>
      </c>
      <c r="T43" s="26">
        <v>1</v>
      </c>
      <c r="V43" s="34" t="s">
        <v>76</v>
      </c>
      <c r="W43" s="27" t="e">
        <f t="shared" si="1"/>
        <v>#DIV/0!</v>
      </c>
      <c r="X43" s="27" t="e">
        <f t="shared" si="2"/>
        <v>#DIV/0!</v>
      </c>
    </row>
    <row r="44" spans="6:24">
      <c r="G44" s="32"/>
      <c r="H44" s="31"/>
      <c r="J44" s="34" t="s">
        <v>189</v>
      </c>
      <c r="K44" s="48">
        <v>0</v>
      </c>
      <c r="L44" s="49">
        <v>0</v>
      </c>
      <c r="M44" s="49">
        <v>0</v>
      </c>
      <c r="N44" s="50">
        <v>0</v>
      </c>
      <c r="O44" s="27">
        <f t="shared" si="3"/>
        <v>0</v>
      </c>
      <c r="P44" t="e">
        <f>VLOOKUP(J44,#REF!,4,0)</f>
        <v>#REF!</v>
      </c>
      <c r="Q44" s="25" t="s">
        <v>73</v>
      </c>
      <c r="R44" s="26">
        <v>2</v>
      </c>
      <c r="S44" s="26"/>
      <c r="T44" s="26">
        <v>2</v>
      </c>
      <c r="V44" s="34" t="s">
        <v>54</v>
      </c>
      <c r="W44" s="27">
        <f t="shared" si="1"/>
        <v>0.89111660482331256</v>
      </c>
      <c r="X44" s="27">
        <f t="shared" si="2"/>
        <v>0.89111660482331256</v>
      </c>
    </row>
    <row r="45" spans="6:24">
      <c r="G45" s="32"/>
      <c r="H45" s="31"/>
      <c r="J45" s="34" t="s">
        <v>70</v>
      </c>
      <c r="K45" s="48">
        <v>213173</v>
      </c>
      <c r="L45" s="49">
        <v>189962</v>
      </c>
      <c r="M45" s="49">
        <v>7714</v>
      </c>
      <c r="N45" s="50">
        <v>182248</v>
      </c>
      <c r="O45" s="27">
        <f t="shared" si="3"/>
        <v>4.0608121624324867E-2</v>
      </c>
      <c r="P45" t="e">
        <f>VLOOKUP(J45,#REF!,4,0)</f>
        <v>#REF!</v>
      </c>
      <c r="Q45" s="25" t="s">
        <v>69</v>
      </c>
      <c r="R45" s="26">
        <v>1</v>
      </c>
      <c r="S45" s="26">
        <v>7</v>
      </c>
      <c r="T45" s="26">
        <v>8</v>
      </c>
      <c r="V45" s="34" t="s">
        <v>90</v>
      </c>
      <c r="W45" s="27">
        <f t="shared" si="1"/>
        <v>0.99494385387033968</v>
      </c>
      <c r="X45" s="27">
        <f t="shared" si="2"/>
        <v>0.99494385387033968</v>
      </c>
    </row>
    <row r="46" spans="6:24">
      <c r="G46" s="32"/>
      <c r="H46" s="31"/>
      <c r="J46" s="34" t="s">
        <v>117</v>
      </c>
      <c r="K46" s="48">
        <v>66790</v>
      </c>
      <c r="L46" s="49">
        <v>66452.299999999988</v>
      </c>
      <c r="M46" s="49">
        <v>4460</v>
      </c>
      <c r="N46" s="50">
        <v>61992.299999999996</v>
      </c>
      <c r="O46" s="27">
        <f t="shared" si="3"/>
        <v>6.7115810889916541E-2</v>
      </c>
      <c r="P46" t="e">
        <f>VLOOKUP(J46,#REF!,4,0)</f>
        <v>#REF!</v>
      </c>
      <c r="Q46" s="25" t="s">
        <v>148</v>
      </c>
      <c r="R46" s="26">
        <v>57</v>
      </c>
      <c r="S46" s="26">
        <v>173</v>
      </c>
      <c r="T46" s="26">
        <v>230</v>
      </c>
      <c r="V46" s="34" t="s">
        <v>126</v>
      </c>
      <c r="W46" s="27">
        <f t="shared" si="1"/>
        <v>0.70220369267421079</v>
      </c>
      <c r="X46" s="27">
        <f t="shared" si="2"/>
        <v>0.70220369267421079</v>
      </c>
    </row>
    <row r="47" spans="6:24">
      <c r="G47" s="32"/>
      <c r="H47" s="31"/>
      <c r="J47" s="34" t="s">
        <v>165</v>
      </c>
      <c r="K47" s="48">
        <v>117530</v>
      </c>
      <c r="L47" s="49">
        <v>82530</v>
      </c>
      <c r="M47" s="49">
        <v>390</v>
      </c>
      <c r="N47" s="50">
        <v>82140</v>
      </c>
      <c r="O47" s="27">
        <f t="shared" si="3"/>
        <v>4.7255543438749544E-3</v>
      </c>
      <c r="P47" t="e">
        <f>VLOOKUP(J47,#REF!,4,0)</f>
        <v>#REF!</v>
      </c>
      <c r="V47" s="34" t="s">
        <v>88</v>
      </c>
      <c r="W47" s="27">
        <f t="shared" si="1"/>
        <v>1</v>
      </c>
      <c r="X47" s="27">
        <f t="shared" si="2"/>
        <v>1</v>
      </c>
    </row>
    <row r="48" spans="6:24">
      <c r="G48" s="32"/>
      <c r="H48" s="31"/>
      <c r="J48" s="34" t="s">
        <v>128</v>
      </c>
      <c r="K48" s="48">
        <v>31980</v>
      </c>
      <c r="L48" s="49">
        <v>31980</v>
      </c>
      <c r="M48" s="49">
        <v>4590</v>
      </c>
      <c r="N48" s="50">
        <v>27390</v>
      </c>
      <c r="O48" s="27">
        <f t="shared" si="3"/>
        <v>0.14352720450281425</v>
      </c>
      <c r="P48" t="e">
        <f>VLOOKUP(J48,#REF!,4,0)</f>
        <v>#REF!</v>
      </c>
      <c r="V48" s="34" t="s">
        <v>63</v>
      </c>
      <c r="W48" s="27">
        <f t="shared" si="1"/>
        <v>0.93843155150943247</v>
      </c>
      <c r="X48" s="27">
        <f t="shared" si="2"/>
        <v>0.93843155150943247</v>
      </c>
    </row>
    <row r="49" spans="6:24">
      <c r="G49" s="32"/>
      <c r="H49" s="31"/>
      <c r="J49" s="34" t="s">
        <v>78</v>
      </c>
      <c r="K49" s="48">
        <v>129287</v>
      </c>
      <c r="L49" s="49">
        <v>121327</v>
      </c>
      <c r="M49" s="49">
        <v>19938</v>
      </c>
      <c r="N49" s="50">
        <v>101389</v>
      </c>
      <c r="O49" s="27">
        <f t="shared" si="3"/>
        <v>0.16433275363274458</v>
      </c>
      <c r="P49" t="e">
        <f>VLOOKUP(J49,#REF!,4,0)</f>
        <v>#REF!</v>
      </c>
      <c r="V49" s="34" t="s">
        <v>55</v>
      </c>
      <c r="W49" s="27">
        <f t="shared" si="1"/>
        <v>0.82690416347940121</v>
      </c>
      <c r="X49" s="27">
        <f t="shared" si="2"/>
        <v>0.82690416347940121</v>
      </c>
    </row>
    <row r="50" spans="6:24">
      <c r="G50" s="32"/>
      <c r="H50" s="31"/>
      <c r="J50" s="34" t="s">
        <v>96</v>
      </c>
      <c r="K50" s="48">
        <v>45755</v>
      </c>
      <c r="L50" s="49">
        <v>37835</v>
      </c>
      <c r="M50" s="49">
        <v>1400</v>
      </c>
      <c r="N50" s="50">
        <v>36435</v>
      </c>
      <c r="O50" s="27">
        <f t="shared" si="3"/>
        <v>3.7002775208140611E-2</v>
      </c>
      <c r="P50" t="e">
        <f>VLOOKUP(J50,#REF!,4,0)</f>
        <v>#REF!</v>
      </c>
      <c r="V50" s="34" t="s">
        <v>66</v>
      </c>
      <c r="W50" s="27" t="e">
        <f t="shared" si="1"/>
        <v>#DIV/0!</v>
      </c>
      <c r="X50" s="27" t="e">
        <f t="shared" si="2"/>
        <v>#DIV/0!</v>
      </c>
    </row>
    <row r="51" spans="6:24">
      <c r="J51" s="34" t="s">
        <v>160</v>
      </c>
      <c r="K51" s="48">
        <v>0</v>
      </c>
      <c r="L51" s="49">
        <v>0</v>
      </c>
      <c r="M51" s="49">
        <v>0</v>
      </c>
      <c r="N51" s="50">
        <v>0</v>
      </c>
      <c r="O51" s="27">
        <f t="shared" si="3"/>
        <v>0</v>
      </c>
      <c r="P51" t="e">
        <f>VLOOKUP(J51,#REF!,4,0)</f>
        <v>#REF!</v>
      </c>
      <c r="V51" s="34" t="s">
        <v>70</v>
      </c>
      <c r="W51" s="27">
        <f t="shared" si="1"/>
        <v>0.7137604198826798</v>
      </c>
      <c r="X51" s="27">
        <f t="shared" si="2"/>
        <v>0.7137604198826798</v>
      </c>
    </row>
    <row r="52" spans="6:24">
      <c r="J52" s="34" t="s">
        <v>68</v>
      </c>
      <c r="K52" s="48">
        <v>323900</v>
      </c>
      <c r="L52" s="49">
        <v>231187</v>
      </c>
      <c r="M52" s="49">
        <v>17776</v>
      </c>
      <c r="N52" s="50">
        <v>213411</v>
      </c>
      <c r="O52" s="27">
        <f t="shared" si="3"/>
        <v>7.689013655612123E-2</v>
      </c>
      <c r="P52" t="e">
        <f>VLOOKUP(J52,#REF!,4,0)</f>
        <v>#REF!</v>
      </c>
      <c r="V52" s="34" t="s">
        <v>117</v>
      </c>
      <c r="W52" s="27">
        <f t="shared" si="1"/>
        <v>0.58691997310020172</v>
      </c>
      <c r="X52" s="27">
        <f t="shared" si="2"/>
        <v>0.58691997310020172</v>
      </c>
    </row>
    <row r="53" spans="6:24">
      <c r="J53" s="34" t="s">
        <v>98</v>
      </c>
      <c r="K53" s="48">
        <v>14870</v>
      </c>
      <c r="L53" s="49">
        <v>8727.5</v>
      </c>
      <c r="M53" s="49">
        <v>2415</v>
      </c>
      <c r="N53" s="50">
        <v>6312.5</v>
      </c>
      <c r="O53" s="27">
        <f t="shared" si="3"/>
        <v>0.27671154397020908</v>
      </c>
      <c r="P53" t="e">
        <f>VLOOKUP(J53,#REF!,4,0)</f>
        <v>#REF!</v>
      </c>
      <c r="V53" s="34" t="s">
        <v>165</v>
      </c>
      <c r="W53" s="27">
        <f t="shared" si="1"/>
        <v>0.91919554677680015</v>
      </c>
      <c r="X53" s="27">
        <f t="shared" si="2"/>
        <v>0.91919554677680015</v>
      </c>
    </row>
    <row r="54" spans="6:24">
      <c r="J54" s="34" t="s">
        <v>121</v>
      </c>
      <c r="K54" s="48">
        <v>111380</v>
      </c>
      <c r="L54" s="49">
        <v>102380</v>
      </c>
      <c r="M54" s="49">
        <v>4610</v>
      </c>
      <c r="N54" s="50">
        <v>97770</v>
      </c>
      <c r="O54" s="27">
        <f t="shared" si="3"/>
        <v>4.5028325844891581E-2</v>
      </c>
      <c r="P54" t="e">
        <f>VLOOKUP(J54,#REF!,4,0)</f>
        <v>#REF!</v>
      </c>
      <c r="V54" s="34" t="s">
        <v>67</v>
      </c>
      <c r="W54" s="27">
        <f t="shared" si="1"/>
        <v>0.84337879454465459</v>
      </c>
      <c r="X54" s="27">
        <f t="shared" si="2"/>
        <v>0.84337879454465459</v>
      </c>
    </row>
    <row r="55" spans="6:24">
      <c r="F55" s="26"/>
      <c r="J55" s="34" t="s">
        <v>152</v>
      </c>
      <c r="K55" s="48">
        <v>4546</v>
      </c>
      <c r="L55" s="49">
        <v>3834</v>
      </c>
      <c r="M55" s="49">
        <v>200</v>
      </c>
      <c r="N55" s="50">
        <v>3634</v>
      </c>
      <c r="O55" s="27">
        <f t="shared" si="3"/>
        <v>5.2164840897235262E-2</v>
      </c>
      <c r="P55" t="e">
        <f>VLOOKUP(J55,#REF!,4,0)</f>
        <v>#REF!</v>
      </c>
      <c r="V55" s="34" t="s">
        <v>128</v>
      </c>
      <c r="W55" s="27" t="e">
        <f t="shared" si="1"/>
        <v>#DIV/0!</v>
      </c>
      <c r="X55" s="27" t="e">
        <f t="shared" si="2"/>
        <v>#DIV/0!</v>
      </c>
    </row>
    <row r="56" spans="6:24">
      <c r="J56" s="34" t="s">
        <v>77</v>
      </c>
      <c r="K56" s="48">
        <v>0</v>
      </c>
      <c r="L56" s="49">
        <v>0</v>
      </c>
      <c r="M56" s="49">
        <v>1550</v>
      </c>
      <c r="N56" s="50">
        <v>-1550</v>
      </c>
      <c r="O56" s="27">
        <f t="shared" si="3"/>
        <v>0</v>
      </c>
      <c r="P56" t="e">
        <f>VLOOKUP(J56,#REF!,4,0)</f>
        <v>#REF!</v>
      </c>
      <c r="V56" s="34" t="s">
        <v>78</v>
      </c>
      <c r="W56" s="27">
        <f t="shared" si="1"/>
        <v>0.85553467827004215</v>
      </c>
      <c r="X56" s="27">
        <f t="shared" si="2"/>
        <v>0.85553467827004215</v>
      </c>
    </row>
    <row r="57" spans="6:24">
      <c r="J57" s="34" t="s">
        <v>73</v>
      </c>
      <c r="K57" s="48">
        <v>60672</v>
      </c>
      <c r="L57" s="49">
        <v>51907</v>
      </c>
      <c r="M57" s="49">
        <v>3878</v>
      </c>
      <c r="N57" s="50">
        <v>48029</v>
      </c>
      <c r="O57" s="27">
        <f t="shared" si="3"/>
        <v>7.4710540004238352E-2</v>
      </c>
      <c r="P57" t="e">
        <f>VLOOKUP(J57,#REF!,4,0)</f>
        <v>#REF!</v>
      </c>
      <c r="V57" s="34" t="s">
        <v>96</v>
      </c>
      <c r="W57" s="27">
        <f t="shared" si="1"/>
        <v>0.4190772803466114</v>
      </c>
      <c r="X57" s="27">
        <f t="shared" si="2"/>
        <v>0.4190772803466114</v>
      </c>
    </row>
    <row r="58" spans="6:24">
      <c r="J58" s="34" t="s">
        <v>69</v>
      </c>
      <c r="K58" s="48">
        <v>359134</v>
      </c>
      <c r="L58" s="49">
        <v>150504.89999999994</v>
      </c>
      <c r="M58" s="49">
        <v>2200</v>
      </c>
      <c r="N58" s="50">
        <v>148304.89999999994</v>
      </c>
      <c r="O58" s="27">
        <f t="shared" si="3"/>
        <v>1.4617464281893817E-2</v>
      </c>
      <c r="P58" t="e">
        <f>VLOOKUP(J58,#REF!,4,0)</f>
        <v>#REF!</v>
      </c>
      <c r="V58" s="34" t="s">
        <v>72</v>
      </c>
      <c r="W58" s="27">
        <f t="shared" si="1"/>
        <v>1</v>
      </c>
      <c r="X58" s="27">
        <f t="shared" si="2"/>
        <v>1</v>
      </c>
    </row>
    <row r="59" spans="6:24">
      <c r="J59" s="34" t="s">
        <v>179</v>
      </c>
      <c r="K59" s="48">
        <v>4840</v>
      </c>
      <c r="L59" s="49">
        <v>4840</v>
      </c>
      <c r="M59" s="49">
        <v>0</v>
      </c>
      <c r="N59" s="50">
        <v>4840</v>
      </c>
      <c r="O59" s="27">
        <f t="shared" si="3"/>
        <v>0</v>
      </c>
      <c r="P59" t="e">
        <f>VLOOKUP(J59,#REF!,4,0)</f>
        <v>#REF!</v>
      </c>
      <c r="V59" s="34" t="s">
        <v>160</v>
      </c>
      <c r="W59" s="27" t="e">
        <f t="shared" si="1"/>
        <v>#DIV/0!</v>
      </c>
      <c r="X59" s="27" t="e">
        <f t="shared" si="2"/>
        <v>#DIV/0!</v>
      </c>
    </row>
    <row r="60" spans="6:24">
      <c r="J60" s="34" t="s">
        <v>65</v>
      </c>
      <c r="K60" s="48">
        <v>0</v>
      </c>
      <c r="L60" s="49">
        <v>0</v>
      </c>
      <c r="M60" s="49">
        <v>240</v>
      </c>
      <c r="N60" s="50">
        <v>-240</v>
      </c>
      <c r="O60" s="27">
        <f t="shared" si="3"/>
        <v>0</v>
      </c>
      <c r="P60" t="e">
        <f>VLOOKUP(J60,#REF!,4,0)</f>
        <v>#REF!</v>
      </c>
      <c r="V60" s="34" t="s">
        <v>68</v>
      </c>
      <c r="W60" s="27" t="e">
        <f t="shared" si="1"/>
        <v>#DIV/0!</v>
      </c>
      <c r="X60" s="27" t="e">
        <f t="shared" si="2"/>
        <v>#DIV/0!</v>
      </c>
    </row>
    <row r="61" spans="6:24">
      <c r="J61" s="34" t="s">
        <v>171</v>
      </c>
      <c r="K61" s="48">
        <v>0</v>
      </c>
      <c r="L61" s="49">
        <v>0</v>
      </c>
      <c r="M61" s="49">
        <v>0</v>
      </c>
      <c r="N61" s="50">
        <v>0</v>
      </c>
      <c r="O61" s="27">
        <f t="shared" si="3"/>
        <v>0</v>
      </c>
      <c r="P61" t="e">
        <f>VLOOKUP(J61,#REF!,4,0)</f>
        <v>#REF!</v>
      </c>
      <c r="V61" s="34" t="s">
        <v>98</v>
      </c>
      <c r="W61" s="27">
        <f t="shared" si="1"/>
        <v>1</v>
      </c>
      <c r="X61" s="27">
        <f t="shared" si="2"/>
        <v>1</v>
      </c>
    </row>
    <row r="62" spans="6:24">
      <c r="J62" s="34" t="s">
        <v>192</v>
      </c>
      <c r="K62" s="48">
        <v>100</v>
      </c>
      <c r="L62" s="49">
        <v>100</v>
      </c>
      <c r="M62" s="49">
        <v>0</v>
      </c>
      <c r="N62" s="50">
        <v>100</v>
      </c>
      <c r="O62" s="27">
        <f t="shared" si="3"/>
        <v>0</v>
      </c>
      <c r="P62" t="e">
        <f>VLOOKUP(J62,#REF!,4,0)</f>
        <v>#REF!</v>
      </c>
      <c r="V62" s="34" t="s">
        <v>121</v>
      </c>
      <c r="W62" s="27">
        <f t="shared" si="1"/>
        <v>0.79271840398105331</v>
      </c>
      <c r="X62" s="27">
        <f t="shared" si="2"/>
        <v>0.79271840398105331</v>
      </c>
    </row>
    <row r="63" spans="6:24">
      <c r="J63" s="51" t="s">
        <v>148</v>
      </c>
      <c r="K63" s="52">
        <v>5136731</v>
      </c>
      <c r="L63" s="53">
        <v>4071981.1999999997</v>
      </c>
      <c r="M63" s="53">
        <v>292132.5</v>
      </c>
      <c r="N63" s="54">
        <v>3779848.6999999993</v>
      </c>
      <c r="O63" s="27">
        <f t="shared" si="3"/>
        <v>7.1742104310304783E-2</v>
      </c>
      <c r="P63" t="e">
        <f>VLOOKUP(J63,#REF!,4,0)</f>
        <v>#REF!</v>
      </c>
      <c r="V63" s="34" t="s">
        <v>152</v>
      </c>
      <c r="W63" s="27" t="e">
        <f t="shared" si="1"/>
        <v>#DIV/0!</v>
      </c>
      <c r="X63" s="27" t="e">
        <f t="shared" si="2"/>
        <v>#DIV/0!</v>
      </c>
    </row>
    <row r="64" spans="6:24">
      <c r="O64" s="27">
        <f t="shared" si="3"/>
        <v>0</v>
      </c>
      <c r="P64" t="e">
        <f>VLOOKUP(J64,#REF!,4,0)</f>
        <v>#REF!</v>
      </c>
      <c r="V64" s="34" t="s">
        <v>77</v>
      </c>
      <c r="W64" s="27" t="e">
        <f t="shared" si="1"/>
        <v>#DIV/0!</v>
      </c>
      <c r="X64" s="27" t="e">
        <f t="shared" si="2"/>
        <v>#DIV/0!</v>
      </c>
    </row>
    <row r="65" spans="15:24">
      <c r="O65" s="27">
        <f t="shared" si="3"/>
        <v>0</v>
      </c>
      <c r="P65" t="e">
        <f>VLOOKUP(J65,#REF!,4,0)</f>
        <v>#REF!</v>
      </c>
      <c r="V65" s="34" t="s">
        <v>73</v>
      </c>
      <c r="W65" s="27" t="e">
        <f t="shared" si="1"/>
        <v>#DIV/0!</v>
      </c>
      <c r="X65" s="27" t="e">
        <f t="shared" si="2"/>
        <v>#DIV/0!</v>
      </c>
    </row>
    <row r="66" spans="15:24">
      <c r="O66" s="27">
        <f t="shared" si="3"/>
        <v>0</v>
      </c>
      <c r="P66" t="e">
        <f>VLOOKUP(J66,#REF!,4,0)</f>
        <v>#REF!</v>
      </c>
      <c r="V66" s="34" t="s">
        <v>69</v>
      </c>
      <c r="W66" s="27" t="e">
        <f t="shared" si="1"/>
        <v>#DIV/0!</v>
      </c>
      <c r="X66" s="27" t="e">
        <f t="shared" si="2"/>
        <v>#DIV/0!</v>
      </c>
    </row>
    <row r="67" spans="15:24">
      <c r="O67" s="27">
        <f t="shared" si="3"/>
        <v>0</v>
      </c>
      <c r="P67" t="e">
        <f>VLOOKUP(J67,#REF!,4,0)</f>
        <v>#REF!</v>
      </c>
      <c r="V67" s="34" t="s">
        <v>179</v>
      </c>
      <c r="W67" s="27" t="e">
        <f t="shared" si="1"/>
        <v>#DIV/0!</v>
      </c>
      <c r="X67" s="27" t="e">
        <f t="shared" si="2"/>
        <v>#DIV/0!</v>
      </c>
    </row>
    <row r="68" spans="15:24">
      <c r="O68" s="27">
        <f t="shared" si="3"/>
        <v>0</v>
      </c>
      <c r="P68" t="e">
        <f>VLOOKUP(J68,#REF!,4,0)</f>
        <v>#REF!</v>
      </c>
      <c r="V68" s="34" t="s">
        <v>65</v>
      </c>
      <c r="W68" s="27" t="e">
        <f t="shared" si="1"/>
        <v>#DIV/0!</v>
      </c>
      <c r="X68" s="27" t="e">
        <f t="shared" si="2"/>
        <v>#DIV/0!</v>
      </c>
    </row>
    <row r="69" spans="15:24">
      <c r="O69" s="27">
        <f t="shared" si="3"/>
        <v>0</v>
      </c>
      <c r="P69" t="e">
        <f>VLOOKUP(J69,#REF!,4,0)</f>
        <v>#REF!</v>
      </c>
      <c r="V69" s="34" t="s">
        <v>100</v>
      </c>
      <c r="W69" s="27" t="e">
        <f t="shared" ref="W69:W70" si="4">L70/K70</f>
        <v>#DIV/0!</v>
      </c>
      <c r="X69" s="27" t="e">
        <f t="shared" ref="X69:X70" si="5">W69</f>
        <v>#DIV/0!</v>
      </c>
    </row>
    <row r="70" spans="15:24">
      <c r="O70" s="27">
        <f t="shared" ref="O70:O117" si="6">IFERROR(M70/L70,0)</f>
        <v>0</v>
      </c>
      <c r="P70" t="e">
        <f>VLOOKUP(J70,#REF!,4,0)</f>
        <v>#REF!</v>
      </c>
      <c r="V70" s="34" t="s">
        <v>171</v>
      </c>
      <c r="W70" s="27" t="e">
        <f t="shared" si="4"/>
        <v>#DIV/0!</v>
      </c>
      <c r="X70" s="27" t="e">
        <f t="shared" si="5"/>
        <v>#DIV/0!</v>
      </c>
    </row>
    <row r="71" spans="15:24">
      <c r="O71" s="27">
        <f t="shared" si="6"/>
        <v>0</v>
      </c>
      <c r="P71" t="e">
        <f>VLOOKUP(J71,#REF!,4,0)</f>
        <v>#REF!</v>
      </c>
    </row>
    <row r="72" spans="15:24">
      <c r="O72" s="27">
        <f t="shared" si="6"/>
        <v>0</v>
      </c>
      <c r="P72" t="e">
        <f>VLOOKUP(J72,#REF!,4,0)</f>
        <v>#REF!</v>
      </c>
    </row>
    <row r="73" spans="15:24">
      <c r="O73" s="27">
        <f t="shared" si="6"/>
        <v>0</v>
      </c>
      <c r="P73" t="e">
        <f>VLOOKUP(J73,#REF!,4,0)</f>
        <v>#REF!</v>
      </c>
    </row>
    <row r="74" spans="15:24">
      <c r="O74" s="27">
        <f t="shared" si="6"/>
        <v>0</v>
      </c>
      <c r="P74" t="e">
        <f>VLOOKUP(J74,#REF!,4,0)</f>
        <v>#REF!</v>
      </c>
    </row>
    <row r="75" spans="15:24">
      <c r="O75" s="27">
        <f t="shared" si="6"/>
        <v>0</v>
      </c>
      <c r="P75" t="e">
        <f>VLOOKUP(J75,#REF!,4,0)</f>
        <v>#REF!</v>
      </c>
    </row>
    <row r="76" spans="15:24">
      <c r="O76" s="27">
        <f t="shared" si="6"/>
        <v>0</v>
      </c>
      <c r="P76" t="e">
        <f>VLOOKUP(J76,#REF!,4,0)</f>
        <v>#REF!</v>
      </c>
    </row>
    <row r="77" spans="15:24">
      <c r="O77" s="27">
        <f t="shared" si="6"/>
        <v>0</v>
      </c>
      <c r="P77" t="e">
        <f>VLOOKUP(J77,#REF!,4,0)</f>
        <v>#REF!</v>
      </c>
    </row>
    <row r="78" spans="15:24">
      <c r="O78" s="27">
        <f t="shared" si="6"/>
        <v>0</v>
      </c>
      <c r="P78" t="e">
        <f>VLOOKUP(J78,#REF!,4,0)</f>
        <v>#REF!</v>
      </c>
    </row>
    <row r="79" spans="15:24">
      <c r="O79" s="27">
        <f t="shared" si="6"/>
        <v>0</v>
      </c>
      <c r="P79" t="e">
        <f>VLOOKUP(J79,#REF!,4,0)</f>
        <v>#REF!</v>
      </c>
    </row>
    <row r="80" spans="15:24">
      <c r="O80" s="27">
        <f t="shared" si="6"/>
        <v>0</v>
      </c>
      <c r="P80" t="e">
        <f>VLOOKUP(J80,#REF!,4,0)</f>
        <v>#REF!</v>
      </c>
    </row>
    <row r="81" spans="15:16">
      <c r="O81" s="27">
        <f t="shared" si="6"/>
        <v>0</v>
      </c>
      <c r="P81" t="e">
        <f>VLOOKUP(J81,#REF!,4,0)</f>
        <v>#REF!</v>
      </c>
    </row>
    <row r="82" spans="15:16">
      <c r="O82" s="27">
        <f t="shared" si="6"/>
        <v>0</v>
      </c>
      <c r="P82" t="e">
        <f>VLOOKUP(J82,#REF!,4,0)</f>
        <v>#REF!</v>
      </c>
    </row>
    <row r="83" spans="15:16">
      <c r="O83" s="27">
        <f t="shared" si="6"/>
        <v>0</v>
      </c>
      <c r="P83" t="e">
        <f>VLOOKUP(J83,#REF!,4,0)</f>
        <v>#REF!</v>
      </c>
    </row>
    <row r="84" spans="15:16">
      <c r="O84" s="27">
        <f t="shared" si="6"/>
        <v>0</v>
      </c>
      <c r="P84" t="e">
        <f>VLOOKUP(J84,#REF!,4,0)</f>
        <v>#REF!</v>
      </c>
    </row>
    <row r="85" spans="15:16">
      <c r="O85" s="27">
        <f t="shared" si="6"/>
        <v>0</v>
      </c>
      <c r="P85" t="e">
        <f>VLOOKUP(J85,#REF!,4,0)</f>
        <v>#REF!</v>
      </c>
    </row>
    <row r="86" spans="15:16">
      <c r="O86" s="27">
        <f t="shared" si="6"/>
        <v>0</v>
      </c>
      <c r="P86" t="e">
        <f>VLOOKUP(J86,#REF!,4,0)</f>
        <v>#REF!</v>
      </c>
    </row>
    <row r="87" spans="15:16">
      <c r="O87" s="27">
        <f t="shared" si="6"/>
        <v>0</v>
      </c>
      <c r="P87" t="e">
        <f>VLOOKUP(J87,#REF!,4,0)</f>
        <v>#REF!</v>
      </c>
    </row>
    <row r="88" spans="15:16">
      <c r="O88" s="27">
        <f t="shared" si="6"/>
        <v>0</v>
      </c>
      <c r="P88" t="e">
        <f>VLOOKUP(J88,#REF!,4,0)</f>
        <v>#REF!</v>
      </c>
    </row>
    <row r="89" spans="15:16">
      <c r="O89" s="27">
        <f t="shared" si="6"/>
        <v>0</v>
      </c>
      <c r="P89" t="e">
        <f>VLOOKUP(J89,#REF!,4,0)</f>
        <v>#REF!</v>
      </c>
    </row>
    <row r="90" spans="15:16">
      <c r="O90" s="27">
        <f t="shared" si="6"/>
        <v>0</v>
      </c>
      <c r="P90" t="e">
        <f>VLOOKUP(J90,#REF!,4,0)</f>
        <v>#REF!</v>
      </c>
    </row>
    <row r="91" spans="15:16">
      <c r="O91" s="27">
        <f t="shared" si="6"/>
        <v>0</v>
      </c>
      <c r="P91" t="e">
        <f>VLOOKUP(J91,#REF!,4,0)</f>
        <v>#REF!</v>
      </c>
    </row>
    <row r="92" spans="15:16">
      <c r="O92" s="27">
        <f t="shared" si="6"/>
        <v>0</v>
      </c>
      <c r="P92" t="e">
        <f>VLOOKUP(J92,#REF!,4,0)</f>
        <v>#REF!</v>
      </c>
    </row>
    <row r="93" spans="15:16">
      <c r="O93" s="27">
        <f t="shared" si="6"/>
        <v>0</v>
      </c>
      <c r="P93" t="e">
        <f>VLOOKUP(J93,#REF!,4,0)</f>
        <v>#REF!</v>
      </c>
    </row>
    <row r="94" spans="15:16">
      <c r="O94" s="27">
        <f t="shared" si="6"/>
        <v>0</v>
      </c>
      <c r="P94" t="e">
        <f>VLOOKUP(J94,#REF!,4,0)</f>
        <v>#REF!</v>
      </c>
    </row>
    <row r="95" spans="15:16">
      <c r="O95" s="27">
        <f t="shared" si="6"/>
        <v>0</v>
      </c>
      <c r="P95" t="e">
        <f>VLOOKUP(J95,#REF!,4,0)</f>
        <v>#REF!</v>
      </c>
    </row>
    <row r="96" spans="15:16">
      <c r="O96" s="27">
        <f t="shared" si="6"/>
        <v>0</v>
      </c>
      <c r="P96" t="e">
        <f>VLOOKUP(J96,#REF!,4,0)</f>
        <v>#REF!</v>
      </c>
    </row>
    <row r="97" spans="15:16">
      <c r="O97" s="27">
        <f t="shared" si="6"/>
        <v>0</v>
      </c>
      <c r="P97" t="e">
        <f>VLOOKUP(J97,#REF!,4,0)</f>
        <v>#REF!</v>
      </c>
    </row>
    <row r="98" spans="15:16">
      <c r="O98" s="27">
        <f t="shared" si="6"/>
        <v>0</v>
      </c>
      <c r="P98" t="e">
        <f>VLOOKUP(J98,#REF!,4,0)</f>
        <v>#REF!</v>
      </c>
    </row>
    <row r="99" spans="15:16">
      <c r="O99" s="27">
        <f t="shared" si="6"/>
        <v>0</v>
      </c>
      <c r="P99" t="e">
        <f>VLOOKUP(J99,#REF!,4,0)</f>
        <v>#REF!</v>
      </c>
    </row>
    <row r="100" spans="15:16">
      <c r="O100" s="27">
        <f t="shared" si="6"/>
        <v>0</v>
      </c>
      <c r="P100" t="e">
        <f>VLOOKUP(J100,#REF!,4,0)</f>
        <v>#REF!</v>
      </c>
    </row>
    <row r="101" spans="15:16">
      <c r="O101" s="27">
        <f t="shared" si="6"/>
        <v>0</v>
      </c>
      <c r="P101" t="e">
        <f>VLOOKUP(J101,#REF!,4,0)</f>
        <v>#REF!</v>
      </c>
    </row>
    <row r="102" spans="15:16">
      <c r="O102" s="27">
        <f t="shared" si="6"/>
        <v>0</v>
      </c>
      <c r="P102" t="e">
        <f>VLOOKUP(J102,#REF!,4,0)</f>
        <v>#REF!</v>
      </c>
    </row>
    <row r="103" spans="15:16">
      <c r="O103" s="27">
        <f t="shared" si="6"/>
        <v>0</v>
      </c>
      <c r="P103" t="e">
        <f>VLOOKUP(J103,#REF!,4,0)</f>
        <v>#REF!</v>
      </c>
    </row>
    <row r="104" spans="15:16">
      <c r="O104" s="27">
        <f t="shared" si="6"/>
        <v>0</v>
      </c>
      <c r="P104" t="e">
        <f>VLOOKUP(J104,#REF!,4,0)</f>
        <v>#REF!</v>
      </c>
    </row>
    <row r="105" spans="15:16">
      <c r="O105" s="27">
        <f t="shared" si="6"/>
        <v>0</v>
      </c>
      <c r="P105" t="e">
        <f>VLOOKUP(J105,#REF!,4,0)</f>
        <v>#REF!</v>
      </c>
    </row>
    <row r="106" spans="15:16">
      <c r="O106" s="27">
        <f t="shared" si="6"/>
        <v>0</v>
      </c>
      <c r="P106" t="e">
        <f>VLOOKUP(J106,#REF!,4,0)</f>
        <v>#REF!</v>
      </c>
    </row>
    <row r="107" spans="15:16">
      <c r="O107" s="27">
        <f t="shared" si="6"/>
        <v>0</v>
      </c>
      <c r="P107" t="e">
        <f>VLOOKUP(J107,#REF!,4,0)</f>
        <v>#REF!</v>
      </c>
    </row>
    <row r="108" spans="15:16">
      <c r="O108" s="27">
        <f t="shared" si="6"/>
        <v>0</v>
      </c>
      <c r="P108" t="e">
        <f>VLOOKUP(J108,#REF!,4,0)</f>
        <v>#REF!</v>
      </c>
    </row>
    <row r="109" spans="15:16">
      <c r="O109" s="27">
        <f t="shared" si="6"/>
        <v>0</v>
      </c>
      <c r="P109" t="e">
        <f>VLOOKUP(J109,#REF!,4,0)</f>
        <v>#REF!</v>
      </c>
    </row>
    <row r="110" spans="15:16">
      <c r="O110" s="27">
        <f t="shared" si="6"/>
        <v>0</v>
      </c>
      <c r="P110" t="e">
        <f>VLOOKUP(J110,#REF!,4,0)</f>
        <v>#REF!</v>
      </c>
    </row>
    <row r="111" spans="15:16">
      <c r="O111" s="27">
        <f t="shared" si="6"/>
        <v>0</v>
      </c>
      <c r="P111" t="e">
        <f>VLOOKUP(J111,#REF!,4,0)</f>
        <v>#REF!</v>
      </c>
    </row>
    <row r="112" spans="15:16">
      <c r="O112" s="27">
        <f t="shared" si="6"/>
        <v>0</v>
      </c>
      <c r="P112" t="e">
        <f>VLOOKUP(J112,#REF!,4,0)</f>
        <v>#REF!</v>
      </c>
    </row>
    <row r="113" spans="15:16">
      <c r="O113" s="27">
        <f t="shared" si="6"/>
        <v>0</v>
      </c>
      <c r="P113" t="e">
        <f>VLOOKUP(J113,#REF!,4,0)</f>
        <v>#REF!</v>
      </c>
    </row>
    <row r="114" spans="15:16">
      <c r="O114" s="27">
        <f t="shared" si="6"/>
        <v>0</v>
      </c>
      <c r="P114" t="e">
        <f>VLOOKUP(J114,#REF!,4,0)</f>
        <v>#REF!</v>
      </c>
    </row>
    <row r="115" spans="15:16">
      <c r="O115" s="27">
        <f t="shared" si="6"/>
        <v>0</v>
      </c>
      <c r="P115" t="e">
        <f>VLOOKUP(J115,#REF!,4,0)</f>
        <v>#REF!</v>
      </c>
    </row>
    <row r="116" spans="15:16">
      <c r="O116" s="27">
        <f t="shared" si="6"/>
        <v>0</v>
      </c>
      <c r="P116" t="e">
        <f>VLOOKUP(J116,#REF!,4,0)</f>
        <v>#REF!</v>
      </c>
    </row>
    <row r="117" spans="15:16">
      <c r="O117" s="27">
        <f t="shared" si="6"/>
        <v>0</v>
      </c>
      <c r="P117" t="e">
        <f>VLOOKUP(J117,#REF!,4,0)</f>
        <v>#REF!</v>
      </c>
    </row>
  </sheetData>
  <autoFilter ref="J3:T1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6"/>
  <sheetViews>
    <sheetView topLeftCell="A16" workbookViewId="0">
      <selection activeCell="A21" sqref="A21:A22"/>
    </sheetView>
  </sheetViews>
  <sheetFormatPr defaultRowHeight="15"/>
  <cols>
    <col min="1" max="1" width="36.5703125" customWidth="1"/>
    <col min="2" max="2" width="18.7109375" customWidth="1"/>
  </cols>
  <sheetData>
    <row r="1" spans="1:2">
      <c r="A1" s="35" t="s">
        <v>168</v>
      </c>
      <c r="B1" t="s">
        <v>196</v>
      </c>
    </row>
    <row r="2" spans="1:2">
      <c r="A2" s="21" t="s">
        <v>2</v>
      </c>
    </row>
    <row r="3" spans="1:2">
      <c r="A3" s="21" t="s">
        <v>5</v>
      </c>
    </row>
    <row r="4" spans="1:2">
      <c r="A4" s="21" t="s">
        <v>7</v>
      </c>
    </row>
    <row r="5" spans="1:2">
      <c r="A5" s="21" t="s">
        <v>8</v>
      </c>
    </row>
    <row r="6" spans="1:2">
      <c r="A6" s="21" t="s">
        <v>9</v>
      </c>
    </row>
    <row r="7" spans="1:2">
      <c r="A7" s="21" t="s">
        <v>10</v>
      </c>
    </row>
    <row r="8" spans="1:2">
      <c r="A8" s="30" t="s">
        <v>159</v>
      </c>
    </row>
    <row r="9" spans="1:2">
      <c r="A9" s="21" t="s">
        <v>197</v>
      </c>
    </row>
    <row r="10" spans="1:2">
      <c r="A10" s="21" t="s">
        <v>198</v>
      </c>
    </row>
    <row r="11" spans="1:2">
      <c r="A11" s="21" t="s">
        <v>13</v>
      </c>
      <c r="B11" t="s">
        <v>196</v>
      </c>
    </row>
    <row r="12" spans="1:2">
      <c r="A12" s="21" t="s">
        <v>16</v>
      </c>
    </row>
    <row r="13" spans="1:2">
      <c r="A13" s="21" t="s">
        <v>17</v>
      </c>
    </row>
    <row r="14" spans="1:2">
      <c r="A14" s="21" t="s">
        <v>18</v>
      </c>
    </row>
    <row r="15" spans="1:2">
      <c r="A15" s="21" t="s">
        <v>176</v>
      </c>
    </row>
    <row r="16" spans="1:2">
      <c r="A16" s="21" t="s">
        <v>21</v>
      </c>
    </row>
    <row r="17" spans="1:2">
      <c r="A17" s="21" t="s">
        <v>23</v>
      </c>
    </row>
    <row r="18" spans="1:2">
      <c r="A18" s="21" t="s">
        <v>24</v>
      </c>
    </row>
    <row r="19" spans="1:2">
      <c r="A19" s="21" t="s">
        <v>26</v>
      </c>
    </row>
    <row r="20" spans="1:2">
      <c r="A20" s="22" t="s">
        <v>31</v>
      </c>
    </row>
    <row r="21" spans="1:2">
      <c r="A21" s="21" t="s">
        <v>199</v>
      </c>
    </row>
    <row r="22" spans="1:2">
      <c r="A22" s="21" t="s">
        <v>19</v>
      </c>
    </row>
    <row r="23" spans="1:2">
      <c r="A23" s="35" t="s">
        <v>33</v>
      </c>
      <c r="B23" t="s">
        <v>196</v>
      </c>
    </row>
    <row r="24" spans="1:2">
      <c r="A24" s="22" t="s">
        <v>30</v>
      </c>
    </row>
    <row r="25" spans="1:2">
      <c r="A25" s="22" t="s">
        <v>36</v>
      </c>
    </row>
    <row r="26" spans="1:2">
      <c r="A26" s="22" t="s">
        <v>37</v>
      </c>
    </row>
    <row r="27" spans="1:2">
      <c r="A27" s="22" t="s">
        <v>162</v>
      </c>
    </row>
    <row r="28" spans="1:2">
      <c r="A28" s="22" t="s">
        <v>190</v>
      </c>
    </row>
    <row r="29" spans="1:2">
      <c r="A29" s="22" t="s">
        <v>41</v>
      </c>
    </row>
    <row r="30" spans="1:2">
      <c r="A30" s="35" t="s">
        <v>42</v>
      </c>
    </row>
    <row r="31" spans="1:2">
      <c r="A31" s="23" t="s">
        <v>43</v>
      </c>
    </row>
    <row r="32" spans="1:2">
      <c r="A32" s="23" t="s">
        <v>44</v>
      </c>
    </row>
    <row r="33" spans="1:1">
      <c r="A33" s="23" t="s">
        <v>45</v>
      </c>
    </row>
    <row r="34" spans="1:1">
      <c r="A34" s="23" t="s">
        <v>48</v>
      </c>
    </row>
    <row r="35" spans="1:1">
      <c r="A35" s="23" t="s">
        <v>28</v>
      </c>
    </row>
    <row r="36" spans="1:1">
      <c r="A36" s="23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Normal="100" workbookViewId="0">
      <selection activeCell="I5" sqref="I5:I11"/>
    </sheetView>
  </sheetViews>
  <sheetFormatPr defaultRowHeight="15"/>
  <cols>
    <col min="1" max="1" width="17.28515625" customWidth="1"/>
    <col min="2" max="6" width="11.7109375" customWidth="1"/>
    <col min="7" max="7" width="11.7109375" style="58" customWidth="1"/>
    <col min="8" max="9" width="11.7109375" customWidth="1"/>
    <col min="10" max="10" width="11.7109375" style="61" customWidth="1"/>
    <col min="11" max="11" width="11.7109375" customWidth="1"/>
  </cols>
  <sheetData>
    <row r="1" spans="1:11" ht="18" customHeight="1" thickBot="1">
      <c r="A1" s="69" t="s">
        <v>205</v>
      </c>
      <c r="B1" s="70">
        <v>11</v>
      </c>
      <c r="C1" s="71" t="s">
        <v>206</v>
      </c>
      <c r="D1" s="64"/>
    </row>
    <row r="2" spans="1:11" ht="16.5" customHeight="1">
      <c r="A2" s="91" t="s">
        <v>215</v>
      </c>
      <c r="B2" s="89"/>
      <c r="C2" s="99"/>
      <c r="D2" s="99"/>
      <c r="E2" s="99"/>
      <c r="F2" s="99"/>
      <c r="G2" s="99"/>
      <c r="H2" s="95"/>
      <c r="I2" s="97" t="s">
        <v>207</v>
      </c>
      <c r="J2" s="93"/>
      <c r="K2" s="86"/>
    </row>
    <row r="3" spans="1:11" ht="39" customHeight="1">
      <c r="A3" s="92"/>
      <c r="B3" s="90"/>
      <c r="C3" s="63"/>
      <c r="D3" s="63"/>
      <c r="E3" s="63"/>
      <c r="F3" s="63"/>
      <c r="G3" s="100"/>
      <c r="H3" s="96"/>
      <c r="I3" s="98"/>
      <c r="J3" s="94"/>
      <c r="K3" s="87"/>
    </row>
    <row r="4" spans="1:11" ht="18.75" customHeight="1">
      <c r="A4" s="65"/>
      <c r="B4" s="59"/>
      <c r="C4" s="72"/>
      <c r="D4" s="72"/>
      <c r="E4" s="72"/>
      <c r="F4" s="72"/>
      <c r="G4" s="59"/>
      <c r="H4" s="60"/>
      <c r="I4" s="66"/>
      <c r="J4" s="62"/>
      <c r="K4" s="88"/>
    </row>
    <row r="5" spans="1:11">
      <c r="A5" s="77" t="s">
        <v>208</v>
      </c>
      <c r="B5" s="78"/>
      <c r="C5" s="78"/>
      <c r="D5" s="78"/>
      <c r="E5" s="78"/>
      <c r="F5" s="78"/>
      <c r="G5" s="79"/>
      <c r="H5" s="80"/>
      <c r="I5" s="81">
        <v>30</v>
      </c>
      <c r="J5" s="75"/>
      <c r="K5" s="67"/>
    </row>
    <row r="6" spans="1:11">
      <c r="A6" s="77" t="s">
        <v>209</v>
      </c>
      <c r="B6" s="78"/>
      <c r="C6" s="78"/>
      <c r="D6" s="78"/>
      <c r="E6" s="78"/>
      <c r="F6" s="78"/>
      <c r="G6" s="79"/>
      <c r="H6" s="80"/>
      <c r="I6" s="81">
        <v>50</v>
      </c>
      <c r="J6" s="75"/>
      <c r="K6" s="67"/>
    </row>
    <row r="7" spans="1:11">
      <c r="A7" s="77" t="s">
        <v>210</v>
      </c>
      <c r="B7" s="78"/>
      <c r="C7" s="78"/>
      <c r="D7" s="78"/>
      <c r="E7" s="78"/>
      <c r="F7" s="78"/>
      <c r="G7" s="79"/>
      <c r="H7" s="80"/>
      <c r="I7" s="81">
        <v>60</v>
      </c>
      <c r="J7" s="75"/>
      <c r="K7" s="67"/>
    </row>
    <row r="8" spans="1:11">
      <c r="A8" s="77" t="s">
        <v>211</v>
      </c>
      <c r="B8" s="78"/>
      <c r="C8" s="78"/>
      <c r="D8" s="78"/>
      <c r="E8" s="78"/>
      <c r="F8" s="78"/>
      <c r="G8" s="79"/>
      <c r="H8" s="80"/>
      <c r="I8" s="81">
        <v>80</v>
      </c>
      <c r="J8" s="75"/>
      <c r="K8" s="67"/>
    </row>
    <row r="9" spans="1:11">
      <c r="A9" s="77" t="s">
        <v>212</v>
      </c>
      <c r="B9" s="78"/>
      <c r="C9" s="78"/>
      <c r="D9" s="78"/>
      <c r="E9" s="78"/>
      <c r="F9" s="78"/>
      <c r="G9" s="79"/>
      <c r="H9" s="80"/>
      <c r="I9" s="81">
        <v>50</v>
      </c>
      <c r="J9" s="75"/>
      <c r="K9" s="67"/>
    </row>
    <row r="10" spans="1:11">
      <c r="A10" s="77" t="s">
        <v>213</v>
      </c>
      <c r="B10" s="78"/>
      <c r="C10" s="78"/>
      <c r="D10" s="78"/>
      <c r="E10" s="78"/>
      <c r="F10" s="78"/>
      <c r="G10" s="79"/>
      <c r="H10" s="80"/>
      <c r="I10" s="81">
        <v>120</v>
      </c>
      <c r="J10" s="75"/>
      <c r="K10" s="67"/>
    </row>
    <row r="11" spans="1:11" ht="15.75" thickBot="1">
      <c r="A11" s="77" t="s">
        <v>214</v>
      </c>
      <c r="B11" s="82"/>
      <c r="C11" s="82"/>
      <c r="D11" s="82"/>
      <c r="E11" s="82"/>
      <c r="F11" s="82"/>
      <c r="G11" s="83"/>
      <c r="H11" s="84"/>
      <c r="I11" s="85">
        <v>40</v>
      </c>
      <c r="J11" s="76"/>
      <c r="K11" s="68"/>
    </row>
    <row r="13" spans="1:11">
      <c r="A13" s="73"/>
      <c r="B13" s="73"/>
      <c r="C13" s="74"/>
      <c r="D13" s="73"/>
      <c r="E13" s="73"/>
    </row>
  </sheetData>
  <mergeCells count="8">
    <mergeCell ref="K2:K4"/>
    <mergeCell ref="B2:B3"/>
    <mergeCell ref="A2:A3"/>
    <mergeCell ref="J2:J3"/>
    <mergeCell ref="H2:H3"/>
    <mergeCell ref="I2:I3"/>
    <mergeCell ref="G2:G3"/>
    <mergeCell ref="C2:F2"/>
  </mergeCells>
  <conditionalFormatting sqref="H2">
    <cfRule type="dataBar" priority="16">
      <dataBar>
        <cfvo type="min" val="0"/>
        <cfvo type="max" val="0"/>
        <color rgb="FF638EC6"/>
      </dataBar>
    </cfRule>
  </conditionalFormatting>
  <conditionalFormatting sqref="H2">
    <cfRule type="dataBar" priority="17">
      <dataBar>
        <cfvo type="min" val="0"/>
        <cfvo type="max" val="0"/>
        <color rgb="FF008AEF"/>
      </dataBar>
    </cfRule>
  </conditionalFormatting>
  <conditionalFormatting sqref="H2">
    <cfRule type="dataBar" priority="15">
      <dataBar>
        <cfvo type="min" val="0"/>
        <cfvo type="max" val="0"/>
        <color rgb="FF63C384"/>
      </dataBar>
    </cfRule>
  </conditionalFormatting>
  <conditionalFormatting sqref="I2">
    <cfRule type="dataBar" priority="13">
      <dataBar>
        <cfvo type="min" val="0"/>
        <cfvo type="max" val="0"/>
        <color rgb="FF63C384"/>
      </dataBar>
    </cfRule>
  </conditionalFormatting>
  <conditionalFormatting sqref="I2">
    <cfRule type="dataBar" priority="14">
      <dataBar>
        <cfvo type="min" val="0"/>
        <cfvo type="max" val="0"/>
        <color rgb="FF008AEF"/>
      </dataBar>
    </cfRule>
  </conditionalFormatting>
  <conditionalFormatting sqref="I2">
    <cfRule type="dataBar" priority="12">
      <dataBar>
        <cfvo type="min" val="0"/>
        <cfvo type="max" val="0"/>
        <color rgb="FF63C384"/>
      </dataBar>
    </cfRule>
  </conditionalFormatting>
  <conditionalFormatting sqref="K5:K11">
    <cfRule type="dataBar" priority="10">
      <dataBar>
        <cfvo type="min" val="0"/>
        <cfvo type="max" val="0"/>
        <color rgb="FF638EC6"/>
      </dataBar>
    </cfRule>
  </conditionalFormatting>
  <conditionalFormatting sqref="A5:A11">
    <cfRule type="colorScale" priority="4">
      <colorScale>
        <cfvo type="formula" val="$I$5&lt;50"/>
        <cfvo type="formula" val="$I$5&gt;50"/>
        <cfvo type="formula" val="$I$5&gt;80"/>
        <color rgb="FFF8696B"/>
        <color rgb="FFFFEB84"/>
        <color rgb="FF63BE7B"/>
      </colorScale>
    </cfRule>
  </conditionalFormatting>
  <conditionalFormatting sqref="I5:I11">
    <cfRule type="expression" dxfId="3" priority="3">
      <formula>$I5&lt;=50</formula>
    </cfRule>
    <cfRule type="expression" dxfId="4" priority="2">
      <formula>$I5&gt;50</formula>
    </cfRule>
    <cfRule type="expression" dxfId="2" priority="1">
      <formula>$I5&gt;=80</formula>
    </cfRule>
  </conditionalFormatting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Люди</vt:lpstr>
      <vt:lpstr>База</vt:lpstr>
      <vt:lpstr>Лист1</vt:lpstr>
      <vt:lpstr>Лист2</vt:lpstr>
      <vt:lpstr>Лист3</vt:lpstr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Камынин</dc:creator>
  <cp:lastModifiedBy>rakitin</cp:lastModifiedBy>
  <cp:lastPrinted>2014-01-31T06:15:32Z</cp:lastPrinted>
  <dcterms:created xsi:type="dcterms:W3CDTF">2012-11-02T08:42:21Z</dcterms:created>
  <dcterms:modified xsi:type="dcterms:W3CDTF">2014-02-12T08:57:29Z</dcterms:modified>
</cp:coreProperties>
</file>