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610" windowHeight="10800" tabRatio="766" activeTab="3"/>
  </bookViews>
  <sheets>
    <sheet name="итог" sheetId="16" r:id="rId1"/>
    <sheet name="в1" sheetId="1" r:id="rId2"/>
    <sheet name="в2" sheetId="6" r:id="rId3"/>
    <sheet name="itog" sheetId="17" r:id="rId4"/>
  </sheets>
  <calcPr calcId="144525"/>
</workbook>
</file>

<file path=xl/calcChain.xml><?xml version="1.0" encoding="utf-8"?>
<calcChain xmlns="http://schemas.openxmlformats.org/spreadsheetml/2006/main">
  <c r="F21" i="17" l="1"/>
  <c r="F22" i="17"/>
  <c r="F23" i="17"/>
  <c r="F24" i="17"/>
  <c r="F25" i="17"/>
  <c r="F26" i="17"/>
  <c r="F20" i="17"/>
  <c r="C21" i="17"/>
  <c r="C22" i="17"/>
  <c r="C23" i="17"/>
  <c r="C24" i="17"/>
  <c r="C25" i="17"/>
  <c r="C26" i="17"/>
  <c r="C20" i="17"/>
  <c r="B20" i="17"/>
  <c r="F13" i="17"/>
  <c r="F14" i="17"/>
  <c r="F15" i="17"/>
  <c r="F16" i="17"/>
  <c r="F17" i="17"/>
  <c r="F18" i="17"/>
  <c r="F19" i="17"/>
  <c r="F12" i="17"/>
  <c r="C13" i="17"/>
  <c r="C14" i="17"/>
  <c r="C15" i="17"/>
  <c r="C16" i="17"/>
  <c r="C17" i="17"/>
  <c r="C18" i="17"/>
  <c r="C19" i="17"/>
  <c r="C12" i="17"/>
  <c r="B12" i="17"/>
  <c r="B21" i="17"/>
  <c r="B22" i="17"/>
  <c r="B23" i="17"/>
  <c r="B24" i="17"/>
  <c r="B25" i="17"/>
  <c r="B26" i="17"/>
  <c r="B13" i="17"/>
  <c r="B14" i="17"/>
  <c r="B15" i="17"/>
  <c r="B16" i="17"/>
  <c r="B17" i="17"/>
  <c r="B18" i="17"/>
  <c r="B19" i="17"/>
  <c r="E12" i="16" l="1"/>
  <c r="E7" i="16"/>
  <c r="E6" i="16"/>
  <c r="D12" i="16"/>
  <c r="D7" i="16"/>
  <c r="D6" i="16"/>
</calcChain>
</file>

<file path=xl/sharedStrings.xml><?xml version="1.0" encoding="utf-8"?>
<sst xmlns="http://schemas.openxmlformats.org/spreadsheetml/2006/main" count="183" uniqueCount="48">
  <si>
    <t>Общ.специф.материалов</t>
  </si>
  <si>
    <t xml:space="preserve"> (Адм корпус расчет  Школа Назарбаева)  / В-15</t>
  </si>
  <si>
    <t>Объект:</t>
  </si>
  <si>
    <t>Позиция:</t>
  </si>
  <si>
    <t>Арт.</t>
  </si>
  <si>
    <t>Обозначение</t>
  </si>
  <si>
    <t>Пов-ть</t>
  </si>
  <si>
    <t>Кол-во в
шт.или кол-во</t>
  </si>
  <si>
    <t>шт.</t>
  </si>
  <si>
    <t>Поставка</t>
  </si>
  <si>
    <t>128480</t>
  </si>
  <si>
    <t>ДВЕРНОЙ ПОРОГ</t>
  </si>
  <si>
    <t>Sta 6000</t>
  </si>
  <si>
    <t>157050</t>
  </si>
  <si>
    <t>РАМА 44</t>
  </si>
  <si>
    <t>5  9006</t>
  </si>
  <si>
    <t>157060</t>
  </si>
  <si>
    <t>РИГЕЛЬ/СТОЙКА 44</t>
  </si>
  <si>
    <t>157110</t>
  </si>
  <si>
    <t>УГЛОВАЯ СТОЙКА 77</t>
  </si>
  <si>
    <t>157250</t>
  </si>
  <si>
    <t>СТВОРКА ДВЕРИ 48 НАР</t>
  </si>
  <si>
    <t>Sta 5500</t>
  </si>
  <si>
    <t>157430</t>
  </si>
  <si>
    <t>ПЕРЕХОДНЫЙ ПРОФИЛЬ 4</t>
  </si>
  <si>
    <t>158770</t>
  </si>
  <si>
    <t>МОНТАЖНЫЙ ПРОФИЛЬ 22</t>
  </si>
  <si>
    <t>184060</t>
  </si>
  <si>
    <t>ШТАПИК I 27</t>
  </si>
  <si>
    <t>203102</t>
  </si>
  <si>
    <t>ПВХ-ДЕРЖАТЕЛЬ</t>
  </si>
  <si>
    <t>У.Е. 100</t>
  </si>
  <si>
    <t>218157</t>
  </si>
  <si>
    <t>АЛЮМ. ШТИФТ -5X13,5</t>
  </si>
  <si>
    <t>218312</t>
  </si>
  <si>
    <t>ОПОРА СТЕКЛА 100X40</t>
  </si>
  <si>
    <t>224063</t>
  </si>
  <si>
    <t>УПЛОТНИТЕЛЬ</t>
  </si>
  <si>
    <t>У.Е. 200</t>
  </si>
  <si>
    <t>236321</t>
  </si>
  <si>
    <t>УГЛОВОЙ СОЕДИНИТЕЛЬ</t>
  </si>
  <si>
    <t>У.Е. 4</t>
  </si>
  <si>
    <t>236336</t>
  </si>
  <si>
    <t>T- СОЕДИНИТЕЛЬ ST+N</t>
  </si>
  <si>
    <t>У.Е. 2</t>
  </si>
  <si>
    <t>284306</t>
  </si>
  <si>
    <t>НАКЛАДНОЙ УПЛОТНИТЕЛ</t>
  </si>
  <si>
    <t xml:space="preserve"> (Адм корпус расчет  Школа Назарбаева)  / В-10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</si>
</sst>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164" fontId="0" fillId="2" borderId="0" xfId="0" applyNumberFormat="1" applyFill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7"/>
  <sheetViews>
    <sheetView topLeftCell="A4" workbookViewId="0">
      <selection activeCell="H5" sqref="H5:M20"/>
    </sheetView>
  </sheetViews>
  <sheetFormatPr defaultRowHeight="15" x14ac:dyDescent="0.25"/>
  <cols>
    <col min="2" max="2" width="31" customWidth="1"/>
  </cols>
  <sheetData>
    <row r="4" spans="1:6" ht="45" x14ac:dyDescent="0.25">
      <c r="A4" t="s">
        <v>4</v>
      </c>
      <c r="B4" t="s">
        <v>5</v>
      </c>
      <c r="C4" t="s">
        <v>6</v>
      </c>
      <c r="D4" s="1" t="s">
        <v>7</v>
      </c>
      <c r="E4" t="s">
        <v>8</v>
      </c>
      <c r="F4" t="s">
        <v>9</v>
      </c>
    </row>
    <row r="5" spans="1:6" x14ac:dyDescent="0.25">
      <c r="A5" s="2" t="s">
        <v>10</v>
      </c>
      <c r="B5" t="s">
        <v>11</v>
      </c>
      <c r="C5">
        <v>0</v>
      </c>
      <c r="D5" s="3">
        <v>0.89200000000000002</v>
      </c>
      <c r="E5" s="4">
        <v>1</v>
      </c>
      <c r="F5" t="s">
        <v>12</v>
      </c>
    </row>
    <row r="6" spans="1:6" x14ac:dyDescent="0.25">
      <c r="A6" s="2" t="s">
        <v>13</v>
      </c>
      <c r="B6" t="s">
        <v>14</v>
      </c>
      <c r="C6" t="s">
        <v>15</v>
      </c>
      <c r="D6" s="5">
        <f>10.745+16.2</f>
        <v>26.945</v>
      </c>
      <c r="E6" s="6">
        <f>2+3</f>
        <v>5</v>
      </c>
      <c r="F6" t="s">
        <v>12</v>
      </c>
    </row>
    <row r="7" spans="1:6" x14ac:dyDescent="0.25">
      <c r="A7" s="2" t="s">
        <v>16</v>
      </c>
      <c r="B7" t="s">
        <v>17</v>
      </c>
      <c r="C7" t="s">
        <v>15</v>
      </c>
      <c r="D7" s="5">
        <f>4.699+9.248</f>
        <v>13.946999999999999</v>
      </c>
      <c r="E7" s="6">
        <f>1+2</f>
        <v>3</v>
      </c>
      <c r="F7" t="s">
        <v>12</v>
      </c>
    </row>
    <row r="8" spans="1:6" x14ac:dyDescent="0.25">
      <c r="A8" s="2" t="s">
        <v>18</v>
      </c>
      <c r="B8" t="s">
        <v>19</v>
      </c>
      <c r="C8" t="s">
        <v>15</v>
      </c>
      <c r="D8" s="3">
        <v>6.3</v>
      </c>
      <c r="E8" s="4">
        <v>2</v>
      </c>
      <c r="F8" t="s">
        <v>12</v>
      </c>
    </row>
    <row r="9" spans="1:6" x14ac:dyDescent="0.25">
      <c r="A9" s="2" t="s">
        <v>20</v>
      </c>
      <c r="B9" t="s">
        <v>21</v>
      </c>
      <c r="C9" t="s">
        <v>15</v>
      </c>
      <c r="D9" s="3">
        <v>5.8360000000000003</v>
      </c>
      <c r="E9" s="4">
        <v>2</v>
      </c>
      <c r="F9" t="s">
        <v>22</v>
      </c>
    </row>
    <row r="10" spans="1:6" x14ac:dyDescent="0.25">
      <c r="A10" s="2" t="s">
        <v>23</v>
      </c>
      <c r="B10" t="s">
        <v>24</v>
      </c>
      <c r="C10" t="s">
        <v>15</v>
      </c>
      <c r="D10" s="3">
        <v>5.0709999999999997</v>
      </c>
      <c r="E10" s="4">
        <v>1</v>
      </c>
      <c r="F10" t="s">
        <v>22</v>
      </c>
    </row>
    <row r="11" spans="1:6" x14ac:dyDescent="0.25">
      <c r="A11" s="2" t="s">
        <v>25</v>
      </c>
      <c r="B11" t="s">
        <v>26</v>
      </c>
      <c r="C11" t="s">
        <v>15</v>
      </c>
      <c r="D11" s="3">
        <v>0.86299999999999999</v>
      </c>
      <c r="E11" s="4">
        <v>1</v>
      </c>
      <c r="F11" t="s">
        <v>12</v>
      </c>
    </row>
    <row r="12" spans="1:6" x14ac:dyDescent="0.25">
      <c r="A12" s="2" t="s">
        <v>27</v>
      </c>
      <c r="B12" t="s">
        <v>28</v>
      </c>
      <c r="C12" t="s">
        <v>15</v>
      </c>
      <c r="D12" s="5">
        <f>30.976+33.552</f>
        <v>64.527999999999992</v>
      </c>
      <c r="E12" s="6">
        <f>6+6</f>
        <v>12</v>
      </c>
      <c r="F12" t="s">
        <v>12</v>
      </c>
    </row>
    <row r="13" spans="1:6" x14ac:dyDescent="0.25">
      <c r="A13" s="2" t="s">
        <v>29</v>
      </c>
      <c r="B13" t="s">
        <v>30</v>
      </c>
      <c r="D13" s="3">
        <v>170</v>
      </c>
      <c r="E13" s="4">
        <v>2</v>
      </c>
      <c r="F13" t="s">
        <v>31</v>
      </c>
    </row>
    <row r="14" spans="1:6" x14ac:dyDescent="0.25">
      <c r="A14" s="2" t="s">
        <v>32</v>
      </c>
      <c r="B14" t="s">
        <v>33</v>
      </c>
      <c r="D14" s="3">
        <v>16</v>
      </c>
      <c r="E14" s="4">
        <v>1</v>
      </c>
      <c r="F14" t="s">
        <v>31</v>
      </c>
    </row>
    <row r="15" spans="1:6" x14ac:dyDescent="0.25">
      <c r="A15" s="2" t="s">
        <v>34</v>
      </c>
      <c r="B15" t="s">
        <v>35</v>
      </c>
      <c r="D15" s="3">
        <v>20</v>
      </c>
      <c r="E15" s="4">
        <v>1</v>
      </c>
      <c r="F15" t="s">
        <v>31</v>
      </c>
    </row>
    <row r="16" spans="1:6" x14ac:dyDescent="0.25">
      <c r="A16" s="2" t="s">
        <v>36</v>
      </c>
      <c r="B16" t="s">
        <v>37</v>
      </c>
      <c r="D16" s="3">
        <v>33.491999999999997</v>
      </c>
      <c r="E16" s="4">
        <v>1</v>
      </c>
      <c r="F16" t="s">
        <v>38</v>
      </c>
    </row>
    <row r="17" spans="1:6" x14ac:dyDescent="0.25">
      <c r="A17" s="2" t="s">
        <v>39</v>
      </c>
      <c r="B17" t="s">
        <v>40</v>
      </c>
      <c r="D17" s="3">
        <v>4</v>
      </c>
      <c r="E17" s="4">
        <v>1</v>
      </c>
      <c r="F17" t="s">
        <v>41</v>
      </c>
    </row>
    <row r="18" spans="1:6" x14ac:dyDescent="0.25">
      <c r="A18" s="2" t="s">
        <v>42</v>
      </c>
      <c r="B18" t="s">
        <v>43</v>
      </c>
      <c r="D18" s="3">
        <v>8</v>
      </c>
      <c r="E18" s="4">
        <v>4</v>
      </c>
      <c r="F18" t="s">
        <v>44</v>
      </c>
    </row>
    <row r="19" spans="1:6" x14ac:dyDescent="0.25">
      <c r="A19" s="2" t="s">
        <v>45</v>
      </c>
      <c r="B19" t="s">
        <v>46</v>
      </c>
      <c r="D19" s="3">
        <v>33.584000000000003</v>
      </c>
      <c r="E19" s="4">
        <v>1</v>
      </c>
      <c r="F19" t="s">
        <v>31</v>
      </c>
    </row>
    <row r="20" spans="1:6" x14ac:dyDescent="0.25">
      <c r="A20" s="2"/>
      <c r="D20" s="3"/>
      <c r="E20" s="4"/>
    </row>
    <row r="21" spans="1:6" x14ac:dyDescent="0.25">
      <c r="A21" s="2"/>
      <c r="D21" s="3"/>
      <c r="E21" s="4"/>
    </row>
    <row r="22" spans="1:6" x14ac:dyDescent="0.25">
      <c r="A22" s="2"/>
      <c r="D22" s="3"/>
      <c r="E22" s="4"/>
    </row>
    <row r="23" spans="1:6" x14ac:dyDescent="0.25">
      <c r="A23" s="2"/>
      <c r="D23" s="3"/>
      <c r="E23" s="4"/>
    </row>
    <row r="24" spans="1:6" x14ac:dyDescent="0.25">
      <c r="A24" s="2"/>
      <c r="D24" s="3"/>
      <c r="E24" s="4"/>
    </row>
    <row r="25" spans="1:6" x14ac:dyDescent="0.25">
      <c r="A25" s="2"/>
      <c r="D25" s="3"/>
      <c r="E25" s="4"/>
    </row>
    <row r="26" spans="1:6" x14ac:dyDescent="0.25">
      <c r="A26" s="2"/>
      <c r="D26" s="3"/>
      <c r="E26" s="4"/>
    </row>
    <row r="27" spans="1:6" x14ac:dyDescent="0.25">
      <c r="A27" s="2"/>
      <c r="D27" s="3"/>
      <c r="E27" s="4"/>
    </row>
  </sheetData>
  <dataConsolidate function="count" leftLabels="1">
    <dataRefs count="2">
      <dataRef ref="A7:B14" sheet="в1"/>
      <dataRef ref="A7:B16" sheet="в2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2" workbookViewId="0">
      <selection activeCell="B21" sqref="B21"/>
    </sheetView>
  </sheetViews>
  <sheetFormatPr defaultRowHeight="15" x14ac:dyDescent="0.25"/>
  <cols>
    <col min="1" max="1" width="8.28515625" customWidth="1"/>
    <col min="2" max="2" width="45" bestFit="1" customWidth="1"/>
    <col min="3" max="3" width="10.140625" bestFit="1" customWidth="1"/>
    <col min="4" max="4" width="8.7109375" bestFit="1" customWidth="1"/>
    <col min="5" max="5" width="4" bestFit="1" customWidth="1"/>
    <col min="7" max="7" width="2" bestFit="1" customWidth="1"/>
    <col min="8" max="8" width="6.5703125" bestFit="1" customWidth="1"/>
  </cols>
  <sheetData>
    <row r="1" spans="1:13" x14ac:dyDescent="0.25">
      <c r="A1" t="s">
        <v>0</v>
      </c>
      <c r="B1" t="s">
        <v>1</v>
      </c>
    </row>
    <row r="3" spans="1:13" x14ac:dyDescent="0.25">
      <c r="A3" t="s">
        <v>2</v>
      </c>
    </row>
    <row r="4" spans="1:13" x14ac:dyDescent="0.25">
      <c r="B4" t="s">
        <v>3</v>
      </c>
    </row>
    <row r="6" spans="1:13" ht="45" x14ac:dyDescent="0.25">
      <c r="A6" t="s">
        <v>4</v>
      </c>
      <c r="B6" t="s">
        <v>5</v>
      </c>
      <c r="C6" t="s">
        <v>6</v>
      </c>
      <c r="D6" s="1" t="s">
        <v>7</v>
      </c>
      <c r="E6" t="s">
        <v>8</v>
      </c>
      <c r="F6" t="s">
        <v>9</v>
      </c>
      <c r="H6" s="1"/>
    </row>
    <row r="7" spans="1:13" x14ac:dyDescent="0.25">
      <c r="A7" s="2" t="s">
        <v>10</v>
      </c>
      <c r="B7" t="s">
        <v>11</v>
      </c>
      <c r="C7">
        <v>0</v>
      </c>
      <c r="D7" s="3">
        <v>0.89200000000000002</v>
      </c>
      <c r="E7" s="4">
        <v>1</v>
      </c>
      <c r="F7" t="s">
        <v>12</v>
      </c>
      <c r="H7" s="3"/>
      <c r="I7" t="s">
        <v>10</v>
      </c>
      <c r="J7">
        <v>1</v>
      </c>
      <c r="L7" s="3"/>
      <c r="M7" s="4"/>
    </row>
    <row r="8" spans="1:13" x14ac:dyDescent="0.25">
      <c r="A8" s="2" t="s">
        <v>13</v>
      </c>
      <c r="B8" t="s">
        <v>14</v>
      </c>
      <c r="C8" t="s">
        <v>15</v>
      </c>
      <c r="D8" s="3">
        <v>10.744999999999999</v>
      </c>
      <c r="E8" s="4">
        <v>2</v>
      </c>
      <c r="F8" t="s">
        <v>12</v>
      </c>
      <c r="H8" s="3"/>
      <c r="I8" t="s">
        <v>13</v>
      </c>
      <c r="J8">
        <v>1</v>
      </c>
      <c r="L8" s="3"/>
      <c r="M8" s="4"/>
    </row>
    <row r="9" spans="1:13" x14ac:dyDescent="0.25">
      <c r="A9" s="2" t="s">
        <v>16</v>
      </c>
      <c r="B9" t="s">
        <v>17</v>
      </c>
      <c r="C9" t="s">
        <v>15</v>
      </c>
      <c r="D9" s="3">
        <v>4.6989999999999998</v>
      </c>
      <c r="E9" s="4">
        <v>1</v>
      </c>
      <c r="F9" t="s">
        <v>12</v>
      </c>
      <c r="H9" s="3"/>
      <c r="I9" t="s">
        <v>16</v>
      </c>
      <c r="J9">
        <v>1</v>
      </c>
      <c r="L9" s="3"/>
      <c r="M9" s="4"/>
    </row>
    <row r="10" spans="1:13" x14ac:dyDescent="0.25">
      <c r="A10" s="2" t="s">
        <v>18</v>
      </c>
      <c r="B10" t="s">
        <v>19</v>
      </c>
      <c r="C10" t="s">
        <v>15</v>
      </c>
      <c r="D10" s="3">
        <v>6.3</v>
      </c>
      <c r="E10" s="4">
        <v>2</v>
      </c>
      <c r="F10" t="s">
        <v>12</v>
      </c>
      <c r="H10" s="3"/>
      <c r="I10" t="s">
        <v>18</v>
      </c>
      <c r="J10">
        <v>1</v>
      </c>
      <c r="L10" s="3"/>
      <c r="M10" s="4"/>
    </row>
    <row r="11" spans="1:13" x14ac:dyDescent="0.25">
      <c r="A11" s="2" t="s">
        <v>20</v>
      </c>
      <c r="B11" t="s">
        <v>21</v>
      </c>
      <c r="C11" t="s">
        <v>15</v>
      </c>
      <c r="D11" s="3">
        <v>5.8360000000000003</v>
      </c>
      <c r="E11" s="4">
        <v>2</v>
      </c>
      <c r="F11" t="s">
        <v>22</v>
      </c>
      <c r="H11" s="3"/>
      <c r="I11" t="s">
        <v>20</v>
      </c>
      <c r="J11">
        <v>1</v>
      </c>
      <c r="L11" s="3"/>
      <c r="M11" s="4"/>
    </row>
    <row r="12" spans="1:13" x14ac:dyDescent="0.25">
      <c r="A12" s="2" t="s">
        <v>23</v>
      </c>
      <c r="B12" t="s">
        <v>24</v>
      </c>
      <c r="C12" t="s">
        <v>15</v>
      </c>
      <c r="D12" s="3">
        <v>5.0709999999999997</v>
      </c>
      <c r="E12" s="4">
        <v>1</v>
      </c>
      <c r="F12" t="s">
        <v>22</v>
      </c>
      <c r="H12" s="3"/>
      <c r="I12" t="s">
        <v>23</v>
      </c>
      <c r="J12">
        <v>1</v>
      </c>
      <c r="L12" s="3"/>
      <c r="M12" s="4"/>
    </row>
    <row r="13" spans="1:13" x14ac:dyDescent="0.25">
      <c r="A13" s="2" t="s">
        <v>25</v>
      </c>
      <c r="B13" t="s">
        <v>26</v>
      </c>
      <c r="C13" t="s">
        <v>15</v>
      </c>
      <c r="D13" s="3">
        <v>0.86299999999999999</v>
      </c>
      <c r="E13" s="4">
        <v>1</v>
      </c>
      <c r="F13" t="s">
        <v>12</v>
      </c>
      <c r="H13" s="3"/>
      <c r="I13" t="s">
        <v>25</v>
      </c>
      <c r="J13">
        <v>1</v>
      </c>
      <c r="L13" s="3"/>
      <c r="M13" s="4"/>
    </row>
    <row r="14" spans="1:13" x14ac:dyDescent="0.25">
      <c r="A14" s="2" t="s">
        <v>27</v>
      </c>
      <c r="B14" t="s">
        <v>28</v>
      </c>
      <c r="C14" t="s">
        <v>15</v>
      </c>
      <c r="D14" s="3">
        <v>30.975999999999999</v>
      </c>
      <c r="E14" s="4">
        <v>6</v>
      </c>
      <c r="F14" t="s">
        <v>12</v>
      </c>
      <c r="H14" s="3"/>
      <c r="I14" t="s">
        <v>27</v>
      </c>
      <c r="J14">
        <v>1</v>
      </c>
      <c r="L14" s="3"/>
      <c r="M14" s="4"/>
    </row>
  </sheetData>
  <dataConsolidate function="count" leftLabels="1">
    <dataRefs count="1">
      <dataRef ref="A7:B14" sheet="в1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20" sqref="B20"/>
    </sheetView>
  </sheetViews>
  <sheetFormatPr defaultRowHeight="15" x14ac:dyDescent="0.25"/>
  <cols>
    <col min="1" max="1" width="12.85546875" customWidth="1"/>
    <col min="2" max="2" width="45" bestFit="1" customWidth="1"/>
    <col min="3" max="3" width="10.140625" bestFit="1" customWidth="1"/>
    <col min="4" max="4" width="8.7109375" bestFit="1" customWidth="1"/>
    <col min="5" max="5" width="4" bestFit="1" customWidth="1"/>
  </cols>
  <sheetData>
    <row r="1" spans="1:9" x14ac:dyDescent="0.25">
      <c r="A1" t="s">
        <v>0</v>
      </c>
      <c r="B1" t="s">
        <v>47</v>
      </c>
    </row>
    <row r="3" spans="1:9" x14ac:dyDescent="0.25">
      <c r="A3" t="s">
        <v>2</v>
      </c>
    </row>
    <row r="4" spans="1:9" x14ac:dyDescent="0.25">
      <c r="B4" t="s">
        <v>3</v>
      </c>
    </row>
    <row r="6" spans="1:9" ht="45" x14ac:dyDescent="0.25">
      <c r="A6" t="s">
        <v>4</v>
      </c>
      <c r="B6" t="s">
        <v>5</v>
      </c>
      <c r="C6" t="s">
        <v>6</v>
      </c>
      <c r="D6" s="1" t="s">
        <v>7</v>
      </c>
      <c r="E6" t="s">
        <v>8</v>
      </c>
      <c r="F6" t="s">
        <v>9</v>
      </c>
    </row>
    <row r="7" spans="1:9" x14ac:dyDescent="0.25">
      <c r="A7" s="2" t="s">
        <v>13</v>
      </c>
      <c r="B7" t="s">
        <v>14</v>
      </c>
      <c r="C7" t="s">
        <v>15</v>
      </c>
      <c r="D7" s="3">
        <v>16.2</v>
      </c>
      <c r="E7" s="4">
        <v>3</v>
      </c>
      <c r="F7" t="s">
        <v>12</v>
      </c>
      <c r="H7" t="s">
        <v>13</v>
      </c>
      <c r="I7">
        <v>1</v>
      </c>
    </row>
    <row r="8" spans="1:9" x14ac:dyDescent="0.25">
      <c r="A8" s="2" t="s">
        <v>16</v>
      </c>
      <c r="B8" t="s">
        <v>17</v>
      </c>
      <c r="C8" t="s">
        <v>15</v>
      </c>
      <c r="D8" s="3">
        <v>9.2479999999999993</v>
      </c>
      <c r="E8" s="4">
        <v>2</v>
      </c>
      <c r="F8" t="s">
        <v>12</v>
      </c>
      <c r="H8" t="s">
        <v>16</v>
      </c>
      <c r="I8">
        <v>1</v>
      </c>
    </row>
    <row r="9" spans="1:9" x14ac:dyDescent="0.25">
      <c r="A9" s="2" t="s">
        <v>27</v>
      </c>
      <c r="B9" t="s">
        <v>28</v>
      </c>
      <c r="C9" t="s">
        <v>15</v>
      </c>
      <c r="D9" s="3">
        <v>33.552</v>
      </c>
      <c r="E9" s="4">
        <v>6</v>
      </c>
      <c r="F9" t="s">
        <v>12</v>
      </c>
      <c r="H9" t="s">
        <v>27</v>
      </c>
      <c r="I9">
        <v>1</v>
      </c>
    </row>
    <row r="10" spans="1:9" x14ac:dyDescent="0.25">
      <c r="A10" s="2" t="s">
        <v>29</v>
      </c>
      <c r="B10" t="s">
        <v>30</v>
      </c>
      <c r="D10" s="3">
        <v>170</v>
      </c>
      <c r="E10" s="4">
        <v>2</v>
      </c>
      <c r="F10" t="s">
        <v>31</v>
      </c>
      <c r="H10" t="s">
        <v>29</v>
      </c>
      <c r="I10">
        <v>1</v>
      </c>
    </row>
    <row r="11" spans="1:9" x14ac:dyDescent="0.25">
      <c r="A11" s="2" t="s">
        <v>32</v>
      </c>
      <c r="B11" t="s">
        <v>33</v>
      </c>
      <c r="D11" s="3">
        <v>16</v>
      </c>
      <c r="E11" s="4">
        <v>1</v>
      </c>
      <c r="F11" t="s">
        <v>31</v>
      </c>
      <c r="H11" t="s">
        <v>32</v>
      </c>
      <c r="I11">
        <v>1</v>
      </c>
    </row>
    <row r="12" spans="1:9" x14ac:dyDescent="0.25">
      <c r="A12" s="2" t="s">
        <v>34</v>
      </c>
      <c r="B12" t="s">
        <v>35</v>
      </c>
      <c r="D12" s="3">
        <v>20</v>
      </c>
      <c r="E12" s="4">
        <v>1</v>
      </c>
      <c r="F12" t="s">
        <v>31</v>
      </c>
      <c r="H12" t="s">
        <v>34</v>
      </c>
      <c r="I12">
        <v>1</v>
      </c>
    </row>
    <row r="13" spans="1:9" x14ac:dyDescent="0.25">
      <c r="A13" s="2" t="s">
        <v>36</v>
      </c>
      <c r="B13" t="s">
        <v>37</v>
      </c>
      <c r="D13" s="3">
        <v>33.491999999999997</v>
      </c>
      <c r="E13" s="4">
        <v>1</v>
      </c>
      <c r="F13" t="s">
        <v>38</v>
      </c>
      <c r="H13" t="s">
        <v>36</v>
      </c>
      <c r="I13">
        <v>1</v>
      </c>
    </row>
    <row r="14" spans="1:9" x14ac:dyDescent="0.25">
      <c r="A14" s="2" t="s">
        <v>39</v>
      </c>
      <c r="B14" t="s">
        <v>40</v>
      </c>
      <c r="D14" s="3">
        <v>4</v>
      </c>
      <c r="E14" s="4">
        <v>1</v>
      </c>
      <c r="F14" t="s">
        <v>41</v>
      </c>
      <c r="H14" t="s">
        <v>39</v>
      </c>
      <c r="I14">
        <v>1</v>
      </c>
    </row>
    <row r="15" spans="1:9" x14ac:dyDescent="0.25">
      <c r="A15" s="2" t="s">
        <v>42</v>
      </c>
      <c r="B15" t="s">
        <v>43</v>
      </c>
      <c r="D15" s="3">
        <v>8</v>
      </c>
      <c r="E15" s="4">
        <v>4</v>
      </c>
      <c r="F15" t="s">
        <v>44</v>
      </c>
      <c r="H15" t="s">
        <v>42</v>
      </c>
      <c r="I15">
        <v>1</v>
      </c>
    </row>
    <row r="16" spans="1:9" x14ac:dyDescent="0.25">
      <c r="A16" s="2" t="s">
        <v>45</v>
      </c>
      <c r="B16" t="s">
        <v>46</v>
      </c>
      <c r="D16" s="3">
        <v>33.584000000000003</v>
      </c>
      <c r="E16" s="4">
        <v>1</v>
      </c>
      <c r="F16" t="s">
        <v>31</v>
      </c>
      <c r="H16" t="s">
        <v>45</v>
      </c>
      <c r="I16">
        <v>1</v>
      </c>
    </row>
  </sheetData>
  <dataConsolidate function="count" leftLabels="1">
    <dataRefs count="1">
      <dataRef ref="A7:B16" sheet="в2"/>
    </dataRefs>
  </dataConsolid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26"/>
  <sheetViews>
    <sheetView tabSelected="1" topLeftCell="A7" workbookViewId="0">
      <selection activeCell="I28" sqref="I28"/>
    </sheetView>
  </sheetViews>
  <sheetFormatPr defaultRowHeight="15" x14ac:dyDescent="0.25"/>
  <cols>
    <col min="2" max="2" width="26.28515625" bestFit="1" customWidth="1"/>
    <col min="4" max="4" width="8.7109375" bestFit="1" customWidth="1"/>
    <col min="5" max="5" width="8" customWidth="1"/>
    <col min="6" max="6" width="11" customWidth="1"/>
    <col min="9" max="9" width="26.28515625" bestFit="1" customWidth="1"/>
    <col min="13" max="13" width="8.140625" bestFit="1" customWidth="1"/>
  </cols>
  <sheetData>
    <row r="8" spans="1:12" x14ac:dyDescent="0.25">
      <c r="A8" t="s">
        <v>2</v>
      </c>
    </row>
    <row r="9" spans="1:12" x14ac:dyDescent="0.25">
      <c r="B9" t="s">
        <v>3</v>
      </c>
    </row>
    <row r="11" spans="1:12" ht="45" x14ac:dyDescent="0.25">
      <c r="A11" t="s">
        <v>4</v>
      </c>
      <c r="B11" t="s">
        <v>5</v>
      </c>
      <c r="C11" t="s">
        <v>6</v>
      </c>
      <c r="D11" s="1" t="s">
        <v>7</v>
      </c>
      <c r="E11" t="s">
        <v>8</v>
      </c>
      <c r="F11" t="s">
        <v>9</v>
      </c>
      <c r="H11" s="1"/>
    </row>
    <row r="12" spans="1:12" x14ac:dyDescent="0.25">
      <c r="A12" s="2" t="s">
        <v>10</v>
      </c>
      <c r="B12" t="str">
        <f>VLOOKUP(A12,в1!$A$7:$F$14,2,0)</f>
        <v>ДВЕРНОЙ ПОРОГ</v>
      </c>
      <c r="C12">
        <f>VLOOKUP(A12,в1!$A$7:$F$14,3,0)</f>
        <v>0</v>
      </c>
      <c r="D12" s="3">
        <v>0.89200000000000002</v>
      </c>
      <c r="E12" s="4">
        <v>1</v>
      </c>
      <c r="F12" t="str">
        <f>VLOOKUP(A12,в1!$A$7:$F$14,6,0)</f>
        <v>Sta 6000</v>
      </c>
      <c r="H12" s="3"/>
      <c r="K12" s="3"/>
      <c r="L12" s="4"/>
    </row>
    <row r="13" spans="1:12" x14ac:dyDescent="0.25">
      <c r="A13" s="2" t="s">
        <v>13</v>
      </c>
      <c r="B13" t="str">
        <f>VLOOKUP(A13,в1!$A$7:$F$14,2,0)</f>
        <v>РАМА 44</v>
      </c>
      <c r="C13" t="str">
        <f>VLOOKUP(A13,в1!$A$7:$F$14,3,0)</f>
        <v>5  9006</v>
      </c>
      <c r="D13" s="3">
        <v>26.945</v>
      </c>
      <c r="E13" s="4">
        <v>5</v>
      </c>
      <c r="F13" t="str">
        <f>VLOOKUP(A13,в1!$A$7:$F$14,6,0)</f>
        <v>Sta 6000</v>
      </c>
      <c r="H13" s="3"/>
      <c r="K13" s="3"/>
      <c r="L13" s="4"/>
    </row>
    <row r="14" spans="1:12" x14ac:dyDescent="0.25">
      <c r="A14" s="2" t="s">
        <v>16</v>
      </c>
      <c r="B14" t="str">
        <f>VLOOKUP(A14,в1!$A$7:$F$14,2,0)</f>
        <v>РИГЕЛЬ/СТОЙКА 44</v>
      </c>
      <c r="C14" t="str">
        <f>VLOOKUP(A14,в1!$A$7:$F$14,3,0)</f>
        <v>5  9006</v>
      </c>
      <c r="D14" s="3">
        <v>13.946999999999999</v>
      </c>
      <c r="E14" s="4">
        <v>3</v>
      </c>
      <c r="F14" t="str">
        <f>VLOOKUP(A14,в1!$A$7:$F$14,6,0)</f>
        <v>Sta 6000</v>
      </c>
      <c r="H14" s="3"/>
      <c r="K14" s="3"/>
      <c r="L14" s="4"/>
    </row>
    <row r="15" spans="1:12" x14ac:dyDescent="0.25">
      <c r="A15" s="2" t="s">
        <v>18</v>
      </c>
      <c r="B15" t="str">
        <f>VLOOKUP(A15,в1!$A$7:$F$14,2,0)</f>
        <v>УГЛОВАЯ СТОЙКА 77</v>
      </c>
      <c r="C15" t="str">
        <f>VLOOKUP(A15,в1!$A$7:$F$14,3,0)</f>
        <v>5  9006</v>
      </c>
      <c r="D15" s="3">
        <v>6.3</v>
      </c>
      <c r="E15" s="4">
        <v>2</v>
      </c>
      <c r="F15" t="str">
        <f>VLOOKUP(A15,в1!$A$7:$F$14,6,0)</f>
        <v>Sta 6000</v>
      </c>
      <c r="H15" s="3"/>
      <c r="K15" s="3"/>
      <c r="L15" s="4"/>
    </row>
    <row r="16" spans="1:12" x14ac:dyDescent="0.25">
      <c r="A16" s="2" t="s">
        <v>20</v>
      </c>
      <c r="B16" t="str">
        <f>VLOOKUP(A16,в1!$A$7:$F$14,2,0)</f>
        <v>СТВОРКА ДВЕРИ 48 НАР</v>
      </c>
      <c r="C16" t="str">
        <f>VLOOKUP(A16,в1!$A$7:$F$14,3,0)</f>
        <v>5  9006</v>
      </c>
      <c r="D16" s="3">
        <v>5.8360000000000003</v>
      </c>
      <c r="E16" s="4">
        <v>2</v>
      </c>
      <c r="F16" t="str">
        <f>VLOOKUP(A16,в1!$A$7:$F$14,6,0)</f>
        <v>Sta 5500</v>
      </c>
      <c r="K16" s="3"/>
      <c r="L16" s="4"/>
    </row>
    <row r="17" spans="1:12" x14ac:dyDescent="0.25">
      <c r="A17" s="2" t="s">
        <v>23</v>
      </c>
      <c r="B17" t="str">
        <f>VLOOKUP(A17,в1!$A$7:$F$14,2,0)</f>
        <v>ПЕРЕХОДНЫЙ ПРОФИЛЬ 4</v>
      </c>
      <c r="C17" t="str">
        <f>VLOOKUP(A17,в1!$A$7:$F$14,3,0)</f>
        <v>5  9006</v>
      </c>
      <c r="D17" s="3">
        <v>5.0709999999999997</v>
      </c>
      <c r="E17" s="4">
        <v>1</v>
      </c>
      <c r="F17" t="str">
        <f>VLOOKUP(A17,в1!$A$7:$F$14,6,0)</f>
        <v>Sta 5500</v>
      </c>
      <c r="K17" s="3"/>
      <c r="L17" s="4"/>
    </row>
    <row r="18" spans="1:12" x14ac:dyDescent="0.25">
      <c r="A18" s="2" t="s">
        <v>25</v>
      </c>
      <c r="B18" t="str">
        <f>VLOOKUP(A18,в1!$A$7:$F$14,2,0)</f>
        <v>МОНТАЖНЫЙ ПРОФИЛЬ 22</v>
      </c>
      <c r="C18" t="str">
        <f>VLOOKUP(A18,в1!$A$7:$F$14,3,0)</f>
        <v>5  9006</v>
      </c>
      <c r="D18" s="3">
        <v>0.86299999999999999</v>
      </c>
      <c r="E18" s="4">
        <v>1</v>
      </c>
      <c r="F18" t="str">
        <f>VLOOKUP(A18,в1!$A$7:$F$14,6,0)</f>
        <v>Sta 6000</v>
      </c>
      <c r="K18" s="3"/>
      <c r="L18" s="4"/>
    </row>
    <row r="19" spans="1:12" x14ac:dyDescent="0.25">
      <c r="A19" s="2" t="s">
        <v>27</v>
      </c>
      <c r="B19" t="str">
        <f>VLOOKUP(A19,в1!$A$7:$F$14,2,0)</f>
        <v>ШТАПИК I 27</v>
      </c>
      <c r="C19" t="str">
        <f>VLOOKUP(A19,в1!$A$7:$F$14,3,0)</f>
        <v>5  9006</v>
      </c>
      <c r="D19" s="3">
        <v>64.527999999999992</v>
      </c>
      <c r="E19" s="4">
        <v>12</v>
      </c>
      <c r="F19" t="str">
        <f>VLOOKUP(A19,в1!$A$7:$F$14,6,0)</f>
        <v>Sta 6000</v>
      </c>
      <c r="K19" s="3"/>
      <c r="L19" s="4"/>
    </row>
    <row r="20" spans="1:12" x14ac:dyDescent="0.25">
      <c r="A20" s="2" t="s">
        <v>29</v>
      </c>
      <c r="B20" t="str">
        <f>VLOOKUP(A20,в2!$A$7:$F$16,2,0)</f>
        <v>ПВХ-ДЕРЖАТЕЛЬ</v>
      </c>
      <c r="C20">
        <f>VLOOKUP(A20,в2!$A$7:$F$16,3,0)</f>
        <v>0</v>
      </c>
      <c r="D20" s="3">
        <v>170</v>
      </c>
      <c r="E20" s="4">
        <v>2</v>
      </c>
      <c r="F20" t="str">
        <f>VLOOKUP(A20,в2!$A$7:$F$16,6,0)</f>
        <v>У.Е. 100</v>
      </c>
      <c r="K20" s="3"/>
      <c r="L20" s="4"/>
    </row>
    <row r="21" spans="1:12" x14ac:dyDescent="0.25">
      <c r="A21" s="2" t="s">
        <v>32</v>
      </c>
      <c r="B21" t="str">
        <f>VLOOKUP(A21,в2!$A$7:$F$16,2,0)</f>
        <v>АЛЮМ. ШТИФТ -5X13,5</v>
      </c>
      <c r="C21">
        <f>VLOOKUP(A21,в2!$A$7:$F$16,3,0)</f>
        <v>0</v>
      </c>
      <c r="D21" s="3">
        <v>16</v>
      </c>
      <c r="E21" s="4">
        <v>1</v>
      </c>
      <c r="F21" t="str">
        <f>VLOOKUP(A21,в2!$A$7:$F$16,6,0)</f>
        <v>У.Е. 100</v>
      </c>
      <c r="K21" s="3"/>
      <c r="L21" s="4"/>
    </row>
    <row r="22" spans="1:12" x14ac:dyDescent="0.25">
      <c r="A22" s="2" t="s">
        <v>34</v>
      </c>
      <c r="B22" t="str">
        <f>VLOOKUP(A22,в2!$A$7:$F$16,2,0)</f>
        <v>ОПОРА СТЕКЛА 100X40</v>
      </c>
      <c r="C22">
        <f>VLOOKUP(A22,в2!$A$7:$F$16,3,0)</f>
        <v>0</v>
      </c>
      <c r="D22" s="3">
        <v>20</v>
      </c>
      <c r="E22" s="4">
        <v>1</v>
      </c>
      <c r="F22" t="str">
        <f>VLOOKUP(A22,в2!$A$7:$F$16,6,0)</f>
        <v>У.Е. 100</v>
      </c>
      <c r="K22" s="3"/>
      <c r="L22" s="4"/>
    </row>
    <row r="23" spans="1:12" x14ac:dyDescent="0.25">
      <c r="A23" s="2" t="s">
        <v>36</v>
      </c>
      <c r="B23" t="str">
        <f>VLOOKUP(A23,в2!$A$7:$F$16,2,0)</f>
        <v>УПЛОТНИТЕЛЬ</v>
      </c>
      <c r="C23">
        <f>VLOOKUP(A23,в2!$A$7:$F$16,3,0)</f>
        <v>0</v>
      </c>
      <c r="D23" s="3">
        <v>33.491999999999997</v>
      </c>
      <c r="E23" s="4">
        <v>1</v>
      </c>
      <c r="F23" t="str">
        <f>VLOOKUP(A23,в2!$A$7:$F$16,6,0)</f>
        <v>У.Е. 200</v>
      </c>
      <c r="K23" s="3"/>
      <c r="L23" s="3"/>
    </row>
    <row r="24" spans="1:12" x14ac:dyDescent="0.25">
      <c r="A24" s="2" t="s">
        <v>39</v>
      </c>
      <c r="B24" t="str">
        <f>VLOOKUP(A24,в2!$A$7:$F$16,2,0)</f>
        <v>УГЛОВОЙ СОЕДИНИТЕЛЬ</v>
      </c>
      <c r="C24">
        <f>VLOOKUP(A24,в2!$A$7:$F$16,3,0)</f>
        <v>0</v>
      </c>
      <c r="D24" s="3">
        <v>4</v>
      </c>
      <c r="E24" s="4">
        <v>1</v>
      </c>
      <c r="F24" t="str">
        <f>VLOOKUP(A24,в2!$A$7:$F$16,6,0)</f>
        <v>У.Е. 4</v>
      </c>
    </row>
    <row r="25" spans="1:12" x14ac:dyDescent="0.25">
      <c r="A25" s="2" t="s">
        <v>42</v>
      </c>
      <c r="B25" t="str">
        <f>VLOOKUP(A25,в2!$A$7:$F$16,2,0)</f>
        <v>T- СОЕДИНИТЕЛЬ ST+N</v>
      </c>
      <c r="C25">
        <f>VLOOKUP(A25,в2!$A$7:$F$16,3,0)</f>
        <v>0</v>
      </c>
      <c r="D25" s="3">
        <v>8</v>
      </c>
      <c r="E25" s="4">
        <v>4</v>
      </c>
      <c r="F25" t="str">
        <f>VLOOKUP(A25,в2!$A$7:$F$16,6,0)</f>
        <v>У.Е. 2</v>
      </c>
    </row>
    <row r="26" spans="1:12" x14ac:dyDescent="0.25">
      <c r="A26" t="s">
        <v>45</v>
      </c>
      <c r="B26" t="str">
        <f>VLOOKUP(A26,в2!$A$7:$F$16,2,0)</f>
        <v>НАКЛАДНОЙ УПЛОТНИТЕЛ</v>
      </c>
      <c r="C26">
        <f>VLOOKUP(A26,в2!$A$7:$F$16,3,0)</f>
        <v>0</v>
      </c>
      <c r="D26" s="3">
        <v>33.584000000000003</v>
      </c>
      <c r="E26" s="4">
        <v>1</v>
      </c>
      <c r="F26" t="str">
        <f>VLOOKUP(A26,в2!$A$7:$F$16,6,0)</f>
        <v>У.Е. 100</v>
      </c>
    </row>
  </sheetData>
  <dataConsolidate leftLabels="1">
    <dataRefs count="2">
      <dataRef ref="A7:F14" sheet="в1"/>
      <dataRef ref="A7:F16" sheet="в2"/>
    </dataRefs>
  </dataConsolid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итог</vt:lpstr>
      <vt:lpstr>в1</vt:lpstr>
      <vt:lpstr>в2</vt:lpstr>
      <vt:lpstr>itog</vt:lpstr>
    </vt:vector>
  </TitlesOfParts>
  <Company>ТОО "Фирма "Алкон+"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Салима</dc:creator>
  <cp:lastModifiedBy>User</cp:lastModifiedBy>
  <dcterms:created xsi:type="dcterms:W3CDTF">2014-02-10T14:54:48Z</dcterms:created>
  <dcterms:modified xsi:type="dcterms:W3CDTF">2014-02-11T10:17:47Z</dcterms:modified>
</cp:coreProperties>
</file>