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O4" i="1"/>
  <c r="R4"/>
  <c r="Q4" s="1"/>
  <c r="P4"/>
  <c r="R3"/>
  <c r="Q3" s="1"/>
  <c r="P3"/>
  <c r="O3"/>
  <c r="R2"/>
  <c r="Q2" s="1"/>
  <c r="P2"/>
  <c r="O2"/>
</calcChain>
</file>

<file path=xl/sharedStrings.xml><?xml version="1.0" encoding="utf-8"?>
<sst xmlns="http://schemas.openxmlformats.org/spreadsheetml/2006/main" count="27" uniqueCount="24">
  <si>
    <t>Документ</t>
  </si>
  <si>
    <t>Тариф. сумма</t>
  </si>
  <si>
    <t>Дата</t>
  </si>
  <si>
    <t>Время</t>
  </si>
  <si>
    <t>Водитель</t>
  </si>
  <si>
    <t>Время3</t>
  </si>
  <si>
    <t>Сборщик1</t>
  </si>
  <si>
    <t>Сборщик2</t>
  </si>
  <si>
    <t>Время5</t>
  </si>
  <si>
    <t>Сборщик16</t>
  </si>
  <si>
    <t>Сборщик27</t>
  </si>
  <si>
    <t>Сборщик28</t>
  </si>
  <si>
    <t>Время сборки1</t>
  </si>
  <si>
    <t>Номер документа</t>
  </si>
  <si>
    <t>Адрес1</t>
  </si>
  <si>
    <t>ФИО1</t>
  </si>
  <si>
    <t>ТМЦ</t>
  </si>
  <si>
    <t>Реализация товаров ТЗ_0002980 (02.12.13)   /  ТАРАЗ, ул.Крылова, уг.Крылова д.32, кв. | 62201 (д.)  7784171707 (моб.) /  Наринбаев А И (ТРЗ ЧС Сулпак (розничный магазин))</t>
  </si>
  <si>
    <t xml:space="preserve">     Капри - Тумба ТВ 110, Венге, Гербор</t>
  </si>
  <si>
    <t>Санкаускас С. В.</t>
  </si>
  <si>
    <t>Кызылтау С. Д.</t>
  </si>
  <si>
    <t xml:space="preserve"> </t>
  </si>
  <si>
    <t>Дата окончание</t>
  </si>
  <si>
    <t>Дата начало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</si>
</sst>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5" tint="0.39997558519241921"/>
      </right>
      <top/>
      <bottom style="thin">
        <color theme="5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2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0" fillId="3" borderId="0" xfId="0" applyFont="1" applyFill="1" applyBorder="1"/>
    <xf numFmtId="0" fontId="1" fillId="3" borderId="2" xfId="1" applyFont="1" applyFill="1" applyBorder="1" applyAlignment="1">
      <alignment vertical="top" wrapText="1"/>
    </xf>
    <xf numFmtId="164" fontId="1" fillId="3" borderId="2" xfId="1" applyNumberFormat="1" applyFont="1" applyFill="1" applyBorder="1" applyAlignment="1">
      <alignment vertical="top" wrapText="1"/>
    </xf>
    <xf numFmtId="0" fontId="1" fillId="3" borderId="2" xfId="1" applyNumberFormat="1" applyFont="1" applyFill="1" applyBorder="1" applyAlignment="1">
      <alignment vertical="top" wrapText="1"/>
    </xf>
    <xf numFmtId="0" fontId="1" fillId="3" borderId="3" xfId="1" applyNumberFormat="1" applyFont="1" applyFill="1" applyBorder="1" applyAlignment="1">
      <alignment vertical="top" wrapText="1"/>
    </xf>
    <xf numFmtId="0" fontId="1" fillId="0" borderId="4" xfId="1" applyFont="1" applyFill="1" applyBorder="1" applyAlignment="1"/>
    <xf numFmtId="0" fontId="1" fillId="0" borderId="5" xfId="1" applyFont="1" applyFill="1" applyBorder="1" applyAlignment="1"/>
    <xf numFmtId="0" fontId="1" fillId="0" borderId="1" xfId="1" applyFont="1" applyFill="1" applyBorder="1" applyAlignment="1">
      <alignment vertical="top" wrapText="1"/>
    </xf>
    <xf numFmtId="164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3" borderId="1" xfId="1" applyFont="1" applyFill="1" applyBorder="1" applyAlignment="1">
      <alignment vertical="top"/>
    </xf>
    <xf numFmtId="0" fontId="1" fillId="3" borderId="1" xfId="1" applyFont="1" applyFill="1" applyBorder="1" applyAlignment="1">
      <alignment horizontal="center" vertical="center" wrapText="1"/>
    </xf>
    <xf numFmtId="14" fontId="1" fillId="3" borderId="1" xfId="1" applyNumberFormat="1" applyFont="1" applyFill="1" applyBorder="1" applyAlignment="1">
      <alignment vertical="top" wrapText="1"/>
    </xf>
    <xf numFmtId="21" fontId="1" fillId="3" borderId="1" xfId="1" applyNumberFormat="1" applyFont="1" applyFill="1" applyBorder="1" applyAlignment="1">
      <alignment vertical="top" wrapText="1"/>
    </xf>
    <xf numFmtId="0" fontId="1" fillId="3" borderId="1" xfId="1" applyFont="1" applyFill="1" applyBorder="1" applyAlignment="1">
      <alignment vertical="top" wrapText="1"/>
    </xf>
    <xf numFmtId="164" fontId="1" fillId="3" borderId="1" xfId="1" applyNumberFormat="1" applyFont="1" applyFill="1" applyBorder="1" applyAlignment="1">
      <alignment vertical="top" wrapText="1"/>
    </xf>
    <xf numFmtId="0" fontId="1" fillId="3" borderId="1" xfId="1" applyNumberFormat="1" applyFont="1" applyFill="1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9;&#1073;&#1086;&#1088;&#1082;&#1080;%20&#1080;%20&#1076;&#1086;&#1089;&#1090;&#1072;&#1074;&#1082;&#1080;%20&#1079;&#1072;%2012.12.1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а нельзя изменять таблицу."/>
      <sheetName val="Доставка"/>
      <sheetName val="Сборка"/>
      <sheetName val="Лист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workbookViewId="0">
      <selection activeCell="O4" sqref="O4"/>
    </sheetView>
  </sheetViews>
  <sheetFormatPr defaultRowHeight="15"/>
  <sheetData>
    <row r="1" spans="1:18" ht="22.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23</v>
      </c>
      <c r="G1" s="1" t="s">
        <v>5</v>
      </c>
      <c r="H1" s="1" t="s">
        <v>6</v>
      </c>
      <c r="I1" s="1" t="s">
        <v>7</v>
      </c>
      <c r="J1" s="1" t="s">
        <v>22</v>
      </c>
      <c r="K1" s="1" t="s">
        <v>8</v>
      </c>
      <c r="L1" s="1" t="s">
        <v>9</v>
      </c>
      <c r="M1" s="1" t="s">
        <v>10</v>
      </c>
      <c r="N1" s="1" t="s">
        <v>11</v>
      </c>
      <c r="O1" s="3" t="s">
        <v>12</v>
      </c>
      <c r="P1" s="1" t="s">
        <v>13</v>
      </c>
      <c r="Q1" s="1" t="s">
        <v>14</v>
      </c>
      <c r="R1" s="1" t="s">
        <v>15</v>
      </c>
    </row>
    <row r="2" spans="1:18">
      <c r="A2" s="4" t="s">
        <v>16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>
        <f>IFERROR([1]!Сборка[[#This Row],[Время5]]-[1]!Сборка[[#This Row],[Время3]],0)</f>
        <v>0</v>
      </c>
      <c r="P2" s="9" t="str">
        <f t="shared" ref="P2:P4" si="0">IFERROR(LEFTB(A1,SEARCH(" / ",A1)),"")</f>
        <v/>
      </c>
      <c r="Q2" s="9" t="str">
        <f t="shared" ref="Q2:Q4" si="1">IFERROR(SUBSTITUTE(MID(A1,SEARCH("/ ",A1)+2,999)," / "&amp;R2,""),"")</f>
        <v/>
      </c>
      <c r="R2" s="10" t="str">
        <f t="shared" ref="R2:R4" si="2">IFERROR(MID(A1,SEARCH("/ ",A1,SEARCH("/ ",A1)+1)+2,99),"")</f>
        <v/>
      </c>
    </row>
    <row r="3" spans="1:18">
      <c r="A3" s="11" t="s">
        <v>17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4">
        <f>IFERROR([1]!Сборка[[#This Row],[Время5]]-[1]!Сборка[[#This Row],[Время3]],0)</f>
        <v>0</v>
      </c>
      <c r="P3" s="15" t="str">
        <f t="shared" si="0"/>
        <v/>
      </c>
      <c r="Q3" s="15" t="str">
        <f t="shared" si="1"/>
        <v/>
      </c>
      <c r="R3" s="16" t="str">
        <f t="shared" si="2"/>
        <v/>
      </c>
    </row>
    <row r="4" spans="1:18" ht="90">
      <c r="A4" s="17" t="s">
        <v>18</v>
      </c>
      <c r="B4" s="18">
        <v>250</v>
      </c>
      <c r="C4" s="19">
        <v>41610</v>
      </c>
      <c r="D4" s="20">
        <v>0.49648148148148147</v>
      </c>
      <c r="E4" s="21" t="s">
        <v>19</v>
      </c>
      <c r="F4" s="19">
        <v>41610</v>
      </c>
      <c r="G4" s="20">
        <v>0.76877314814814823</v>
      </c>
      <c r="H4" s="21" t="s">
        <v>20</v>
      </c>
      <c r="I4" s="21" t="s">
        <v>21</v>
      </c>
      <c r="J4" s="19">
        <v>41611</v>
      </c>
      <c r="K4" s="20">
        <v>0.3784953703703704</v>
      </c>
      <c r="L4" s="21" t="s">
        <v>20</v>
      </c>
      <c r="M4" s="21" t="s">
        <v>21</v>
      </c>
      <c r="N4" s="21" t="s">
        <v>21</v>
      </c>
      <c r="O4" s="22">
        <f>IFERROR(K4-G4,0)</f>
        <v>-0.39027777777777783</v>
      </c>
      <c r="P4" s="23" t="str">
        <f t="shared" si="0"/>
        <v xml:space="preserve">Реализация товаров ТЗ_0002980 (02.12.13)   </v>
      </c>
      <c r="Q4" s="23" t="str">
        <f t="shared" si="1"/>
        <v xml:space="preserve"> ТАРАЗ, ул.Крылова, уг.Крылова д.32, кв. | 62201 (д.)  7784171707 (моб.)</v>
      </c>
      <c r="R4" s="10" t="str">
        <f t="shared" si="2"/>
        <v xml:space="preserve"> Наринбаев А И (ТРЗ ЧС Сулпак (розничный магазин))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2014-01-15T13:24:09Z</dcterms:modified>
</cp:coreProperties>
</file>