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4" i="1"/>
  <c r="R4"/>
  <c r="Q4" s="1"/>
  <c r="P4"/>
  <c r="R3"/>
  <c r="Q3" s="1"/>
  <c r="P3"/>
  <c r="O3"/>
  <c r="R2"/>
  <c r="Q2" s="1"/>
  <c r="P2"/>
  <c r="O2"/>
</calcChain>
</file>

<file path=xl/sharedStrings.xml><?xml version="1.0" encoding="utf-8"?>
<sst xmlns="http://schemas.openxmlformats.org/spreadsheetml/2006/main" count="29" uniqueCount="25">
  <si>
    <t>Документ</t>
  </si>
  <si>
    <t>Тариф. сумма</t>
  </si>
  <si>
    <t>Дата</t>
  </si>
  <si>
    <t>Время</t>
  </si>
  <si>
    <t>Водитель</t>
  </si>
  <si>
    <t>Время3</t>
  </si>
  <si>
    <t>Сборщик1</t>
  </si>
  <si>
    <t>Сборщик2</t>
  </si>
  <si>
    <t>Время5</t>
  </si>
  <si>
    <t>Сборщик16</t>
  </si>
  <si>
    <t>Сборщик27</t>
  </si>
  <si>
    <t>Сборщик28</t>
  </si>
  <si>
    <t>Время сборки1</t>
  </si>
  <si>
    <t>Номер документа</t>
  </si>
  <si>
    <t>Адрес1</t>
  </si>
  <si>
    <t>ФИО1</t>
  </si>
  <si>
    <t>ТМЦ</t>
  </si>
  <si>
    <t xml:space="preserve">     Капри - Тумба ТВ 110, Венге, Гербор</t>
  </si>
  <si>
    <t>Санкаускас С. В.</t>
  </si>
  <si>
    <t>Кызылтау С. Д.</t>
  </si>
  <si>
    <t xml:space="preserve"> </t>
  </si>
  <si>
    <t>Дата окончание</t>
  </si>
  <si>
    <t>Дата начало</t>
  </si>
  <si>
    <r>
      <t xml:space="preserve">Реализация товаров ТЗ_0002980 </t>
    </r>
    <r>
      <rPr>
        <sz val="8"/>
        <color rgb="FFFF0000"/>
        <rFont val="Arial"/>
        <family val="2"/>
        <charset val="204"/>
      </rPr>
      <t xml:space="preserve">(02.12.13)  </t>
    </r>
    <r>
      <rPr>
        <sz val="8"/>
        <rFont val="Arial"/>
        <family val="2"/>
        <charset val="204"/>
      </rPr>
      <t xml:space="preserve"> /  ТАРАЗ, ул.Крылова, уг.Крылова д.32, кв. | 62201 (д.)  7784171707 (моб.) /  Наринбаев А И (ТРЗ ЧС Сулпак (розничный магазин))</t>
    </r>
  </si>
  <si>
    <t>Сюда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</si>
</sst>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1" fillId="3" borderId="2" xfId="1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 wrapText="1"/>
    </xf>
    <xf numFmtId="0" fontId="1" fillId="3" borderId="2" xfId="1" applyNumberFormat="1" applyFont="1" applyFill="1" applyBorder="1" applyAlignment="1">
      <alignment vertical="top" wrapText="1"/>
    </xf>
    <xf numFmtId="0" fontId="1" fillId="3" borderId="3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vertical="top" wrapText="1"/>
    </xf>
    <xf numFmtId="21" fontId="1" fillId="3" borderId="1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164" fontId="1" fillId="3" borderId="1" xfId="1" applyNumberFormat="1" applyFont="1" applyFill="1" applyBorder="1" applyAlignment="1">
      <alignment vertical="top" wrapText="1"/>
    </xf>
    <xf numFmtId="0" fontId="1" fillId="3" borderId="1" xfId="1" applyNumberFormat="1" applyFont="1" applyFill="1" applyBorder="1" applyAlignment="1">
      <alignment vertical="top" wrapText="1"/>
    </xf>
    <xf numFmtId="0" fontId="4" fillId="0" borderId="0" xfId="0" applyFont="1"/>
    <xf numFmtId="0" fontId="2" fillId="2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/>
    <xf numFmtId="0" fontId="1" fillId="4" borderId="5" xfId="1" applyFont="1" applyFill="1" applyBorder="1" applyAlignment="1"/>
    <xf numFmtId="0" fontId="1" fillId="4" borderId="1" xfId="1" applyFont="1" applyFill="1" applyBorder="1" applyAlignment="1">
      <alignment vertical="top" wrapText="1"/>
    </xf>
    <xf numFmtId="164" fontId="1" fillId="4" borderId="1" xfId="1" applyNumberFormat="1" applyFont="1" applyFill="1" applyBorder="1" applyAlignment="1">
      <alignment vertical="top" wrapText="1"/>
    </xf>
    <xf numFmtId="0" fontId="1" fillId="4" borderId="1" xfId="1" applyNumberFormat="1" applyFont="1" applyFill="1" applyBorder="1" applyAlignment="1">
      <alignment vertical="top" wrapText="1"/>
    </xf>
    <xf numFmtId="0" fontId="1" fillId="4" borderId="3" xfId="1" applyNumberFormat="1" applyFont="1" applyFill="1" applyBorder="1" applyAlignment="1">
      <alignment vertical="top" wrapText="1"/>
    </xf>
    <xf numFmtId="0" fontId="0" fillId="4" borderId="0" xfId="0" applyFill="1"/>
    <xf numFmtId="0" fontId="3" fillId="4" borderId="0" xfId="0" applyFont="1" applyFill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9;&#1073;&#1086;&#1088;&#1082;&#1080;%20&#1080;%20&#1076;&#1086;&#1089;&#1090;&#1072;&#1074;&#1082;&#1080;%20&#1079;&#1072;%2012.12.1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а нельзя изменять таблицу."/>
      <sheetName val="Доставка"/>
      <sheetName val="Сборка"/>
      <sheetName val="Лист3"/>
      <sheetName val="Отчет сборки и доставки за 1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workbookViewId="0">
      <selection activeCell="S5" sqref="S5"/>
    </sheetView>
  </sheetViews>
  <sheetFormatPr defaultRowHeight="15"/>
  <cols>
    <col min="1" max="13" width="6.5703125" customWidth="1"/>
    <col min="14" max="14" width="25.7109375" customWidth="1"/>
    <col min="15" max="15" width="6.5703125" customWidth="1"/>
  </cols>
  <sheetData>
    <row r="1" spans="1:20" ht="22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22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1" t="s">
        <v>13</v>
      </c>
      <c r="Q1" s="1" t="s">
        <v>14</v>
      </c>
      <c r="R1" s="1" t="s">
        <v>15</v>
      </c>
      <c r="S1" s="19" t="s">
        <v>2</v>
      </c>
    </row>
    <row r="2" spans="1:20">
      <c r="A2" s="4" t="s">
        <v>16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>
        <f>IFERROR([1]!Сборка[[#This Row],[Время5]]-[1]!Сборка[[#This Row],[Время3]],0)</f>
        <v>0</v>
      </c>
      <c r="P2" s="9" t="str">
        <f t="shared" ref="P2:P4" si="0">IFERROR(LEFTB(A1,SEARCH(" / ",A1)),"")</f>
        <v/>
      </c>
      <c r="Q2" s="9" t="str">
        <f t="shared" ref="Q2:Q4" si="1">IFERROR(SUBSTITUTE(MID(A1,SEARCH("/ ",A1)+2,999)," / "&amp;R2,""),"")</f>
        <v/>
      </c>
      <c r="R2" s="10" t="str">
        <f t="shared" ref="R2:R4" si="2">IFERROR(MID(A1,SEARCH("/ ",A1,SEARCH("/ ",A1)+1)+2,99),"")</f>
        <v/>
      </c>
    </row>
    <row r="3" spans="1:20">
      <c r="A3" s="20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>
        <f>IFERROR([1]!Сборка[[#This Row],[Время5]]-[1]!Сборка[[#This Row],[Время3]],0)</f>
        <v>0</v>
      </c>
      <c r="P3" s="24" t="str">
        <f t="shared" si="0"/>
        <v/>
      </c>
      <c r="Q3" s="24" t="str">
        <f t="shared" si="1"/>
        <v/>
      </c>
      <c r="R3" s="25" t="str">
        <f t="shared" si="2"/>
        <v/>
      </c>
      <c r="S3" s="26"/>
      <c r="T3" s="26"/>
    </row>
    <row r="4" spans="1:20" ht="90">
      <c r="A4" s="11" t="s">
        <v>17</v>
      </c>
      <c r="B4" s="12">
        <v>250</v>
      </c>
      <c r="C4" s="13">
        <v>41610</v>
      </c>
      <c r="D4" s="14">
        <v>0.49648148148148147</v>
      </c>
      <c r="E4" s="15" t="s">
        <v>18</v>
      </c>
      <c r="F4" s="13">
        <v>41610</v>
      </c>
      <c r="G4" s="14">
        <v>0.76877314814814823</v>
      </c>
      <c r="H4" s="15" t="s">
        <v>19</v>
      </c>
      <c r="I4" s="15" t="s">
        <v>20</v>
      </c>
      <c r="J4" s="13">
        <v>41611</v>
      </c>
      <c r="K4" s="14">
        <v>0.3784953703703704</v>
      </c>
      <c r="L4" s="15" t="s">
        <v>19</v>
      </c>
      <c r="M4" s="15" t="s">
        <v>20</v>
      </c>
      <c r="N4" s="15" t="s">
        <v>20</v>
      </c>
      <c r="O4" s="16">
        <f>IFERROR(K4-G4,0)</f>
        <v>-0.39027777777777783</v>
      </c>
      <c r="P4" s="17" t="str">
        <f t="shared" si="0"/>
        <v xml:space="preserve">Реализация товаров ТЗ_0002980 (02.12.13)   </v>
      </c>
      <c r="Q4" s="17" t="str">
        <f t="shared" si="1"/>
        <v xml:space="preserve"> ТАРАЗ, ул.Крылова, уг.Крылова д.32, кв. | 62201 (д.)  7784171707 (моб.)</v>
      </c>
      <c r="R4" s="10" t="str">
        <f t="shared" si="2"/>
        <v xml:space="preserve"> Наринбаев А И (ТРЗ ЧС Сулпак (розничный магазин))</v>
      </c>
      <c r="S4" s="27" t="s">
        <v>24</v>
      </c>
      <c r="T4" s="26"/>
    </row>
    <row r="6" spans="1:20">
      <c r="L6" s="1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2014-01-15T15:18:07Z</dcterms:modified>
</cp:coreProperties>
</file>