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4915" windowHeight="12525" activeTab="2"/>
  </bookViews>
  <sheets>
    <sheet name="size" sheetId="3" r:id="rId1"/>
    <sheet name="главпункт" sheetId="2" r:id="rId2"/>
    <sheet name="прайс" sheetId="1" r:id="rId3"/>
    <sheet name="Лист1 (2)" sheetId="4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L89" i="1" l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2" i="1"/>
  <c r="K2" i="1"/>
  <c r="F2" i="1"/>
  <c r="F21" i="1"/>
  <c r="G21" i="1"/>
  <c r="I21" i="1"/>
  <c r="J21" i="1"/>
  <c r="F22" i="1"/>
  <c r="G22" i="1"/>
  <c r="I22" i="1"/>
  <c r="J22" i="1"/>
  <c r="F23" i="1"/>
  <c r="G23" i="1"/>
  <c r="I23" i="1"/>
  <c r="J23" i="1"/>
  <c r="F24" i="1"/>
  <c r="G24" i="1"/>
  <c r="I24" i="1"/>
  <c r="J24" i="1"/>
  <c r="F25" i="1"/>
  <c r="G25" i="1"/>
  <c r="I25" i="1"/>
  <c r="J25" i="1"/>
  <c r="F26" i="1"/>
  <c r="G26" i="1"/>
  <c r="I26" i="1"/>
  <c r="J26" i="1"/>
  <c r="F27" i="1"/>
  <c r="G27" i="1"/>
  <c r="I27" i="1"/>
  <c r="J27" i="1"/>
  <c r="F28" i="1"/>
  <c r="G28" i="1"/>
  <c r="I28" i="1"/>
  <c r="J28" i="1"/>
  <c r="F29" i="1"/>
  <c r="G29" i="1"/>
  <c r="I29" i="1"/>
  <c r="J29" i="1"/>
  <c r="F30" i="1"/>
  <c r="G30" i="1"/>
  <c r="I30" i="1"/>
  <c r="J30" i="1"/>
  <c r="F31" i="1"/>
  <c r="G31" i="1"/>
  <c r="I31" i="1"/>
  <c r="J31" i="1"/>
  <c r="F32" i="1"/>
  <c r="G32" i="1"/>
  <c r="I32" i="1"/>
  <c r="J32" i="1"/>
  <c r="F33" i="1"/>
  <c r="G33" i="1"/>
  <c r="I33" i="1"/>
  <c r="J33" i="1"/>
  <c r="F34" i="1"/>
  <c r="G34" i="1"/>
  <c r="I34" i="1"/>
  <c r="J34" i="1"/>
  <c r="F35" i="1"/>
  <c r="G35" i="1"/>
  <c r="I35" i="1"/>
  <c r="J35" i="1"/>
  <c r="F36" i="1"/>
  <c r="G36" i="1"/>
  <c r="I36" i="1"/>
  <c r="J36" i="1"/>
  <c r="F37" i="1"/>
  <c r="G37" i="1"/>
  <c r="I37" i="1"/>
  <c r="J37" i="1"/>
  <c r="F38" i="1"/>
  <c r="G38" i="1"/>
  <c r="I38" i="1"/>
  <c r="J38" i="1"/>
  <c r="F39" i="1"/>
  <c r="G39" i="1"/>
  <c r="I39" i="1"/>
  <c r="J39" i="1"/>
  <c r="F40" i="1"/>
  <c r="G40" i="1"/>
  <c r="I40" i="1"/>
  <c r="J40" i="1"/>
  <c r="F41" i="1"/>
  <c r="G41" i="1"/>
  <c r="I41" i="1"/>
  <c r="J41" i="1"/>
  <c r="F42" i="1"/>
  <c r="G42" i="1"/>
  <c r="I42" i="1"/>
  <c r="J42" i="1"/>
  <c r="F43" i="1"/>
  <c r="G43" i="1"/>
  <c r="I43" i="1"/>
  <c r="J43" i="1"/>
  <c r="F44" i="1"/>
  <c r="G44" i="1"/>
  <c r="I44" i="1"/>
  <c r="J44" i="1"/>
  <c r="F45" i="1"/>
  <c r="G45" i="1"/>
  <c r="I45" i="1"/>
  <c r="J45" i="1"/>
  <c r="F46" i="1"/>
  <c r="G46" i="1"/>
  <c r="I46" i="1"/>
  <c r="J46" i="1"/>
  <c r="F47" i="1"/>
  <c r="G47" i="1"/>
  <c r="I47" i="1"/>
  <c r="J47" i="1"/>
  <c r="F48" i="1"/>
  <c r="G48" i="1"/>
  <c r="I48" i="1"/>
  <c r="J48" i="1"/>
  <c r="F49" i="1"/>
  <c r="G49" i="1"/>
  <c r="I49" i="1"/>
  <c r="J49" i="1"/>
  <c r="F50" i="1"/>
  <c r="G50" i="1"/>
  <c r="I50" i="1"/>
  <c r="J50" i="1"/>
  <c r="F51" i="1"/>
  <c r="G51" i="1"/>
  <c r="I51" i="1"/>
  <c r="J51" i="1"/>
  <c r="F52" i="1"/>
  <c r="G52" i="1"/>
  <c r="I52" i="1"/>
  <c r="J52" i="1"/>
  <c r="F53" i="1"/>
  <c r="G53" i="1"/>
  <c r="I53" i="1"/>
  <c r="J53" i="1"/>
  <c r="F54" i="1"/>
  <c r="G54" i="1"/>
  <c r="I54" i="1"/>
  <c r="J54" i="1"/>
  <c r="F55" i="1"/>
  <c r="G55" i="1"/>
  <c r="I55" i="1"/>
  <c r="J55" i="1"/>
  <c r="F56" i="1"/>
  <c r="G56" i="1"/>
  <c r="I56" i="1"/>
  <c r="J56" i="1"/>
  <c r="F57" i="1"/>
  <c r="G57" i="1"/>
  <c r="I57" i="1"/>
  <c r="J57" i="1"/>
  <c r="F58" i="1"/>
  <c r="G58" i="1"/>
  <c r="I58" i="1"/>
  <c r="J58" i="1"/>
  <c r="F59" i="1"/>
  <c r="G59" i="1"/>
  <c r="I59" i="1"/>
  <c r="J59" i="1"/>
  <c r="F60" i="1"/>
  <c r="G60" i="1"/>
  <c r="I60" i="1"/>
  <c r="J60" i="1"/>
  <c r="F61" i="1"/>
  <c r="G61" i="1"/>
  <c r="I61" i="1"/>
  <c r="J61" i="1"/>
  <c r="F62" i="1"/>
  <c r="G62" i="1"/>
  <c r="I62" i="1"/>
  <c r="J62" i="1"/>
  <c r="F63" i="1"/>
  <c r="G63" i="1"/>
  <c r="I63" i="1"/>
  <c r="J63" i="1"/>
  <c r="F64" i="1"/>
  <c r="G64" i="1"/>
  <c r="I64" i="1"/>
  <c r="J64" i="1"/>
  <c r="F65" i="1"/>
  <c r="G65" i="1"/>
  <c r="I65" i="1"/>
  <c r="J65" i="1"/>
  <c r="F66" i="1"/>
  <c r="G66" i="1"/>
  <c r="I66" i="1"/>
  <c r="J66" i="1"/>
  <c r="F67" i="1"/>
  <c r="G67" i="1"/>
  <c r="I67" i="1"/>
  <c r="J67" i="1"/>
  <c r="F68" i="1"/>
  <c r="G68" i="1"/>
  <c r="I68" i="1"/>
  <c r="J68" i="1"/>
  <c r="F69" i="1"/>
  <c r="G69" i="1"/>
  <c r="I69" i="1"/>
  <c r="J69" i="1"/>
  <c r="F70" i="1"/>
  <c r="G70" i="1"/>
  <c r="I70" i="1"/>
  <c r="J70" i="1"/>
  <c r="F71" i="1"/>
  <c r="G71" i="1"/>
  <c r="I71" i="1"/>
  <c r="J71" i="1"/>
  <c r="F72" i="1"/>
  <c r="G72" i="1"/>
  <c r="I72" i="1"/>
  <c r="J72" i="1"/>
  <c r="F73" i="1"/>
  <c r="G73" i="1"/>
  <c r="I73" i="1"/>
  <c r="J73" i="1"/>
  <c r="F74" i="1"/>
  <c r="G74" i="1"/>
  <c r="I74" i="1"/>
  <c r="J74" i="1"/>
  <c r="F75" i="1"/>
  <c r="G75" i="1"/>
  <c r="I75" i="1"/>
  <c r="J75" i="1"/>
  <c r="F76" i="1"/>
  <c r="G76" i="1"/>
  <c r="I76" i="1"/>
  <c r="J76" i="1"/>
  <c r="F77" i="1"/>
  <c r="G77" i="1"/>
  <c r="I77" i="1"/>
  <c r="J77" i="1"/>
  <c r="F78" i="1"/>
  <c r="G78" i="1"/>
  <c r="I78" i="1"/>
  <c r="J78" i="1"/>
  <c r="F79" i="1"/>
  <c r="G79" i="1"/>
  <c r="I79" i="1"/>
  <c r="J79" i="1"/>
  <c r="F80" i="1"/>
  <c r="G80" i="1"/>
  <c r="I80" i="1"/>
  <c r="J80" i="1"/>
  <c r="F81" i="1"/>
  <c r="G81" i="1"/>
  <c r="I81" i="1"/>
  <c r="J81" i="1"/>
  <c r="F82" i="1"/>
  <c r="G82" i="1"/>
  <c r="I82" i="1"/>
  <c r="J82" i="1"/>
  <c r="F83" i="1"/>
  <c r="G83" i="1"/>
  <c r="I83" i="1"/>
  <c r="J83" i="1"/>
  <c r="F84" i="1"/>
  <c r="G84" i="1"/>
  <c r="I84" i="1"/>
  <c r="J84" i="1"/>
  <c r="F85" i="1"/>
  <c r="G85" i="1"/>
  <c r="I85" i="1"/>
  <c r="J85" i="1"/>
  <c r="F86" i="1"/>
  <c r="G86" i="1"/>
  <c r="I86" i="1"/>
  <c r="J86" i="1"/>
  <c r="F87" i="1"/>
  <c r="G87" i="1"/>
  <c r="I87" i="1"/>
  <c r="J87" i="1"/>
  <c r="F88" i="1"/>
  <c r="G88" i="1"/>
  <c r="I88" i="1"/>
  <c r="J88" i="1"/>
  <c r="F20" i="1"/>
  <c r="G20" i="1"/>
  <c r="I20" i="1"/>
  <c r="J20" i="1"/>
  <c r="F3" i="1"/>
  <c r="G3" i="1"/>
  <c r="I3" i="1"/>
  <c r="J3" i="1"/>
  <c r="F4" i="1"/>
  <c r="G4" i="1"/>
  <c r="I4" i="1"/>
  <c r="J4" i="1"/>
  <c r="F5" i="1"/>
  <c r="G5" i="1"/>
  <c r="I5" i="1"/>
  <c r="J5" i="1"/>
  <c r="F6" i="1"/>
  <c r="G6" i="1"/>
  <c r="I6" i="1"/>
  <c r="J6" i="1"/>
  <c r="F7" i="1"/>
  <c r="G7" i="1"/>
  <c r="I7" i="1"/>
  <c r="J7" i="1"/>
  <c r="F8" i="1"/>
  <c r="G8" i="1"/>
  <c r="I8" i="1"/>
  <c r="J8" i="1"/>
  <c r="F9" i="1"/>
  <c r="G9" i="1"/>
  <c r="I9" i="1"/>
  <c r="J9" i="1"/>
  <c r="F10" i="1"/>
  <c r="G10" i="1"/>
  <c r="I10" i="1"/>
  <c r="J10" i="1"/>
  <c r="F11" i="1"/>
  <c r="G11" i="1"/>
  <c r="I11" i="1"/>
  <c r="J11" i="1"/>
  <c r="F12" i="1"/>
  <c r="G12" i="1"/>
  <c r="I12" i="1"/>
  <c r="J12" i="1"/>
  <c r="F13" i="1"/>
  <c r="G13" i="1"/>
  <c r="I13" i="1"/>
  <c r="J13" i="1"/>
  <c r="F14" i="1"/>
  <c r="G14" i="1"/>
  <c r="I14" i="1"/>
  <c r="J14" i="1"/>
  <c r="F15" i="1"/>
  <c r="G15" i="1"/>
  <c r="I15" i="1"/>
  <c r="J15" i="1"/>
  <c r="F16" i="1"/>
  <c r="G16" i="1"/>
  <c r="I16" i="1"/>
  <c r="J16" i="1"/>
  <c r="F17" i="1"/>
  <c r="G17" i="1"/>
  <c r="I17" i="1"/>
  <c r="J17" i="1"/>
  <c r="F18" i="1"/>
  <c r="G18" i="1"/>
  <c r="I18" i="1"/>
  <c r="J18" i="1"/>
  <c r="F19" i="1"/>
  <c r="G19" i="1"/>
  <c r="I19" i="1"/>
  <c r="J19" i="1"/>
  <c r="G2" i="1"/>
  <c r="I2" i="1"/>
  <c r="J2" i="1"/>
  <c r="D22" i="4"/>
  <c r="D21" i="4"/>
  <c r="D1" i="4"/>
</calcChain>
</file>

<file path=xl/sharedStrings.xml><?xml version="1.0" encoding="utf-8"?>
<sst xmlns="http://schemas.openxmlformats.org/spreadsheetml/2006/main" count="541" uniqueCount="244">
  <si>
    <t>N</t>
  </si>
  <si>
    <t>Тирика</t>
  </si>
  <si>
    <t>Наименование</t>
  </si>
  <si>
    <t>Склад</t>
  </si>
  <si>
    <t>Владимирская</t>
  </si>
  <si>
    <t>Пионерская</t>
  </si>
  <si>
    <t>Алтайская</t>
  </si>
  <si>
    <t>Восстания</t>
  </si>
  <si>
    <t>Ладожская</t>
  </si>
  <si>
    <t>Ветеранов</t>
  </si>
  <si>
    <t>Цена</t>
  </si>
  <si>
    <t>Кожаный чехол SGP для HTC One illusion Legend, белый (SGP10258)</t>
  </si>
  <si>
    <t xml:space="preserve"> </t>
  </si>
  <si>
    <t>Купить</t>
  </si>
  <si>
    <t>http://onwion.com/products/7546189</t>
  </si>
  <si>
    <t>A8008</t>
  </si>
  <si>
    <t>Накладка пластиковая с узором бабочки для iPhone 5 красная</t>
  </si>
  <si>
    <t>http://onwion.com/products/7582987</t>
  </si>
  <si>
    <t>A8009</t>
  </si>
  <si>
    <t>Накладка пластиковая с узором бабочки для iPhone 5 серебряная</t>
  </si>
  <si>
    <t>http://onwion.com/products/7582997</t>
  </si>
  <si>
    <t>A8011</t>
  </si>
  <si>
    <t>Накладка пластиковая с узором бабочки для iPhone 5 фиолетовая</t>
  </si>
  <si>
    <t>http://onwion.com/products/7583018</t>
  </si>
  <si>
    <t>A8010</t>
  </si>
  <si>
    <t>Накладка пластиковая с узором бабочки для iPhone 5 синяя</t>
  </si>
  <si>
    <t>http://onwion.com/products/7583008</t>
  </si>
  <si>
    <t>A8012</t>
  </si>
  <si>
    <t>Накладка пластиковая с узором бабочки для iPhone 5 черная</t>
  </si>
  <si>
    <t>http://onwion.com/products/7583036</t>
  </si>
  <si>
    <t>A8013</t>
  </si>
  <si>
    <t>Чехол Borofone Discovery для iPhone 5 черный</t>
  </si>
  <si>
    <t>http://onwion.com/products/7583076</t>
  </si>
  <si>
    <t>A8014</t>
  </si>
  <si>
    <t>Чехол Borofone General Series для iPhone 5 бирюзовый</t>
  </si>
  <si>
    <t>http://onwion.com/products/7583166</t>
  </si>
  <si>
    <t>A8046</t>
  </si>
  <si>
    <t>Чехол-книжка для iPhone 5C белый</t>
  </si>
  <si>
    <t>http://onwion.com/products/7584015</t>
  </si>
  <si>
    <t>A8015</t>
  </si>
  <si>
    <t>Чехол Borofone General Series для iPhone 5 черный</t>
  </si>
  <si>
    <t>http://onwion.com/products/7583175</t>
  </si>
  <si>
    <t>A8047</t>
  </si>
  <si>
    <t>Чехол-книжка для iPhone 5C голубой</t>
  </si>
  <si>
    <t>http://onwion.com/products/7584030</t>
  </si>
  <si>
    <t>A8048</t>
  </si>
  <si>
    <t>Чехол-книжка для iPhone 5C желтый</t>
  </si>
  <si>
    <t>http://onwion.com/products/7584040</t>
  </si>
  <si>
    <t>A8049</t>
  </si>
  <si>
    <t>Чехол-книжка для iPhone 5C зеленый</t>
  </si>
  <si>
    <t>http://onwion.com/products/7584054</t>
  </si>
  <si>
    <t>A8050</t>
  </si>
  <si>
    <t>Чехол-книжка для iPhone 5C розовый</t>
  </si>
  <si>
    <t>http://onwion.com/products/7584069</t>
  </si>
  <si>
    <t>A8016</t>
  </si>
  <si>
    <t>Чехол Borofone Pilot для iPhone 5 черный</t>
  </si>
  <si>
    <t>http://onwion.com/products/7583211</t>
  </si>
  <si>
    <t>A8017</t>
  </si>
  <si>
    <t>Чехол Borofone Shark для iPhone 5 черный</t>
  </si>
  <si>
    <t>http://onwion.com/products/7583246</t>
  </si>
  <si>
    <t>A8026</t>
  </si>
  <si>
    <t>Чехол Hoco Duke leather case для iPhone 5 (белый)</t>
  </si>
  <si>
    <t>http://onwion.com/products/7583524</t>
  </si>
  <si>
    <t>A8034</t>
  </si>
  <si>
    <t>Чехол Hoco Ice Series для iPhone 5/5S белый</t>
  </si>
  <si>
    <t>http://onwion.com/products/7583689</t>
  </si>
  <si>
    <t>Чехол Hoco Ice Series для iPhone 5/5S черный</t>
  </si>
  <si>
    <t>http://onwion.com/products/7583706</t>
  </si>
  <si>
    <t>Артикул</t>
  </si>
  <si>
    <t>Количество</t>
  </si>
  <si>
    <t>Пункт</t>
  </si>
  <si>
    <t>Ladozhskaya-E4k3</t>
  </si>
  <si>
    <t>A7676</t>
  </si>
  <si>
    <t>Карта micro sd 4 gb без упаковки</t>
  </si>
  <si>
    <t>A7677</t>
  </si>
  <si>
    <t>Карта micro sd 8 gb без упаковки</t>
  </si>
  <si>
    <t>A7663</t>
  </si>
  <si>
    <t>Силиконовый чехол IMUCA для телефона HTC J Butterfly (black) черный + защитная пленка и стилус</t>
  </si>
  <si>
    <t>A7671</t>
  </si>
  <si>
    <t>Силиконовый чехол IMUCA для телефона HTC One (M7) (yellow) желтый + защитная пленка и стилус</t>
  </si>
  <si>
    <t>A7664</t>
  </si>
  <si>
    <t>Силиконовый чехол IMUCA для телефона HTC J Butterfly (milky-white) белый + защитная пленка и стилус</t>
  </si>
  <si>
    <t>A7672</t>
  </si>
  <si>
    <t>Силиконовый чехол IMUCA для телефона Nokia Lumia 920 (milky-white) белый + защитная пленка и стилус</t>
  </si>
  <si>
    <t>A7665</t>
  </si>
  <si>
    <t>Силиконовый чехол IMUCA для телефона HTC J Butterfly (royal blue) синий + защитная пленка и стилус</t>
  </si>
  <si>
    <t>Samsung S5830 Задняя накладка anymode</t>
  </si>
  <si>
    <t>A7674</t>
  </si>
  <si>
    <t>Силиконовый чехол JEKOD для HTC One (М7), белый</t>
  </si>
  <si>
    <t>A7666</t>
  </si>
  <si>
    <t>Силиконовый чехол IMUCA для телефона HTC One (M7) (black) черный + защитная пленка и стилус</t>
  </si>
  <si>
    <t>A7673</t>
  </si>
  <si>
    <t>Силиконовый чехол IMUCA для телефона Nokia Lumia 920 (royal blue) синий + пленка и стилус</t>
  </si>
  <si>
    <t>A7675</t>
  </si>
  <si>
    <t>Силиконовый чехол JEKOD для HTC One (М7), черный</t>
  </si>
  <si>
    <t>A7667</t>
  </si>
  <si>
    <t>Силиконовый чехол IMUCA для телефона HTC One (M7) (cherry) розовый + защитная пленка и стилус</t>
  </si>
  <si>
    <t>Mifr HTC Wildfire S</t>
  </si>
  <si>
    <t>A7655</t>
  </si>
  <si>
    <t>Чехол - книжка iBox Premium для Sony Xperia L/S36H (черный)</t>
  </si>
  <si>
    <t>A7668</t>
  </si>
  <si>
    <t>Силиконовый чехол IMUCA для телефона HTC One (M7) (milky-white) белый + защитная пленка и стилус</t>
  </si>
  <si>
    <t>Гарнитура для Samsung 3.5</t>
  </si>
  <si>
    <t>Чехол Qumo Flip для Iphone 4</t>
  </si>
  <si>
    <t>A7669</t>
  </si>
  <si>
    <t>Силиконовый чехол IMUCA для телефона HTC One (M7) (royal blue) синий + защитная пленка и стилус</t>
  </si>
  <si>
    <t>Карта micro sd 2 gb без упаковки</t>
  </si>
  <si>
    <t>Защитная пленка для blackberry 9900/9930 глянец ScreenGuard 150.00 руб.</t>
  </si>
  <si>
    <t>Pionerskaya-K15k2</t>
  </si>
  <si>
    <t>A8051</t>
  </si>
  <si>
    <t>СЗУ SonyEricsson K750</t>
  </si>
  <si>
    <t>АЗУ HTC micro usb + кабель ориг</t>
  </si>
  <si>
    <t>СЗУ Nokia тонкая ориг</t>
  </si>
  <si>
    <t>АЗУ Nokia тонкая ориг</t>
  </si>
  <si>
    <t>Чехол книжка Melkco Sony L36H Xperia Z черная</t>
  </si>
  <si>
    <t>Чехол книжка Abilita для Samsung i9082 galaxy Grand  черная</t>
  </si>
  <si>
    <t>Переходник с micro sim на обычную</t>
  </si>
  <si>
    <t>Чехол книжка ibox Premium для Samsung Galaxy Note N8000 10.1 черный</t>
  </si>
  <si>
    <t>Чехол книжка PCARO Samsung i9500 galaxy S4 белая</t>
  </si>
  <si>
    <t>iPhone 5 адаптер 30-pin на 8 pin</t>
  </si>
  <si>
    <t>Anymode для samsung SIII сетка красная</t>
  </si>
  <si>
    <t>Панель Incase IPhone 4</t>
  </si>
  <si>
    <t>Клип-кейс HTC HC C750 для One V PC Orgnl Black</t>
  </si>
  <si>
    <t>Jekod для HTC Sen-n/Z710e Black</t>
  </si>
  <si>
    <t>Чехол Melt с защитной пленкой</t>
  </si>
  <si>
    <t>Moshi для Nokia Lumia 710 Black</t>
  </si>
  <si>
    <t>Jekod для Nokia Lumia 710 Red</t>
  </si>
  <si>
    <t>Moshi для Nokia Lumia 710 White</t>
  </si>
  <si>
    <t>Jekod для Nokia Lumia 800 Black</t>
  </si>
  <si>
    <t>СЗУ HTC HD 2 Orgl</t>
  </si>
  <si>
    <t>Силик чехол для Samsung i9300 Galaxy S3 Black</t>
  </si>
  <si>
    <t>Anymode для samsung SIII сетка белая</t>
  </si>
  <si>
    <t>Накладка Mobile Case For IPhone 5 со стразами</t>
  </si>
  <si>
    <t>Кабель HDMI IM820 для Sony Ericsson</t>
  </si>
  <si>
    <t>Veteranov-N67k2</t>
  </si>
  <si>
    <t>A7691</t>
  </si>
  <si>
    <t>Наушинки iphone 4/4s без упаковки orig</t>
  </si>
  <si>
    <t>Капельки Sven SEB10BK</t>
  </si>
  <si>
    <t>A7693</t>
  </si>
  <si>
    <t>Чехол для HTC Rhyme белый ориг</t>
  </si>
  <si>
    <t>Чехол книжка Armor Samsung i9300 Gaxaly S3 черная "Крокодил"</t>
  </si>
  <si>
    <t>Наушники Koss-KE7</t>
  </si>
  <si>
    <t>A7694</t>
  </si>
  <si>
    <t>АКБ для Samsung I9300 orig</t>
  </si>
  <si>
    <t>АЗУ Samsung micro usb</t>
  </si>
  <si>
    <t>Чехол книжка Up Case Samsung i9300 Gaxaly S3</t>
  </si>
  <si>
    <t>A7695</t>
  </si>
  <si>
    <t>СЗУ Nokia 8600 micro usb orig</t>
  </si>
  <si>
    <t>Дата кабель LG DK-100M micro usb</t>
  </si>
  <si>
    <t>Чехол книжка Upcase HTC Desire C черная</t>
  </si>
  <si>
    <t>Чехол книжка Armor Samsung i9300 Gaxaly S3 черная</t>
  </si>
  <si>
    <t>A7690</t>
  </si>
  <si>
    <t>АЗУ без упаковки и провода</t>
  </si>
  <si>
    <t>Чехол книжка Armor Samsung i9300 Gaxaly S3 Красная</t>
  </si>
  <si>
    <t>OltraMax Micro SD 8GB</t>
  </si>
  <si>
    <t>A7692</t>
  </si>
  <si>
    <t>СЗУ Колобашка Texet</t>
  </si>
  <si>
    <t>Чехол книжка Armor Samsung i9300 Gaxaly S3 светло-розовая</t>
  </si>
  <si>
    <t>id</t>
  </si>
  <si>
    <t>м</t>
  </si>
  <si>
    <t>Название товара *</t>
  </si>
  <si>
    <t>Стоимость товара *</t>
  </si>
  <si>
    <t>Стоимость со скидкой</t>
  </si>
  <si>
    <t>Раздел товара *</t>
  </si>
  <si>
    <t>Товар в наличии *</t>
  </si>
  <si>
    <t>Поставка под заказ *</t>
  </si>
  <si>
    <t>Срок поставки (дни) *</t>
  </si>
  <si>
    <t>Краткий текст</t>
  </si>
  <si>
    <t>Текст полностью</t>
  </si>
  <si>
    <t>Заголовок страницы (title)</t>
  </si>
  <si>
    <t>Описание страницы (description)</t>
  </si>
  <si>
    <t>Ключевые слова страницы (keywords)</t>
  </si>
  <si>
    <t>С этим товаром покупают</t>
  </si>
  <si>
    <t>Показывать на сайте *</t>
  </si>
  <si>
    <t>Удалить *</t>
  </si>
  <si>
    <t>Новинки</t>
  </si>
  <si>
    <t>&lt;p style="text-align: right;"&gt;&lt;a href="http://onwion.nethouse.ru/products/7582987" target="_self"&gt;Следующий товар&lt;/a&gt;&lt;/p&gt;</t>
  </si>
  <si>
    <t>&lt;p&gt;&lt;span style="text-align: justify;"&gt;Флип-карман&amp;nbsp;&lt;/span&gt;SGP illuzion Legend для HTC One&lt;span style="text-align: justify;"&gt;&amp;nbsp;- это кожаный чехол ручной работы из премиум серии компании SGP. Illuzion Legend предохраняет ваше мобильное устройство от царапин, повреждений и пыли с помощью мягкой подкладки внутри чехла и кожаного верха снаружи. Микрофибра помогает содержать ваше устройство в чистоте. HTC One плотно удерживается внутри корпуса. Illuzion Legend&amp;nbsp; придаст вашему смарту элегантный стильный вид.&lt;/span&gt;&lt;/p&gt;</t>
  </si>
  <si>
    <t>&lt;p style="text-align: right;"&gt;&lt;a style="text-align: right;" href="http://onwion.com/products/7582997" target="_self"&gt;Следующий товар&lt;/a&gt;&lt;/p&gt;</t>
  </si>
  <si>
    <t>Iphone 5 - Накладка пластиковая с узором бабочки для iPhone 5 красная</t>
  </si>
  <si>
    <t>&lt;p style="text-align: right;"&gt;&lt;a style="text-align: right;" href="http://onwion.com/products/7583018" target="_self"&gt;Следующий товар&lt;/a&gt;&lt;/p&gt;</t>
  </si>
  <si>
    <t>Iphone 5 - Накладка пластиковая с узором бабочки для iPhone 5 серебряная</t>
  </si>
  <si>
    <t>&lt;p style="text-align: right;"&gt;&lt;a style="text-align: right;" href="http://onwion.com/products/7583008" target="_self"&gt;Следующий товар&lt;/a&gt;&lt;/p&gt;</t>
  </si>
  <si>
    <t>Iphone 5 - Накладка пластиковая с узором бабочки для iPhone 5 фиолетовая</t>
  </si>
  <si>
    <t>&lt;p style="text-align: right;"&gt;&lt;a style="text-align: right;" href="http://onwion.com/products/7583036" target="_self"&gt;Следующий товар&lt;/a&gt;&lt;/p&gt;</t>
  </si>
  <si>
    <t>Кожанные - Накладка пластиковая с узором бабочки для iPhone 5 синяя</t>
  </si>
  <si>
    <t>&lt;p style="text-align: right;"&gt;&lt;a style="text-align: right;" href="http://onwion.com/products/7583076" target="_self"&gt;Следующий товар&lt;/a&gt;&lt;/p&gt;</t>
  </si>
  <si>
    <t>Iphone 5 - Накладка пластиковая с узором бабочки для iPhone 5 черная</t>
  </si>
  <si>
    <t>&lt;p style="text-align: right;"&gt;&lt;a style="text-align: right;" href="http://onwion.com/products/7583166" target="_self"&gt;Следующий товар&lt;/a&gt;&lt;/p&gt;</t>
  </si>
  <si>
    <t>&lt;p&gt;Чехол для iPhone 5 Borofone Discovery Leather Case черный - этот ударопрочный надежный чехол снаружи покрыт алькантарой, по свойствам напоминающей замшу, Внутри чехла - мягкая подкладка надежно сохранит iPhone от царапин и не допустит повреждений от ударов.&lt;/p&gt;</t>
  </si>
  <si>
    <t>Iphone 5 - Чехол Borofone Discovery для iPhone 5 черный</t>
  </si>
  <si>
    <t>&lt;p style="text-align: right;"&gt;&lt;a style="text-align: right;" href="http://onwion.com/products/7584015" target="_self"&gt;Следующий товар&lt;/a&gt;&lt;/p&gt;</t>
  </si>
  <si>
    <t>&lt;p style="vertical-align: baseline;"&gt;Аксесуар изготовлен из качественного пластика, вручную обтянутого натуральной кожей, внутренне отделан мягкой тканью.Имеет отверстия для всех разъемов и камеры.К основным преимуществам данного чехла следует отнести стильный дизайн и безупречное качество исполнения. Материал, из которого изготовлен чехол, очень приятен на ощупь.&lt;/p&gt;</t>
  </si>
  <si>
    <t>Iphone 5 - Чехол Borofone General Series для iPhone 5 бирюзовый</t>
  </si>
  <si>
    <t>&lt;p style="text-align: right;"&gt;&lt;a style="text-align: right;" href="http://onwion.com/products/7583175" target="_self"&gt;Следующий товар&lt;/a&gt;&lt;/p&gt;</t>
  </si>
  <si>
    <t>&lt;p style="vertical-align: baseline;"&gt;Кожаный чехол книжка для iPhone 5C белый - стильный и солидный аксессуар для Вашего смартфона.&lt;/p&gt;&lt;p style="vertical-align: baseline;"&gt;&amp;bull; Роскошный мягкий чехол из кожезаменителя для&amp;nbsp;iPhone 5C.&lt;/p&gt;&lt;p style="vertical-align: baseline;"&gt;&amp;bull; Безопасная магнитная застежка.&lt;br /&gt;&amp;bull; Мягкий, антицарапающая мягкая ткань.&lt;br /&gt;&amp;bull; Полный доступ ко всем элементам управления, функциям и стыковкам.&lt;/p&gt;</t>
  </si>
  <si>
    <t>iphone 5c - Чехол-книжка для iPhone 5C белый</t>
  </si>
  <si>
    <t>&lt;p style="text-align: right;"&gt;&lt;a style="text-align: right;" href="http://onwion.com/products/7584030" target="_self"&gt;Следующий товар&lt;/a&gt;&lt;/p&gt;</t>
  </si>
  <si>
    <t>&lt;p&gt;Аксесуар изготовлен из качественного пластика, вручную обтянутого натуральной кожей, внутренне отделан мягкой тканью.Имеет отверстия для всех разъемов и камеры.К основным преимуществам данного чехла следует отнести стильный дизайн и безупречное качество исполнения. Материал, из которого изготовлен чехол, очень приятен на ощупь.&lt;/p&gt;</t>
  </si>
  <si>
    <t>Iphone 5 - Чехол Borofone General Series для iPhone 5 черный</t>
  </si>
  <si>
    <t>&lt;p style="text-align: right;"&gt;&lt;a style="text-align: right;" href="http://onwion.com/products/7584040" target="_self"&gt;Следующийтовар&lt;/a&gt;&lt;/p&gt;</t>
  </si>
  <si>
    <t>iphone 5c - Чехол-книжка для iPhone 5C голубой</t>
  </si>
  <si>
    <t>&lt;p style="text-align: right;"&gt;&lt;a style="text-align: right;" href="http://onwion.com/products/7584054" target="_self"&gt;Следующийтовар&lt;/a&gt;&lt;/p&gt;</t>
  </si>
  <si>
    <t>iphone 5c - Чехол-книжка для iPhone 5C желтый</t>
  </si>
  <si>
    <t>&lt;p style="text-align: right;"&gt;&lt;a style="text-align: right;" href="http://onwion.com/products/7584069 " target="_self"&gt;Следующийтовар&lt;/a&gt;&lt;/p&gt;</t>
  </si>
  <si>
    <t>iphone 5c - Чехол-книжка для iPhone 5C зеленый</t>
  </si>
  <si>
    <t>&lt;p style="text-align: right;"&gt;&lt;a style="text-align: right;" href="http://onwion.com/products/7583211" target="_self"&gt;Следующийтовар&lt;/a&gt;&lt;/p&gt;</t>
  </si>
  <si>
    <t>iphone 5c - Чехол-книжка для iPhone 5C розовый</t>
  </si>
  <si>
    <t>&lt;p style="text-align: right;"&gt;&lt;a style="text-align: right;" href="http://onwion.com/products/7583246" target="_self"&gt;Следующийтовар&lt;/a&gt;&lt;/p&gt;</t>
  </si>
  <si>
    <t>&lt;p&gt;Чехол для телефона помогает защитить его от разнообразных повреждений, например, царапин и трещин. Чехлы borofone для iphone 5 представляют собой не только хороший способ защитить свой любимый смартфон, но также и придать ему изысканности. Эти чехлы выполнены из исключительно качественной натуральной кожи, которая подчеркивает статус его владельца. Насыщенный черный цвет делает чехол очень привлекательным и интересным с эстетической точки зрения. Эти чехлы непременно смогут удовлетворить потребности даже самого требовательного потребителя.&lt;/p&gt;</t>
  </si>
  <si>
    <t>Iphone 5 - Чехол Borofone Pilot для iPhone 5 черный</t>
  </si>
  <si>
    <t>&lt;p style="text-align: right;"&gt;&lt;a style="text-align: right;" href="http://onwion.com/products/7583524" target="_self"&gt;Следующийтовар&lt;/a&gt;&lt;/p&gt;</t>
  </si>
  <si>
    <t>&lt;p&gt;Чехол-книжка черного цвета производства компании Borofone изготовлен из высококачественной натуральной замши. Аксессуар ручной работы идеально облегает смартфон, и, несомненно, понравится всем, кто ценит дорогие эксклюзивные вещи. В чехле Borofone iPhone 5 надёжно защищён от трещин и царапин благодаря мягкой внутренней поверхности аксессуара. При этом элементы управления устройством, разъемы и камера остаются доступными для использования благодаря специальным отверстиям.&lt;/p&gt;</t>
  </si>
  <si>
    <t>Iphone 5 - Чехол Borofone Shark для iPhone 5 черный</t>
  </si>
  <si>
    <t>&lt;p style="text-align: right;"&gt;&lt;a style="text-align: right;" href="http://onwion.com/products/7583689" target="_self"&gt;Следующийтовар&lt;/a&gt;&lt;/p&gt;</t>
  </si>
  <si>
    <t>&lt;p&gt;&lt;span style="text-align: justify;"&gt;Представьте себе мягкую натуральную кожу, которую приятно держать в руке. и вы получите полное впечатление от&lt;/span&gt;чехлов HOCO&lt;span style="text-align: justify;"&gt;. Никаких строчек, просто кожа и великолепный жесткий каркас облегающий коммуникатор. Эффектная подкладка делает чехол оригинальным и узнаваемым. Ничего лишнего, просто хороший чехол.&lt;/span&gt;&lt;/p&gt;</t>
  </si>
  <si>
    <t>Iphone 5 - Чехол Hoco Duke leather case для iPhone 5 (белый)</t>
  </si>
  <si>
    <t>&lt;p style="text-align: right;"&gt;&lt;a style="text-align: right;" href="http://onwion.com/products/7583706" target="_self"&gt;Следующийтовар&lt;/a&gt;&lt;/p&gt;</t>
  </si>
  <si>
    <t>&lt;p&gt;&lt;span style="vertical-align: baseline; text-align: justify;"&gt;Представьте себе мягкую натуральную кожу, которую приятно держать в руке. и вы получите полное впечатление от&lt;/span&gt;чехлов HOCO&lt;span style="vertical-align: baseline; text-align: justify;"&gt;. Никаких строчек, просто кожа и великолепный жесткий каркас облегающий коммуникатор. Эффектная подкладка делает чехол оригинальным и узнаваемым. Ничего лишнего, просто хороший чехол.&lt;/span&gt;&lt;/p&gt;</t>
  </si>
  <si>
    <t>Iphone 5 - Чехол Hoco Ice Series для iPhone 5/5S белый</t>
  </si>
  <si>
    <t>&lt;p style="text-align: right;"&gt;&lt;a style="text-align: right;" href="http://onwion.com/products/7583718" target="_self"&gt;Следующийтовар&lt;/a&gt;&lt;/p&gt;</t>
  </si>
  <si>
    <t>Iphone 5 - Чехол Hoco Ice Series для iPhone 5/5S черный</t>
  </si>
  <si>
    <t xml:space="preserve">Один артикул 10 пунктов например артиклу </t>
  </si>
  <si>
    <t>—</t>
  </si>
  <si>
    <t>***=ЕСЛИ(B2=0+size!G2;"Есть в наличии";"")</t>
  </si>
  <si>
    <t>Outpost</t>
  </si>
  <si>
    <t>Алтайская, 2</t>
  </si>
  <si>
    <t>*** а тут текст возможно на завтра исходя из 1 пункта</t>
  </si>
  <si>
    <t>Если товар есть то ставится возможен на завтра,а если нету  то ставится -</t>
  </si>
  <si>
    <t>Алтайская, 3</t>
  </si>
  <si>
    <t>а тут тоже исходя и 1 пункта</t>
  </si>
  <si>
    <t>Алтайская, 4</t>
  </si>
  <si>
    <t>***=Прайс!F2=size!G2</t>
  </si>
  <si>
    <t xml:space="preserve"> А тут нужно заменить 1 на слово + если кто знает то поставить сравнее остатов прайса и size</t>
  </si>
  <si>
    <t>Алтайская, 5</t>
  </si>
  <si>
    <t>Алтайская, 6</t>
  </si>
  <si>
    <t>Алтайская, 7</t>
  </si>
  <si>
    <t>Алтайская, 8</t>
  </si>
  <si>
    <t>Алтайская, 9</t>
  </si>
  <si>
    <t>Алтайская, 10</t>
  </si>
  <si>
    <t>главпункт</t>
  </si>
  <si>
    <t>A8052</t>
  </si>
  <si>
    <t>Pionerskaya-K15k3</t>
  </si>
  <si>
    <t>СЗУ 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</si>
</sst>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b/>
      <sz val="12"/>
      <name val="(шрифт по умолчанию)"/>
      <charset val="204"/>
    </font>
    <font>
      <u/>
      <sz val="11"/>
      <color rgb="FF0000FF"/>
      <name val="Calibri"/>
      <family val="2"/>
      <charset val="204"/>
      <scheme val="minor"/>
    </font>
    <font>
      <sz val="12"/>
      <name val="(шрифт по умолчанию)"/>
      <charset val="204"/>
    </font>
    <font>
      <u/>
      <sz val="11"/>
      <color rgb="FFFF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i/>
      <sz val="9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rgb="FF000000"/>
      </patternFill>
    </fill>
    <fill>
      <patternFill patternType="solid">
        <fgColor rgb="FFFFFF00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1" applyAlignment="1">
      <alignment horizontal="right"/>
    </xf>
    <xf numFmtId="0" fontId="2" fillId="0" borderId="0" xfId="1" applyAlignment="1">
      <alignment horizontal="left"/>
    </xf>
    <xf numFmtId="0" fontId="3" fillId="0" borderId="3" xfId="0" applyFont="1" applyBorder="1" applyAlignment="1">
      <alignment horizontal="left" vertical="center"/>
    </xf>
    <xf numFmtId="1" fontId="0" fillId="0" borderId="4" xfId="0" applyNumberFormat="1" applyBorder="1" applyAlignment="1">
      <alignment horizontal="center"/>
    </xf>
    <xf numFmtId="0" fontId="0" fillId="0" borderId="4" xfId="0" applyBorder="1"/>
    <xf numFmtId="1" fontId="0" fillId="0" borderId="4" xfId="0" applyNumberFormat="1" applyBorder="1"/>
    <xf numFmtId="0" fontId="3" fillId="0" borderId="4" xfId="1" applyFont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0" fillId="0" borderId="5" xfId="0" applyBorder="1"/>
    <xf numFmtId="0" fontId="4" fillId="0" borderId="0" xfId="1" applyFont="1" applyAlignment="1">
      <alignment horizontal="right"/>
    </xf>
    <xf numFmtId="0" fontId="2" fillId="0" borderId="0" xfId="1" applyBorder="1" applyAlignment="1">
      <alignment horizontal="left"/>
    </xf>
    <xf numFmtId="0" fontId="5" fillId="0" borderId="0" xfId="2"/>
    <xf numFmtId="0" fontId="6" fillId="0" borderId="1" xfId="2" applyFont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left" vertical="center" wrapText="1"/>
    </xf>
    <xf numFmtId="0" fontId="6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5" fillId="0" borderId="4" xfId="2" applyBorder="1" applyAlignment="1">
      <alignment vertical="center" wrapText="1"/>
    </xf>
    <xf numFmtId="14" fontId="7" fillId="0" borderId="4" xfId="2" applyNumberFormat="1" applyFont="1" applyBorder="1" applyAlignment="1">
      <alignment horizontal="left" vertical="center" wrapText="1"/>
    </xf>
    <xf numFmtId="14" fontId="5" fillId="0" borderId="0" xfId="2" applyNumberFormat="1"/>
    <xf numFmtId="0" fontId="0" fillId="0" borderId="0" xfId="0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elesao/Downloads/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йс"/>
      <sheetName val="Glavpunkt"/>
      <sheetName val="size"/>
      <sheetName val="market"/>
      <sheetName val="Лист1"/>
    </sheetNames>
    <sheetDataSet>
      <sheetData sheetId="0" refreshError="1"/>
      <sheetData sheetId="1" refreshError="1"/>
      <sheetData sheetId="2">
        <row r="2">
          <cell r="B2">
            <v>15088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onwion.com/products/7583166" TargetMode="External"/><Relationship Id="rId3" Type="http://schemas.openxmlformats.org/officeDocument/2006/relationships/hyperlink" Target="http://onwion.com/products/7582997" TargetMode="External"/><Relationship Id="rId7" Type="http://schemas.openxmlformats.org/officeDocument/2006/relationships/hyperlink" Target="http://onwion.com/products/7583076" TargetMode="External"/><Relationship Id="rId2" Type="http://schemas.openxmlformats.org/officeDocument/2006/relationships/hyperlink" Target="http://onwion.com/products/7582987" TargetMode="External"/><Relationship Id="rId1" Type="http://schemas.openxmlformats.org/officeDocument/2006/relationships/hyperlink" Target="http://onwion.nethouse.ru/products/7546189" TargetMode="External"/><Relationship Id="rId6" Type="http://schemas.openxmlformats.org/officeDocument/2006/relationships/hyperlink" Target="http://onwion.com/products/7583036" TargetMode="External"/><Relationship Id="rId5" Type="http://schemas.openxmlformats.org/officeDocument/2006/relationships/hyperlink" Target="http://onwion.com/products/7583008" TargetMode="External"/><Relationship Id="rId4" Type="http://schemas.openxmlformats.org/officeDocument/2006/relationships/hyperlink" Target="http://onwion.com/products/758301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B20" sqref="B20"/>
    </sheetView>
  </sheetViews>
  <sheetFormatPr defaultRowHeight="15"/>
  <cols>
    <col min="6" max="6" width="23.140625" customWidth="1"/>
    <col min="7" max="7" width="21.85546875" customWidth="1"/>
    <col min="9" max="9" width="32.28515625" customWidth="1"/>
  </cols>
  <sheetData>
    <row r="1" spans="1:17">
      <c r="A1" t="s">
        <v>158</v>
      </c>
      <c r="B1" t="s">
        <v>159</v>
      </c>
      <c r="C1" t="s">
        <v>160</v>
      </c>
      <c r="D1" t="s">
        <v>161</v>
      </c>
      <c r="E1" t="s">
        <v>162</v>
      </c>
      <c r="F1" t="s">
        <v>163</v>
      </c>
      <c r="G1" t="s">
        <v>164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O1" t="s">
        <v>172</v>
      </c>
      <c r="P1" t="s">
        <v>173</v>
      </c>
      <c r="Q1" t="s">
        <v>174</v>
      </c>
    </row>
    <row r="2" spans="1:17">
      <c r="A2">
        <v>7546189</v>
      </c>
      <c r="B2" s="28">
        <v>15088</v>
      </c>
      <c r="C2" t="s">
        <v>11</v>
      </c>
      <c r="D2">
        <v>1790</v>
      </c>
      <c r="E2">
        <v>1790</v>
      </c>
      <c r="F2" t="s">
        <v>175</v>
      </c>
      <c r="G2">
        <v>0</v>
      </c>
      <c r="H2">
        <v>1</v>
      </c>
      <c r="I2">
        <v>10</v>
      </c>
      <c r="J2" t="s">
        <v>176</v>
      </c>
      <c r="K2" t="s">
        <v>177</v>
      </c>
      <c r="P2">
        <v>1</v>
      </c>
      <c r="Q2">
        <v>0</v>
      </c>
    </row>
    <row r="3" spans="1:17">
      <c r="A3">
        <v>7582987</v>
      </c>
      <c r="B3" t="s">
        <v>15</v>
      </c>
      <c r="C3" t="s">
        <v>16</v>
      </c>
      <c r="D3">
        <v>790</v>
      </c>
      <c r="F3" t="s">
        <v>175</v>
      </c>
      <c r="G3">
        <v>0</v>
      </c>
      <c r="H3">
        <v>1</v>
      </c>
      <c r="I3">
        <v>10</v>
      </c>
      <c r="J3" t="s">
        <v>178</v>
      </c>
      <c r="L3" t="s">
        <v>179</v>
      </c>
      <c r="P3">
        <v>1</v>
      </c>
      <c r="Q3">
        <v>0</v>
      </c>
    </row>
    <row r="4" spans="1:17">
      <c r="A4">
        <v>7582997</v>
      </c>
      <c r="B4" t="s">
        <v>18</v>
      </c>
      <c r="C4" t="s">
        <v>19</v>
      </c>
      <c r="D4">
        <v>790</v>
      </c>
      <c r="F4" t="s">
        <v>175</v>
      </c>
      <c r="G4">
        <v>0</v>
      </c>
      <c r="H4">
        <v>1</v>
      </c>
      <c r="I4">
        <v>10</v>
      </c>
      <c r="J4" t="s">
        <v>180</v>
      </c>
      <c r="L4" t="s">
        <v>181</v>
      </c>
      <c r="P4">
        <v>1</v>
      </c>
      <c r="Q4">
        <v>0</v>
      </c>
    </row>
    <row r="5" spans="1:17">
      <c r="A5">
        <v>7583018</v>
      </c>
      <c r="B5" t="s">
        <v>21</v>
      </c>
      <c r="C5" t="s">
        <v>22</v>
      </c>
      <c r="D5">
        <v>790</v>
      </c>
      <c r="F5" t="s">
        <v>175</v>
      </c>
      <c r="G5">
        <v>0</v>
      </c>
      <c r="H5">
        <v>1</v>
      </c>
      <c r="I5">
        <v>10</v>
      </c>
      <c r="J5" t="s">
        <v>182</v>
      </c>
      <c r="L5" t="s">
        <v>183</v>
      </c>
      <c r="P5">
        <v>1</v>
      </c>
      <c r="Q5">
        <v>0</v>
      </c>
    </row>
    <row r="6" spans="1:17">
      <c r="A6">
        <v>7583008</v>
      </c>
      <c r="B6" t="s">
        <v>24</v>
      </c>
      <c r="C6" t="s">
        <v>25</v>
      </c>
      <c r="D6">
        <v>790</v>
      </c>
      <c r="F6" t="s">
        <v>175</v>
      </c>
      <c r="G6">
        <v>0</v>
      </c>
      <c r="H6">
        <v>1</v>
      </c>
      <c r="I6">
        <v>10</v>
      </c>
      <c r="J6" t="s">
        <v>184</v>
      </c>
      <c r="L6" t="s">
        <v>185</v>
      </c>
      <c r="P6">
        <v>1</v>
      </c>
      <c r="Q6">
        <v>0</v>
      </c>
    </row>
    <row r="7" spans="1:17">
      <c r="A7">
        <v>7583036</v>
      </c>
      <c r="B7" t="s">
        <v>27</v>
      </c>
      <c r="C7" t="s">
        <v>28</v>
      </c>
      <c r="D7">
        <v>790</v>
      </c>
      <c r="F7" t="s">
        <v>175</v>
      </c>
      <c r="G7">
        <v>0</v>
      </c>
      <c r="H7">
        <v>1</v>
      </c>
      <c r="I7">
        <v>10</v>
      </c>
      <c r="J7" t="s">
        <v>186</v>
      </c>
      <c r="L7" t="s">
        <v>187</v>
      </c>
      <c r="P7">
        <v>1</v>
      </c>
      <c r="Q7">
        <v>0</v>
      </c>
    </row>
    <row r="8" spans="1:17">
      <c r="A8">
        <v>7583076</v>
      </c>
      <c r="B8" t="s">
        <v>30</v>
      </c>
      <c r="C8" t="s">
        <v>31</v>
      </c>
      <c r="D8">
        <v>1500</v>
      </c>
      <c r="F8" t="s">
        <v>175</v>
      </c>
      <c r="G8">
        <v>0</v>
      </c>
      <c r="H8">
        <v>1</v>
      </c>
      <c r="I8">
        <v>10</v>
      </c>
      <c r="J8" t="s">
        <v>188</v>
      </c>
      <c r="K8" t="s">
        <v>189</v>
      </c>
      <c r="L8" t="s">
        <v>190</v>
      </c>
      <c r="P8">
        <v>1</v>
      </c>
      <c r="Q8">
        <v>0</v>
      </c>
    </row>
    <row r="9" spans="1:17">
      <c r="A9">
        <v>7583166</v>
      </c>
      <c r="B9" t="s">
        <v>33</v>
      </c>
      <c r="C9" t="s">
        <v>34</v>
      </c>
      <c r="D9">
        <v>1500</v>
      </c>
      <c r="F9" t="s">
        <v>175</v>
      </c>
      <c r="G9">
        <v>0</v>
      </c>
      <c r="H9">
        <v>1</v>
      </c>
      <c r="I9">
        <v>10</v>
      </c>
      <c r="J9" t="s">
        <v>191</v>
      </c>
      <c r="K9" t="s">
        <v>192</v>
      </c>
      <c r="L9" t="s">
        <v>193</v>
      </c>
      <c r="P9">
        <v>1</v>
      </c>
      <c r="Q9">
        <v>0</v>
      </c>
    </row>
    <row r="10" spans="1:17">
      <c r="A10">
        <v>7584015</v>
      </c>
      <c r="B10" t="s">
        <v>36</v>
      </c>
      <c r="C10" t="s">
        <v>37</v>
      </c>
      <c r="D10">
        <v>999</v>
      </c>
      <c r="F10" t="s">
        <v>175</v>
      </c>
      <c r="G10">
        <v>0</v>
      </c>
      <c r="H10">
        <v>1</v>
      </c>
      <c r="I10">
        <v>10</v>
      </c>
      <c r="J10" t="s">
        <v>194</v>
      </c>
      <c r="K10" t="s">
        <v>195</v>
      </c>
      <c r="L10" t="s">
        <v>196</v>
      </c>
      <c r="P10">
        <v>1</v>
      </c>
      <c r="Q10">
        <v>0</v>
      </c>
    </row>
    <row r="11" spans="1:17">
      <c r="A11">
        <v>7583175</v>
      </c>
      <c r="B11" t="s">
        <v>39</v>
      </c>
      <c r="C11" t="s">
        <v>40</v>
      </c>
      <c r="D11">
        <v>1500</v>
      </c>
      <c r="F11" t="s">
        <v>175</v>
      </c>
      <c r="G11">
        <v>0</v>
      </c>
      <c r="H11">
        <v>1</v>
      </c>
      <c r="I11">
        <v>10</v>
      </c>
      <c r="J11" t="s">
        <v>197</v>
      </c>
      <c r="K11" t="s">
        <v>198</v>
      </c>
      <c r="L11" t="s">
        <v>199</v>
      </c>
      <c r="P11">
        <v>1</v>
      </c>
      <c r="Q11">
        <v>0</v>
      </c>
    </row>
    <row r="12" spans="1:17">
      <c r="A12">
        <v>7584030</v>
      </c>
      <c r="B12" t="s">
        <v>42</v>
      </c>
      <c r="C12" t="s">
        <v>43</v>
      </c>
      <c r="D12">
        <v>999</v>
      </c>
      <c r="F12" t="s">
        <v>175</v>
      </c>
      <c r="G12">
        <v>0</v>
      </c>
      <c r="H12">
        <v>1</v>
      </c>
      <c r="I12">
        <v>10</v>
      </c>
      <c r="J12" t="s">
        <v>200</v>
      </c>
      <c r="K12" t="s">
        <v>195</v>
      </c>
      <c r="L12" t="s">
        <v>201</v>
      </c>
      <c r="P12">
        <v>1</v>
      </c>
      <c r="Q12">
        <v>0</v>
      </c>
    </row>
    <row r="13" spans="1:17">
      <c r="A13">
        <v>7584040</v>
      </c>
      <c r="B13" t="s">
        <v>45</v>
      </c>
      <c r="C13" t="s">
        <v>46</v>
      </c>
      <c r="D13">
        <v>999</v>
      </c>
      <c r="F13" t="s">
        <v>175</v>
      </c>
      <c r="G13">
        <v>0</v>
      </c>
      <c r="H13">
        <v>1</v>
      </c>
      <c r="I13">
        <v>10</v>
      </c>
      <c r="J13" t="s">
        <v>202</v>
      </c>
      <c r="K13" t="s">
        <v>195</v>
      </c>
      <c r="L13" t="s">
        <v>203</v>
      </c>
      <c r="P13">
        <v>1</v>
      </c>
      <c r="Q13">
        <v>0</v>
      </c>
    </row>
    <row r="14" spans="1:17">
      <c r="A14">
        <v>7584054</v>
      </c>
      <c r="B14" t="s">
        <v>48</v>
      </c>
      <c r="C14" t="s">
        <v>49</v>
      </c>
      <c r="D14">
        <v>999</v>
      </c>
      <c r="F14" t="s">
        <v>175</v>
      </c>
      <c r="G14">
        <v>0</v>
      </c>
      <c r="H14">
        <v>1</v>
      </c>
      <c r="I14">
        <v>10</v>
      </c>
      <c r="J14" t="s">
        <v>204</v>
      </c>
      <c r="K14" t="s">
        <v>195</v>
      </c>
      <c r="L14" t="s">
        <v>205</v>
      </c>
      <c r="P14">
        <v>1</v>
      </c>
      <c r="Q14">
        <v>0</v>
      </c>
    </row>
    <row r="15" spans="1:17">
      <c r="A15">
        <v>7584069</v>
      </c>
      <c r="B15" t="s">
        <v>51</v>
      </c>
      <c r="C15" t="s">
        <v>52</v>
      </c>
      <c r="D15">
        <v>999</v>
      </c>
      <c r="F15" t="s">
        <v>175</v>
      </c>
      <c r="G15">
        <v>0</v>
      </c>
      <c r="H15">
        <v>1</v>
      </c>
      <c r="I15">
        <v>10</v>
      </c>
      <c r="J15" t="s">
        <v>206</v>
      </c>
      <c r="K15" t="s">
        <v>195</v>
      </c>
      <c r="L15" t="s">
        <v>207</v>
      </c>
      <c r="P15">
        <v>1</v>
      </c>
      <c r="Q15">
        <v>0</v>
      </c>
    </row>
    <row r="16" spans="1:17">
      <c r="A16">
        <v>7583211</v>
      </c>
      <c r="B16" t="s">
        <v>54</v>
      </c>
      <c r="C16" t="s">
        <v>55</v>
      </c>
      <c r="D16">
        <v>1350</v>
      </c>
      <c r="F16" t="s">
        <v>175</v>
      </c>
      <c r="G16">
        <v>0</v>
      </c>
      <c r="H16">
        <v>1</v>
      </c>
      <c r="I16">
        <v>10</v>
      </c>
      <c r="J16" t="s">
        <v>208</v>
      </c>
      <c r="K16" t="s">
        <v>209</v>
      </c>
      <c r="L16" t="s">
        <v>210</v>
      </c>
      <c r="P16">
        <v>1</v>
      </c>
      <c r="Q16">
        <v>0</v>
      </c>
    </row>
    <row r="17" spans="1:17">
      <c r="A17">
        <v>7583246</v>
      </c>
      <c r="B17" t="s">
        <v>57</v>
      </c>
      <c r="C17" t="s">
        <v>58</v>
      </c>
      <c r="D17">
        <v>1350</v>
      </c>
      <c r="F17" t="s">
        <v>175</v>
      </c>
      <c r="G17">
        <v>0</v>
      </c>
      <c r="H17">
        <v>1</v>
      </c>
      <c r="I17">
        <v>10</v>
      </c>
      <c r="J17" t="s">
        <v>211</v>
      </c>
      <c r="K17" t="s">
        <v>212</v>
      </c>
      <c r="L17" t="s">
        <v>213</v>
      </c>
      <c r="P17">
        <v>1</v>
      </c>
      <c r="Q17">
        <v>0</v>
      </c>
    </row>
    <row r="18" spans="1:17">
      <c r="A18">
        <v>7583524</v>
      </c>
      <c r="B18" t="s">
        <v>60</v>
      </c>
      <c r="C18" t="s">
        <v>61</v>
      </c>
      <c r="D18">
        <v>1500</v>
      </c>
      <c r="F18" t="s">
        <v>175</v>
      </c>
      <c r="G18">
        <v>0</v>
      </c>
      <c r="H18">
        <v>1</v>
      </c>
      <c r="I18">
        <v>10</v>
      </c>
      <c r="J18" t="s">
        <v>214</v>
      </c>
      <c r="K18" t="s">
        <v>215</v>
      </c>
      <c r="L18" t="s">
        <v>216</v>
      </c>
      <c r="P18">
        <v>1</v>
      </c>
      <c r="Q18">
        <v>0</v>
      </c>
    </row>
    <row r="19" spans="1:17">
      <c r="A19">
        <v>7583689</v>
      </c>
      <c r="B19" t="s">
        <v>63</v>
      </c>
      <c r="C19" t="s">
        <v>64</v>
      </c>
      <c r="D19">
        <v>2000</v>
      </c>
      <c r="F19" t="s">
        <v>175</v>
      </c>
      <c r="G19">
        <v>0</v>
      </c>
      <c r="H19">
        <v>1</v>
      </c>
      <c r="I19">
        <v>10</v>
      </c>
      <c r="J19" t="s">
        <v>217</v>
      </c>
      <c r="K19" t="s">
        <v>218</v>
      </c>
      <c r="L19" t="s">
        <v>219</v>
      </c>
      <c r="P19">
        <v>1</v>
      </c>
      <c r="Q19">
        <v>0</v>
      </c>
    </row>
    <row r="20" spans="1:17">
      <c r="A20">
        <v>7583706</v>
      </c>
      <c r="B20" t="s">
        <v>72</v>
      </c>
      <c r="C20" t="s">
        <v>66</v>
      </c>
      <c r="D20">
        <v>2000</v>
      </c>
      <c r="F20" t="s">
        <v>175</v>
      </c>
      <c r="G20">
        <v>0</v>
      </c>
      <c r="H20">
        <v>1</v>
      </c>
      <c r="I20">
        <v>10</v>
      </c>
      <c r="J20" t="s">
        <v>220</v>
      </c>
      <c r="K20" t="s">
        <v>218</v>
      </c>
      <c r="L20" t="s">
        <v>221</v>
      </c>
      <c r="P20">
        <v>1</v>
      </c>
      <c r="Q20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opLeftCell="A43" workbookViewId="0">
      <selection activeCell="C70" sqref="C70"/>
    </sheetView>
  </sheetViews>
  <sheetFormatPr defaultRowHeight="15"/>
  <cols>
    <col min="1" max="1" width="29" customWidth="1"/>
    <col min="2" max="2" width="25.28515625" customWidth="1"/>
    <col min="5" max="5" width="17.85546875" bestFit="1" customWidth="1"/>
  </cols>
  <sheetData>
    <row r="1" spans="1:5">
      <c r="A1" t="s">
        <v>68</v>
      </c>
      <c r="B1" t="s">
        <v>2</v>
      </c>
      <c r="C1" t="s">
        <v>10</v>
      </c>
      <c r="D1" t="s">
        <v>69</v>
      </c>
      <c r="E1" t="s">
        <v>70</v>
      </c>
    </row>
    <row r="2" spans="1:5">
      <c r="A2">
        <v>71692054</v>
      </c>
      <c r="B2" t="s">
        <v>124</v>
      </c>
      <c r="C2">
        <v>850</v>
      </c>
      <c r="D2">
        <v>1</v>
      </c>
      <c r="E2" t="s">
        <v>108</v>
      </c>
    </row>
    <row r="3" spans="1:5">
      <c r="A3">
        <v>71692069</v>
      </c>
      <c r="B3" t="s">
        <v>123</v>
      </c>
      <c r="C3">
        <v>499</v>
      </c>
      <c r="D3">
        <v>1</v>
      </c>
      <c r="E3" t="s">
        <v>108</v>
      </c>
    </row>
    <row r="4" spans="1:5">
      <c r="A4">
        <v>71692071</v>
      </c>
      <c r="B4" t="s">
        <v>126</v>
      </c>
      <c r="C4">
        <v>399</v>
      </c>
      <c r="D4">
        <v>1</v>
      </c>
      <c r="E4" t="s">
        <v>108</v>
      </c>
    </row>
    <row r="5" spans="1:5">
      <c r="A5">
        <v>71692072</v>
      </c>
      <c r="B5" t="s">
        <v>128</v>
      </c>
      <c r="C5">
        <v>499</v>
      </c>
      <c r="D5">
        <v>1</v>
      </c>
      <c r="E5" t="s">
        <v>108</v>
      </c>
    </row>
    <row r="6" spans="1:5">
      <c r="A6">
        <v>71692080</v>
      </c>
      <c r="B6" t="s">
        <v>97</v>
      </c>
      <c r="C6">
        <v>399</v>
      </c>
      <c r="D6">
        <v>1</v>
      </c>
      <c r="E6" t="s">
        <v>71</v>
      </c>
    </row>
    <row r="7" spans="1:5">
      <c r="A7">
        <v>71692084</v>
      </c>
      <c r="B7" t="s">
        <v>127</v>
      </c>
      <c r="C7">
        <v>399</v>
      </c>
      <c r="D7">
        <v>1</v>
      </c>
      <c r="E7" t="s">
        <v>108</v>
      </c>
    </row>
    <row r="8" spans="1:5">
      <c r="A8">
        <v>71692086</v>
      </c>
      <c r="B8" t="s">
        <v>125</v>
      </c>
      <c r="C8">
        <v>399</v>
      </c>
      <c r="D8">
        <v>1</v>
      </c>
      <c r="E8" t="s">
        <v>108</v>
      </c>
    </row>
    <row r="9" spans="1:5">
      <c r="A9">
        <v>71692098</v>
      </c>
      <c r="B9" t="s">
        <v>154</v>
      </c>
      <c r="C9">
        <v>500</v>
      </c>
      <c r="D9">
        <v>1</v>
      </c>
      <c r="E9" t="s">
        <v>134</v>
      </c>
    </row>
    <row r="10" spans="1:5">
      <c r="A10">
        <v>71692127</v>
      </c>
      <c r="B10" t="s">
        <v>102</v>
      </c>
      <c r="C10">
        <v>299</v>
      </c>
      <c r="D10">
        <v>1</v>
      </c>
      <c r="E10" t="s">
        <v>71</v>
      </c>
    </row>
    <row r="11" spans="1:5">
      <c r="A11">
        <v>71692129</v>
      </c>
      <c r="B11" t="s">
        <v>148</v>
      </c>
      <c r="C11">
        <v>290</v>
      </c>
      <c r="D11">
        <v>1</v>
      </c>
      <c r="E11" t="s">
        <v>134</v>
      </c>
    </row>
    <row r="12" spans="1:5">
      <c r="A12">
        <v>71692190</v>
      </c>
      <c r="B12" t="s">
        <v>107</v>
      </c>
      <c r="C12">
        <v>150</v>
      </c>
      <c r="D12">
        <v>1</v>
      </c>
      <c r="E12" t="s">
        <v>108</v>
      </c>
    </row>
    <row r="13" spans="1:5">
      <c r="A13">
        <v>71692194</v>
      </c>
      <c r="B13" t="s">
        <v>133</v>
      </c>
      <c r="C13">
        <v>300</v>
      </c>
      <c r="D13">
        <v>1</v>
      </c>
      <c r="E13" t="s">
        <v>134</v>
      </c>
    </row>
    <row r="14" spans="1:5">
      <c r="A14">
        <v>71692195</v>
      </c>
      <c r="B14" t="s">
        <v>137</v>
      </c>
      <c r="C14">
        <v>500</v>
      </c>
      <c r="D14">
        <v>1</v>
      </c>
      <c r="E14" t="s">
        <v>134</v>
      </c>
    </row>
    <row r="15" spans="1:5">
      <c r="A15">
        <v>71692201</v>
      </c>
      <c r="B15" t="s">
        <v>122</v>
      </c>
      <c r="C15">
        <v>499</v>
      </c>
      <c r="D15">
        <v>1</v>
      </c>
      <c r="E15" t="s">
        <v>108</v>
      </c>
    </row>
    <row r="16" spans="1:5">
      <c r="A16">
        <v>71692209</v>
      </c>
      <c r="B16" t="s">
        <v>132</v>
      </c>
      <c r="C16">
        <v>1000</v>
      </c>
      <c r="D16">
        <v>4</v>
      </c>
      <c r="E16" t="s">
        <v>108</v>
      </c>
    </row>
    <row r="17" spans="1:5">
      <c r="A17">
        <v>71692211</v>
      </c>
      <c r="B17" t="s">
        <v>141</v>
      </c>
      <c r="C17">
        <v>500</v>
      </c>
      <c r="D17">
        <v>1</v>
      </c>
      <c r="E17" t="s">
        <v>134</v>
      </c>
    </row>
    <row r="18" spans="1:5">
      <c r="A18">
        <v>71692213</v>
      </c>
      <c r="B18" t="s">
        <v>121</v>
      </c>
      <c r="C18">
        <v>499</v>
      </c>
      <c r="D18">
        <v>1</v>
      </c>
      <c r="E18" t="s">
        <v>108</v>
      </c>
    </row>
    <row r="19" spans="1:5">
      <c r="A19">
        <v>71692218</v>
      </c>
      <c r="B19" t="s">
        <v>129</v>
      </c>
      <c r="C19">
        <v>380</v>
      </c>
      <c r="D19">
        <v>1</v>
      </c>
      <c r="E19" t="s">
        <v>108</v>
      </c>
    </row>
    <row r="20" spans="1:5">
      <c r="A20">
        <v>71692223</v>
      </c>
      <c r="B20" t="s">
        <v>112</v>
      </c>
      <c r="C20">
        <v>200</v>
      </c>
      <c r="D20">
        <v>2</v>
      </c>
      <c r="E20" t="s">
        <v>108</v>
      </c>
    </row>
    <row r="21" spans="1:5">
      <c r="A21">
        <v>71692248</v>
      </c>
      <c r="B21" t="s">
        <v>130</v>
      </c>
      <c r="C21">
        <v>350</v>
      </c>
      <c r="D21">
        <v>1</v>
      </c>
      <c r="E21" t="s">
        <v>108</v>
      </c>
    </row>
    <row r="22" spans="1:5">
      <c r="A22">
        <v>71692248</v>
      </c>
      <c r="B22" t="s">
        <v>130</v>
      </c>
      <c r="C22">
        <v>350</v>
      </c>
      <c r="D22">
        <v>2</v>
      </c>
      <c r="E22" t="s">
        <v>134</v>
      </c>
    </row>
    <row r="23" spans="1:5">
      <c r="A23">
        <v>71692286</v>
      </c>
      <c r="B23" t="s">
        <v>103</v>
      </c>
      <c r="C23">
        <v>399</v>
      </c>
      <c r="D23">
        <v>1</v>
      </c>
      <c r="E23" t="s">
        <v>71</v>
      </c>
    </row>
    <row r="24" spans="1:5">
      <c r="A24">
        <v>71692298</v>
      </c>
      <c r="B24" t="s">
        <v>153</v>
      </c>
      <c r="C24">
        <v>1000</v>
      </c>
      <c r="D24">
        <v>1</v>
      </c>
      <c r="E24" t="s">
        <v>134</v>
      </c>
    </row>
    <row r="25" spans="1:5">
      <c r="A25">
        <v>71692299</v>
      </c>
      <c r="B25" t="s">
        <v>157</v>
      </c>
      <c r="C25">
        <v>1000</v>
      </c>
      <c r="D25">
        <v>1</v>
      </c>
      <c r="E25" t="s">
        <v>134</v>
      </c>
    </row>
    <row r="26" spans="1:5">
      <c r="A26">
        <v>71692300</v>
      </c>
      <c r="B26" t="s">
        <v>150</v>
      </c>
      <c r="C26">
        <v>1000</v>
      </c>
      <c r="D26">
        <v>1</v>
      </c>
      <c r="E26" t="s">
        <v>134</v>
      </c>
    </row>
    <row r="27" spans="1:5">
      <c r="A27">
        <v>71692301</v>
      </c>
      <c r="B27" t="s">
        <v>140</v>
      </c>
      <c r="C27">
        <v>1000</v>
      </c>
      <c r="D27">
        <v>1</v>
      </c>
      <c r="E27" t="s">
        <v>134</v>
      </c>
    </row>
    <row r="28" spans="1:5">
      <c r="A28">
        <v>71692305</v>
      </c>
      <c r="B28" t="s">
        <v>145</v>
      </c>
      <c r="C28">
        <v>1000</v>
      </c>
      <c r="D28">
        <v>1</v>
      </c>
      <c r="E28" t="s">
        <v>134</v>
      </c>
    </row>
    <row r="29" spans="1:5">
      <c r="A29">
        <v>71692368</v>
      </c>
      <c r="B29" t="s">
        <v>117</v>
      </c>
      <c r="C29">
        <v>1300</v>
      </c>
      <c r="D29">
        <v>1</v>
      </c>
      <c r="E29" t="s">
        <v>108</v>
      </c>
    </row>
    <row r="30" spans="1:5">
      <c r="A30">
        <v>71692381</v>
      </c>
      <c r="B30" t="s">
        <v>144</v>
      </c>
      <c r="C30">
        <v>200</v>
      </c>
      <c r="D30">
        <v>1</v>
      </c>
      <c r="E30" t="s">
        <v>134</v>
      </c>
    </row>
    <row r="31" spans="1:5">
      <c r="A31">
        <v>71692390</v>
      </c>
      <c r="B31" t="s">
        <v>131</v>
      </c>
      <c r="C31">
        <v>799</v>
      </c>
      <c r="D31">
        <v>1</v>
      </c>
      <c r="E31" t="s">
        <v>108</v>
      </c>
    </row>
    <row r="32" spans="1:5">
      <c r="A32">
        <v>71692391</v>
      </c>
      <c r="B32" t="s">
        <v>120</v>
      </c>
      <c r="C32">
        <v>799</v>
      </c>
      <c r="D32">
        <v>1</v>
      </c>
      <c r="E32" t="s">
        <v>108</v>
      </c>
    </row>
    <row r="33" spans="1:5">
      <c r="A33">
        <v>71692430</v>
      </c>
      <c r="B33" t="s">
        <v>106</v>
      </c>
      <c r="C33">
        <v>150</v>
      </c>
      <c r="D33">
        <v>7</v>
      </c>
      <c r="E33" t="s">
        <v>71</v>
      </c>
    </row>
    <row r="34" spans="1:5">
      <c r="A34">
        <v>71692430</v>
      </c>
      <c r="B34" t="s">
        <v>106</v>
      </c>
      <c r="C34">
        <v>150</v>
      </c>
      <c r="D34">
        <v>17</v>
      </c>
      <c r="E34" t="s">
        <v>108</v>
      </c>
    </row>
    <row r="35" spans="1:5">
      <c r="A35">
        <v>71692430</v>
      </c>
      <c r="B35" t="s">
        <v>106</v>
      </c>
      <c r="C35">
        <v>150</v>
      </c>
      <c r="D35">
        <v>2</v>
      </c>
      <c r="E35" t="s">
        <v>134</v>
      </c>
    </row>
    <row r="36" spans="1:5">
      <c r="A36">
        <v>71692441</v>
      </c>
      <c r="B36" t="s">
        <v>113</v>
      </c>
      <c r="C36">
        <v>200</v>
      </c>
      <c r="D36">
        <v>2</v>
      </c>
      <c r="E36" t="s">
        <v>108</v>
      </c>
    </row>
    <row r="37" spans="1:5">
      <c r="A37">
        <v>71692441</v>
      </c>
      <c r="B37" t="s">
        <v>113</v>
      </c>
      <c r="C37">
        <v>200</v>
      </c>
      <c r="D37">
        <v>2</v>
      </c>
      <c r="E37" t="s">
        <v>134</v>
      </c>
    </row>
    <row r="38" spans="1:5">
      <c r="A38">
        <v>71692443</v>
      </c>
      <c r="B38" t="s">
        <v>111</v>
      </c>
      <c r="C38">
        <v>250</v>
      </c>
      <c r="D38">
        <v>2</v>
      </c>
      <c r="E38" t="s">
        <v>108</v>
      </c>
    </row>
    <row r="39" spans="1:5">
      <c r="A39">
        <v>71692477</v>
      </c>
      <c r="B39" t="s">
        <v>119</v>
      </c>
      <c r="C39">
        <v>500</v>
      </c>
      <c r="D39">
        <v>1</v>
      </c>
      <c r="E39" t="s">
        <v>108</v>
      </c>
    </row>
    <row r="40" spans="1:5">
      <c r="A40">
        <v>71692480</v>
      </c>
      <c r="B40" t="s">
        <v>86</v>
      </c>
      <c r="C40">
        <v>250</v>
      </c>
      <c r="D40">
        <v>1</v>
      </c>
      <c r="E40" t="s">
        <v>71</v>
      </c>
    </row>
    <row r="41" spans="1:5">
      <c r="A41">
        <v>71692489</v>
      </c>
      <c r="B41" t="s">
        <v>149</v>
      </c>
      <c r="C41">
        <v>500</v>
      </c>
      <c r="D41">
        <v>1</v>
      </c>
      <c r="E41" t="s">
        <v>134</v>
      </c>
    </row>
    <row r="42" spans="1:5">
      <c r="A42">
        <v>71692491</v>
      </c>
      <c r="B42" t="s">
        <v>118</v>
      </c>
      <c r="C42">
        <v>1490</v>
      </c>
      <c r="D42">
        <v>1</v>
      </c>
      <c r="E42" t="s">
        <v>108</v>
      </c>
    </row>
    <row r="43" spans="1:5">
      <c r="A43">
        <v>71692492</v>
      </c>
      <c r="B43" t="s">
        <v>114</v>
      </c>
      <c r="C43">
        <v>1490</v>
      </c>
      <c r="D43">
        <v>1</v>
      </c>
      <c r="E43" t="s">
        <v>108</v>
      </c>
    </row>
    <row r="44" spans="1:5">
      <c r="A44">
        <v>71692493</v>
      </c>
      <c r="B44" t="s">
        <v>115</v>
      </c>
      <c r="C44">
        <v>1500</v>
      </c>
      <c r="D44">
        <v>1</v>
      </c>
      <c r="E44" t="s">
        <v>108</v>
      </c>
    </row>
    <row r="45" spans="1:5">
      <c r="A45">
        <v>71692500</v>
      </c>
      <c r="B45" t="s">
        <v>116</v>
      </c>
      <c r="C45">
        <v>100</v>
      </c>
      <c r="D45">
        <v>20</v>
      </c>
      <c r="E45" t="s">
        <v>108</v>
      </c>
    </row>
    <row r="46" spans="1:5">
      <c r="A46" t="s">
        <v>98</v>
      </c>
      <c r="B46" t="s">
        <v>99</v>
      </c>
      <c r="C46">
        <v>790</v>
      </c>
      <c r="D46">
        <v>1</v>
      </c>
      <c r="E46" t="s">
        <v>71</v>
      </c>
    </row>
    <row r="47" spans="1:5">
      <c r="A47" t="s">
        <v>76</v>
      </c>
      <c r="B47" t="s">
        <v>77</v>
      </c>
      <c r="C47">
        <v>700</v>
      </c>
      <c r="D47">
        <v>1</v>
      </c>
      <c r="E47" t="s">
        <v>71</v>
      </c>
    </row>
    <row r="48" spans="1:5">
      <c r="A48" t="s">
        <v>80</v>
      </c>
      <c r="B48" t="s">
        <v>81</v>
      </c>
      <c r="C48">
        <v>700</v>
      </c>
      <c r="D48">
        <v>1</v>
      </c>
      <c r="E48" t="s">
        <v>71</v>
      </c>
    </row>
    <row r="49" spans="1:5">
      <c r="A49" t="s">
        <v>84</v>
      </c>
      <c r="B49" t="s">
        <v>85</v>
      </c>
      <c r="C49">
        <v>700</v>
      </c>
      <c r="D49">
        <v>1</v>
      </c>
      <c r="E49" t="s">
        <v>71</v>
      </c>
    </row>
    <row r="50" spans="1:5">
      <c r="A50" t="s">
        <v>89</v>
      </c>
      <c r="B50" t="s">
        <v>90</v>
      </c>
      <c r="C50">
        <v>800</v>
      </c>
      <c r="D50">
        <v>1</v>
      </c>
      <c r="E50" t="s">
        <v>71</v>
      </c>
    </row>
    <row r="51" spans="1:5">
      <c r="A51" t="s">
        <v>95</v>
      </c>
      <c r="B51" t="s">
        <v>96</v>
      </c>
      <c r="C51">
        <v>800</v>
      </c>
      <c r="D51">
        <v>1</v>
      </c>
      <c r="E51" t="s">
        <v>71</v>
      </c>
    </row>
    <row r="52" spans="1:5">
      <c r="A52" t="s">
        <v>100</v>
      </c>
      <c r="B52" t="s">
        <v>101</v>
      </c>
      <c r="C52">
        <v>800</v>
      </c>
      <c r="D52">
        <v>1</v>
      </c>
      <c r="E52" t="s">
        <v>71</v>
      </c>
    </row>
    <row r="53" spans="1:5">
      <c r="A53" t="s">
        <v>104</v>
      </c>
      <c r="B53" t="s">
        <v>105</v>
      </c>
      <c r="C53">
        <v>800</v>
      </c>
      <c r="D53">
        <v>1</v>
      </c>
      <c r="E53" t="s">
        <v>71</v>
      </c>
    </row>
    <row r="54" spans="1:5">
      <c r="A54" t="s">
        <v>78</v>
      </c>
      <c r="B54" t="s">
        <v>79</v>
      </c>
      <c r="C54">
        <v>800</v>
      </c>
      <c r="D54">
        <v>1</v>
      </c>
      <c r="E54" t="s">
        <v>71</v>
      </c>
    </row>
    <row r="55" spans="1:5">
      <c r="A55" t="s">
        <v>82</v>
      </c>
      <c r="B55" t="s">
        <v>83</v>
      </c>
      <c r="C55">
        <v>700</v>
      </c>
      <c r="D55">
        <v>1</v>
      </c>
      <c r="E55" t="s">
        <v>71</v>
      </c>
    </row>
    <row r="56" spans="1:5">
      <c r="A56" t="s">
        <v>91</v>
      </c>
      <c r="B56" t="s">
        <v>92</v>
      </c>
      <c r="C56">
        <v>700</v>
      </c>
      <c r="D56">
        <v>1</v>
      </c>
      <c r="E56" t="s">
        <v>71</v>
      </c>
    </row>
    <row r="57" spans="1:5">
      <c r="A57" t="s">
        <v>87</v>
      </c>
      <c r="B57" t="s">
        <v>88</v>
      </c>
      <c r="C57">
        <v>700</v>
      </c>
      <c r="D57">
        <v>1</v>
      </c>
      <c r="E57" t="s">
        <v>71</v>
      </c>
    </row>
    <row r="58" spans="1:5">
      <c r="A58" t="s">
        <v>93</v>
      </c>
      <c r="B58" t="s">
        <v>94</v>
      </c>
      <c r="C58">
        <v>700</v>
      </c>
      <c r="D58">
        <v>1</v>
      </c>
      <c r="E58" t="s">
        <v>71</v>
      </c>
    </row>
    <row r="59" spans="1:5">
      <c r="A59" t="s">
        <v>72</v>
      </c>
      <c r="B59" t="s">
        <v>73</v>
      </c>
      <c r="C59">
        <v>250</v>
      </c>
      <c r="D59">
        <v>1</v>
      </c>
      <c r="E59" t="s">
        <v>71</v>
      </c>
    </row>
    <row r="60" spans="1:5">
      <c r="A60" t="s">
        <v>72</v>
      </c>
      <c r="B60" t="s">
        <v>73</v>
      </c>
      <c r="C60">
        <v>250</v>
      </c>
      <c r="D60">
        <v>5</v>
      </c>
      <c r="E60" t="s">
        <v>134</v>
      </c>
    </row>
    <row r="61" spans="1:5">
      <c r="A61" t="s">
        <v>74</v>
      </c>
      <c r="B61" t="s">
        <v>75</v>
      </c>
      <c r="C61">
        <v>350</v>
      </c>
      <c r="D61">
        <v>1</v>
      </c>
      <c r="E61" t="s">
        <v>71</v>
      </c>
    </row>
    <row r="62" spans="1:5">
      <c r="A62" t="s">
        <v>74</v>
      </c>
      <c r="B62" t="s">
        <v>75</v>
      </c>
      <c r="C62">
        <v>350</v>
      </c>
      <c r="D62">
        <v>5</v>
      </c>
      <c r="E62" t="s">
        <v>134</v>
      </c>
    </row>
    <row r="63" spans="1:5">
      <c r="A63" t="s">
        <v>151</v>
      </c>
      <c r="B63" t="s">
        <v>152</v>
      </c>
      <c r="C63">
        <v>250</v>
      </c>
      <c r="D63">
        <v>3</v>
      </c>
      <c r="E63" t="s">
        <v>134</v>
      </c>
    </row>
    <row r="64" spans="1:5">
      <c r="A64" t="s">
        <v>135</v>
      </c>
      <c r="B64" t="s">
        <v>136</v>
      </c>
      <c r="C64">
        <v>700</v>
      </c>
      <c r="D64">
        <v>2</v>
      </c>
      <c r="E64" t="s">
        <v>134</v>
      </c>
    </row>
    <row r="65" spans="1:5">
      <c r="A65" t="s">
        <v>155</v>
      </c>
      <c r="B65" t="s">
        <v>156</v>
      </c>
      <c r="C65">
        <v>200</v>
      </c>
      <c r="D65">
        <v>1</v>
      </c>
      <c r="E65" t="s">
        <v>134</v>
      </c>
    </row>
    <row r="66" spans="1:5">
      <c r="A66" t="s">
        <v>138</v>
      </c>
      <c r="B66" t="s">
        <v>139</v>
      </c>
      <c r="C66">
        <v>400</v>
      </c>
      <c r="D66">
        <v>1</v>
      </c>
      <c r="E66" t="s">
        <v>134</v>
      </c>
    </row>
    <row r="67" spans="1:5">
      <c r="A67" t="s">
        <v>142</v>
      </c>
      <c r="B67" t="s">
        <v>143</v>
      </c>
      <c r="C67">
        <v>500</v>
      </c>
      <c r="D67">
        <v>1</v>
      </c>
      <c r="E67" t="s">
        <v>134</v>
      </c>
    </row>
    <row r="68" spans="1:5">
      <c r="A68" t="s">
        <v>146</v>
      </c>
      <c r="B68" t="s">
        <v>147</v>
      </c>
      <c r="C68">
        <v>150</v>
      </c>
      <c r="D68">
        <v>5</v>
      </c>
      <c r="E68" t="s">
        <v>134</v>
      </c>
    </row>
    <row r="69" spans="1:5">
      <c r="A69" t="s">
        <v>109</v>
      </c>
      <c r="B69" t="s">
        <v>110</v>
      </c>
      <c r="C69">
        <v>150</v>
      </c>
      <c r="D69">
        <v>2</v>
      </c>
      <c r="E69" t="s">
        <v>108</v>
      </c>
    </row>
    <row r="70" spans="1:5">
      <c r="A70" t="s">
        <v>241</v>
      </c>
      <c r="B70" t="s">
        <v>243</v>
      </c>
      <c r="C70">
        <v>9999999</v>
      </c>
      <c r="D70">
        <v>3</v>
      </c>
      <c r="E70" t="s">
        <v>242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0"/>
  <sheetViews>
    <sheetView tabSelected="1" topLeftCell="A64" workbookViewId="0">
      <selection activeCell="B89" sqref="B89"/>
    </sheetView>
  </sheetViews>
  <sheetFormatPr defaultRowHeight="15"/>
  <cols>
    <col min="2" max="2" width="9.140625" customWidth="1"/>
    <col min="5" max="5" width="18.28515625" bestFit="1" customWidth="1"/>
    <col min="6" max="6" width="15.140625" bestFit="1" customWidth="1"/>
    <col min="7" max="7" width="21.28515625" bestFit="1" customWidth="1"/>
    <col min="8" max="8" width="13.7109375" bestFit="1" customWidth="1"/>
    <col min="9" max="10" width="13.85546875" bestFit="1" customWidth="1"/>
    <col min="12" max="12" width="12.85546875" bestFit="1" customWidth="1"/>
  </cols>
  <sheetData>
    <row r="1" spans="1:17" ht="40.5" customHeigh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29" t="s">
        <v>240</v>
      </c>
      <c r="M1" s="5"/>
      <c r="N1" s="6"/>
    </row>
    <row r="2" spans="1:17" ht="23.25" customHeight="1">
      <c r="A2" s="7">
        <v>1</v>
      </c>
      <c r="B2">
        <v>71692054</v>
      </c>
      <c r="C2" s="9" t="s">
        <v>11</v>
      </c>
      <c r="D2" s="10">
        <v>0</v>
      </c>
      <c r="E2" s="11" t="s">
        <v>12</v>
      </c>
      <c r="F2" s="12">
        <f>IF(LEFT(главпункт!$E2,1)="P",VLOOKUP($B2,главпункт!$A$2:$E$69,4),"")</f>
        <v>1</v>
      </c>
      <c r="G2" s="12" t="str">
        <f>IF(LEFT(главпункт!$E2,1)="A",VLOOKUP($B2,главпункт!$A$2:$E$69,4),"")</f>
        <v/>
      </c>
      <c r="H2" s="13"/>
      <c r="I2" s="12" t="str">
        <f>IF(LEFT(главпункт!$E2,1)="L",VLOOKUP($B2,главпункт!$A$2:$E$69,4),"")</f>
        <v/>
      </c>
      <c r="J2" s="12" t="str">
        <f>IF(LEFT(главпункт!$E2,1)="V",VLOOKUP($B2,главпункт!$A$2:$E$69,4),"")</f>
        <v/>
      </c>
      <c r="K2" s="14">
        <f>size!D2</f>
        <v>1790</v>
      </c>
      <c r="L2" s="30">
        <f>VLOOKUP($B2,главпункт!$A$2:$E$69,3)</f>
        <v>850</v>
      </c>
      <c r="M2" s="15" t="s">
        <v>13</v>
      </c>
      <c r="N2" s="16" t="s">
        <v>14</v>
      </c>
      <c r="O2" s="16"/>
      <c r="P2" s="16"/>
      <c r="Q2" s="16"/>
    </row>
    <row r="3" spans="1:17" ht="23.25" customHeight="1">
      <c r="A3" s="7">
        <v>2</v>
      </c>
      <c r="B3" s="8" t="s">
        <v>15</v>
      </c>
      <c r="C3" s="9" t="s">
        <v>16</v>
      </c>
      <c r="D3" s="10">
        <v>0</v>
      </c>
      <c r="E3" s="13"/>
      <c r="F3" s="12">
        <f>IF(LEFT(главпункт!$E3,1)="P",VLOOKUP($B3,главпункт!$A$2:$E$69,4),"")</f>
        <v>5</v>
      </c>
      <c r="G3" s="12" t="str">
        <f>IF(LEFT(главпункт!$E3,1)="A",VLOOKUP($B3,главпункт!$A$2:$E$69,4),"")</f>
        <v/>
      </c>
      <c r="H3" s="13"/>
      <c r="I3" s="12" t="str">
        <f>IF(LEFT(главпункт!$E3,1)="L",VLOOKUP($B3,главпункт!$A$2:$E$69,4),"")</f>
        <v/>
      </c>
      <c r="J3" s="12" t="str">
        <f>IF(LEFT(главпункт!$E3,1)="V",VLOOKUP($B3,главпункт!$A$2:$E$69,4),"")</f>
        <v/>
      </c>
      <c r="K3" s="14">
        <v>790</v>
      </c>
      <c r="L3" s="30">
        <f>VLOOKUP($B3,главпункт!$A$2:$E$69,3)</f>
        <v>150</v>
      </c>
      <c r="M3" s="15" t="s">
        <v>13</v>
      </c>
      <c r="N3" s="16" t="s">
        <v>17</v>
      </c>
      <c r="O3" s="16"/>
      <c r="P3" s="16"/>
      <c r="Q3" s="16"/>
    </row>
    <row r="4" spans="1:17" ht="23.25" customHeight="1">
      <c r="A4" s="7">
        <v>3</v>
      </c>
      <c r="B4" s="8" t="s">
        <v>18</v>
      </c>
      <c r="C4" s="9" t="s">
        <v>19</v>
      </c>
      <c r="D4" s="10">
        <v>0</v>
      </c>
      <c r="E4" s="13"/>
      <c r="F4" s="12">
        <f>IF(LEFT(главпункт!$E4,1)="P",VLOOKUP($B4,главпункт!$A$2:$E$69,4),"")</f>
        <v>5</v>
      </c>
      <c r="G4" s="12" t="str">
        <f>IF(LEFT(главпункт!$E4,1)="A",VLOOKUP($B4,главпункт!$A$2:$E$69,4),"")</f>
        <v/>
      </c>
      <c r="H4" s="13"/>
      <c r="I4" s="12" t="str">
        <f>IF(LEFT(главпункт!$E4,1)="L",VLOOKUP($B4,главпункт!$A$2:$E$69,4),"")</f>
        <v/>
      </c>
      <c r="J4" s="12" t="str">
        <f>IF(LEFT(главпункт!$E4,1)="V",VLOOKUP($B4,главпункт!$A$2:$E$69,4),"")</f>
        <v/>
      </c>
      <c r="K4" s="14">
        <v>790</v>
      </c>
      <c r="L4" s="30">
        <f>VLOOKUP($B4,главпункт!$A$2:$E$69,3)</f>
        <v>150</v>
      </c>
      <c r="M4" s="15" t="s">
        <v>13</v>
      </c>
      <c r="N4" s="16" t="s">
        <v>20</v>
      </c>
      <c r="O4" s="16"/>
      <c r="P4" s="16"/>
      <c r="Q4" s="16"/>
    </row>
    <row r="5" spans="1:17" ht="23.25" customHeight="1">
      <c r="A5" s="7">
        <v>4</v>
      </c>
      <c r="B5" s="8" t="s">
        <v>21</v>
      </c>
      <c r="C5" s="9" t="s">
        <v>22</v>
      </c>
      <c r="D5" s="10">
        <v>0</v>
      </c>
      <c r="E5" s="13"/>
      <c r="F5" s="12">
        <f>IF(LEFT(главпункт!$E5,1)="P",VLOOKUP($B5,главпункт!$A$2:$E$69,4),"")</f>
        <v>5</v>
      </c>
      <c r="G5" s="12" t="str">
        <f>IF(LEFT(главпункт!$E5,1)="A",VLOOKUP($B5,главпункт!$A$2:$E$69,4),"")</f>
        <v/>
      </c>
      <c r="H5" s="13"/>
      <c r="I5" s="12" t="str">
        <f>IF(LEFT(главпункт!$E5,1)="L",VLOOKUP($B5,главпункт!$A$2:$E$69,4),"")</f>
        <v/>
      </c>
      <c r="J5" s="12" t="str">
        <f>IF(LEFT(главпункт!$E5,1)="V",VLOOKUP($B5,главпункт!$A$2:$E$69,4),"")</f>
        <v/>
      </c>
      <c r="K5" s="14">
        <v>790</v>
      </c>
      <c r="L5" s="30">
        <f>VLOOKUP($B5,главпункт!$A$2:$E$69,3)</f>
        <v>150</v>
      </c>
      <c r="M5" s="15" t="s">
        <v>13</v>
      </c>
      <c r="N5" s="16" t="s">
        <v>23</v>
      </c>
      <c r="O5" s="16"/>
      <c r="P5" s="16"/>
      <c r="Q5" s="16"/>
    </row>
    <row r="6" spans="1:17" ht="23.25" customHeight="1">
      <c r="A6" s="7">
        <v>5</v>
      </c>
      <c r="B6" s="8" t="s">
        <v>24</v>
      </c>
      <c r="C6" s="9" t="s">
        <v>25</v>
      </c>
      <c r="D6" s="10">
        <v>0</v>
      </c>
      <c r="E6" s="13"/>
      <c r="F6" s="12" t="str">
        <f>IF(LEFT(главпункт!$E6,1)="P",VLOOKUP($B6,главпункт!$A$2:$E$69,4),"")</f>
        <v/>
      </c>
      <c r="G6" s="12" t="str">
        <f>IF(LEFT(главпункт!$E6,1)="A",VLOOKUP($B6,главпункт!$A$2:$E$69,4),"")</f>
        <v/>
      </c>
      <c r="H6" s="13"/>
      <c r="I6" s="12">
        <f>IF(LEFT(главпункт!$E6,1)="L",VLOOKUP($B6,главпункт!$A$2:$E$69,4),"")</f>
        <v>5</v>
      </c>
      <c r="J6" s="12" t="str">
        <f>IF(LEFT(главпункт!$E6,1)="V",VLOOKUP($B6,главпункт!$A$2:$E$69,4),"")</f>
        <v/>
      </c>
      <c r="K6" s="14">
        <v>790</v>
      </c>
      <c r="L6" s="30">
        <f>VLOOKUP($B6,главпункт!$A$2:$E$69,3)</f>
        <v>150</v>
      </c>
      <c r="M6" s="15" t="s">
        <v>13</v>
      </c>
      <c r="N6" s="16" t="s">
        <v>26</v>
      </c>
      <c r="O6" s="16"/>
      <c r="P6" s="16"/>
      <c r="Q6" s="16"/>
    </row>
    <row r="7" spans="1:17" ht="23.25" customHeight="1">
      <c r="A7" s="7">
        <v>6</v>
      </c>
      <c r="B7" s="8" t="s">
        <v>27</v>
      </c>
      <c r="C7" s="9" t="s">
        <v>28</v>
      </c>
      <c r="D7" s="10">
        <v>0</v>
      </c>
      <c r="E7" s="13"/>
      <c r="F7" s="12">
        <f>IF(LEFT(главпункт!$E7,1)="P",VLOOKUP($B7,главпункт!$A$2:$E$69,4),"")</f>
        <v>5</v>
      </c>
      <c r="G7" s="12" t="str">
        <f>IF(LEFT(главпункт!$E7,1)="A",VLOOKUP($B7,главпункт!$A$2:$E$69,4),"")</f>
        <v/>
      </c>
      <c r="H7" s="13"/>
      <c r="I7" s="12" t="str">
        <f>IF(LEFT(главпункт!$E7,1)="L",VLOOKUP($B7,главпункт!$A$2:$E$69,4),"")</f>
        <v/>
      </c>
      <c r="J7" s="12" t="str">
        <f>IF(LEFT(главпункт!$E7,1)="V",VLOOKUP($B7,главпункт!$A$2:$E$69,4),"")</f>
        <v/>
      </c>
      <c r="K7" s="14">
        <v>790</v>
      </c>
      <c r="L7" s="30">
        <f>VLOOKUP($B7,главпункт!$A$2:$E$69,3)</f>
        <v>150</v>
      </c>
      <c r="M7" s="15" t="s">
        <v>13</v>
      </c>
      <c r="N7" s="16" t="s">
        <v>29</v>
      </c>
      <c r="O7" s="16"/>
      <c r="P7" s="16"/>
      <c r="Q7" s="16"/>
    </row>
    <row r="8" spans="1:17" ht="23.25" customHeight="1">
      <c r="A8" s="7">
        <v>7</v>
      </c>
      <c r="B8" s="8" t="s">
        <v>30</v>
      </c>
      <c r="C8" s="9" t="s">
        <v>31</v>
      </c>
      <c r="D8" s="10">
        <v>0</v>
      </c>
      <c r="E8" s="13"/>
      <c r="F8" s="12">
        <f>IF(LEFT(главпункт!$E8,1)="P",VLOOKUP($B8,главпункт!$A$2:$E$69,4),"")</f>
        <v>5</v>
      </c>
      <c r="G8" s="12" t="str">
        <f>IF(LEFT(главпункт!$E8,1)="A",VLOOKUP($B8,главпункт!$A$2:$E$69,4),"")</f>
        <v/>
      </c>
      <c r="H8" s="13"/>
      <c r="I8" s="12" t="str">
        <f>IF(LEFT(главпункт!$E8,1)="L",VLOOKUP($B8,главпункт!$A$2:$E$69,4),"")</f>
        <v/>
      </c>
      <c r="J8" s="12" t="str">
        <f>IF(LEFT(главпункт!$E8,1)="V",VLOOKUP($B8,главпункт!$A$2:$E$69,4),"")</f>
        <v/>
      </c>
      <c r="K8" s="14">
        <v>1500</v>
      </c>
      <c r="L8" s="30">
        <f>VLOOKUP($B8,главпункт!$A$2:$E$69,3)</f>
        <v>150</v>
      </c>
      <c r="M8" s="15" t="s">
        <v>13</v>
      </c>
      <c r="N8" s="16" t="s">
        <v>32</v>
      </c>
      <c r="O8" s="16"/>
      <c r="P8" s="16"/>
      <c r="Q8" s="16"/>
    </row>
    <row r="9" spans="1:17" ht="23.25" customHeight="1">
      <c r="A9" s="7">
        <v>10</v>
      </c>
      <c r="B9" s="8" t="s">
        <v>33</v>
      </c>
      <c r="C9" s="9" t="s">
        <v>34</v>
      </c>
      <c r="D9" s="10">
        <v>0</v>
      </c>
      <c r="E9" s="13"/>
      <c r="F9" s="12" t="str">
        <f>IF(LEFT(главпункт!$E9,1)="P",VLOOKUP($B9,главпункт!$A$2:$E$69,4),"")</f>
        <v/>
      </c>
      <c r="G9" s="12" t="str">
        <f>IF(LEFT(главпункт!$E9,1)="A",VLOOKUP($B9,главпункт!$A$2:$E$69,4),"")</f>
        <v/>
      </c>
      <c r="H9" s="13"/>
      <c r="I9" s="12" t="str">
        <f>IF(LEFT(главпункт!$E9,1)="L",VLOOKUP($B9,главпункт!$A$2:$E$69,4),"")</f>
        <v/>
      </c>
      <c r="J9" s="12">
        <f>IF(LEFT(главпункт!$E9,1)="V",VLOOKUP($B9,главпункт!$A$2:$E$69,4),"")</f>
        <v>5</v>
      </c>
      <c r="K9" s="14">
        <v>1500</v>
      </c>
      <c r="L9" s="30">
        <f>VLOOKUP($B9,главпункт!$A$2:$E$69,3)</f>
        <v>150</v>
      </c>
      <c r="M9" s="15" t="s">
        <v>13</v>
      </c>
      <c r="N9" s="16" t="s">
        <v>35</v>
      </c>
      <c r="O9" s="16"/>
      <c r="P9" s="16"/>
      <c r="Q9" s="16"/>
    </row>
    <row r="10" spans="1:17" ht="23.25" customHeight="1">
      <c r="A10" s="7">
        <v>11</v>
      </c>
      <c r="B10" s="8" t="s">
        <v>36</v>
      </c>
      <c r="C10" s="9" t="s">
        <v>37</v>
      </c>
      <c r="D10" s="10">
        <v>0</v>
      </c>
      <c r="E10" s="13"/>
      <c r="F10" s="12" t="str">
        <f>IF(LEFT(главпункт!$E10,1)="P",VLOOKUP($B10,главпункт!$A$2:$E$69,4),"")</f>
        <v/>
      </c>
      <c r="G10" s="12" t="str">
        <f>IF(LEFT(главпункт!$E10,1)="A",VLOOKUP($B10,главпункт!$A$2:$E$69,4),"")</f>
        <v/>
      </c>
      <c r="H10" s="13"/>
      <c r="I10" s="12">
        <f>IF(LEFT(главпункт!$E10,1)="L",VLOOKUP($B10,главпункт!$A$2:$E$69,4),"")</f>
        <v>5</v>
      </c>
      <c r="J10" s="12" t="str">
        <f>IF(LEFT(главпункт!$E10,1)="V",VLOOKUP($B10,главпункт!$A$2:$E$69,4),"")</f>
        <v/>
      </c>
      <c r="K10" s="14">
        <v>999</v>
      </c>
      <c r="L10" s="30">
        <f>VLOOKUP($B10,главпункт!$A$2:$E$69,3)</f>
        <v>150</v>
      </c>
      <c r="M10" s="15" t="s">
        <v>13</v>
      </c>
      <c r="N10" s="16" t="s">
        <v>38</v>
      </c>
      <c r="O10" s="16"/>
      <c r="P10" s="16"/>
      <c r="Q10" s="16"/>
    </row>
    <row r="11" spans="1:17" ht="23.25" customHeight="1">
      <c r="A11" s="7">
        <v>12</v>
      </c>
      <c r="B11" s="8" t="s">
        <v>39</v>
      </c>
      <c r="C11" s="9" t="s">
        <v>40</v>
      </c>
      <c r="D11" s="10">
        <v>0</v>
      </c>
      <c r="E11" s="13"/>
      <c r="F11" s="12" t="str">
        <f>IF(LEFT(главпункт!$E11,1)="P",VLOOKUP($B11,главпункт!$A$2:$E$69,4),"")</f>
        <v/>
      </c>
      <c r="G11" s="12" t="str">
        <f>IF(LEFT(главпункт!$E11,1)="A",VLOOKUP($B11,главпункт!$A$2:$E$69,4),"")</f>
        <v/>
      </c>
      <c r="H11" s="13"/>
      <c r="I11" s="12" t="str">
        <f>IF(LEFT(главпункт!$E11,1)="L",VLOOKUP($B11,главпункт!$A$2:$E$69,4),"")</f>
        <v/>
      </c>
      <c r="J11" s="12">
        <f>IF(LEFT(главпункт!$E11,1)="V",VLOOKUP($B11,главпункт!$A$2:$E$69,4),"")</f>
        <v>5</v>
      </c>
      <c r="K11" s="14">
        <v>1500</v>
      </c>
      <c r="L11" s="30">
        <f>VLOOKUP($B11,главпункт!$A$2:$E$69,3)</f>
        <v>150</v>
      </c>
      <c r="M11" s="15" t="s">
        <v>13</v>
      </c>
      <c r="N11" s="16" t="s">
        <v>41</v>
      </c>
      <c r="O11" s="16"/>
      <c r="P11" s="16"/>
      <c r="Q11" s="16"/>
    </row>
    <row r="12" spans="1:17" ht="23.25" customHeight="1">
      <c r="A12" s="7">
        <v>13</v>
      </c>
      <c r="B12" s="8" t="s">
        <v>42</v>
      </c>
      <c r="C12" s="9" t="s">
        <v>43</v>
      </c>
      <c r="D12" s="10">
        <v>0</v>
      </c>
      <c r="E12" s="13"/>
      <c r="F12" s="12">
        <f>IF(LEFT(главпункт!$E12,1)="P",VLOOKUP($B12,главпункт!$A$2:$E$69,4),"")</f>
        <v>5</v>
      </c>
      <c r="G12" s="12" t="str">
        <f>IF(LEFT(главпункт!$E12,1)="A",VLOOKUP($B12,главпункт!$A$2:$E$69,4),"")</f>
        <v/>
      </c>
      <c r="H12" s="13"/>
      <c r="I12" s="12" t="str">
        <f>IF(LEFT(главпункт!$E12,1)="L",VLOOKUP($B12,главпункт!$A$2:$E$69,4),"")</f>
        <v/>
      </c>
      <c r="J12" s="12" t="str">
        <f>IF(LEFT(главпункт!$E12,1)="V",VLOOKUP($B12,главпункт!$A$2:$E$69,4),"")</f>
        <v/>
      </c>
      <c r="K12" s="14">
        <v>999</v>
      </c>
      <c r="L12" s="30">
        <f>VLOOKUP($B12,главпункт!$A$2:$E$69,3)</f>
        <v>150</v>
      </c>
      <c r="M12" s="15" t="s">
        <v>13</v>
      </c>
      <c r="N12" s="16" t="s">
        <v>44</v>
      </c>
      <c r="O12" s="16"/>
      <c r="P12" s="16"/>
      <c r="Q12" s="16"/>
    </row>
    <row r="13" spans="1:17" ht="23.25" customHeight="1">
      <c r="A13" s="7">
        <v>14</v>
      </c>
      <c r="B13" s="8" t="s">
        <v>45</v>
      </c>
      <c r="C13" s="9" t="s">
        <v>46</v>
      </c>
      <c r="D13" s="10">
        <v>0</v>
      </c>
      <c r="E13" s="13"/>
      <c r="F13" s="12" t="str">
        <f>IF(LEFT(главпункт!$E13,1)="P",VLOOKUP($B13,главпункт!$A$2:$E$69,4),"")</f>
        <v/>
      </c>
      <c r="G13" s="12" t="str">
        <f>IF(LEFT(главпункт!$E13,1)="A",VLOOKUP($B13,главпункт!$A$2:$E$69,4),"")</f>
        <v/>
      </c>
      <c r="H13" s="13"/>
      <c r="I13" s="12" t="str">
        <f>IF(LEFT(главпункт!$E13,1)="L",VLOOKUP($B13,главпункт!$A$2:$E$69,4),"")</f>
        <v/>
      </c>
      <c r="J13" s="12">
        <f>IF(LEFT(главпункт!$E13,1)="V",VLOOKUP($B13,главпункт!$A$2:$E$69,4),"")</f>
        <v>5</v>
      </c>
      <c r="K13" s="14">
        <v>999</v>
      </c>
      <c r="L13" s="30">
        <f>VLOOKUP($B13,главпункт!$A$2:$E$69,3)</f>
        <v>150</v>
      </c>
      <c r="M13" s="15" t="s">
        <v>13</v>
      </c>
      <c r="N13" s="16" t="s">
        <v>47</v>
      </c>
      <c r="O13" s="16"/>
      <c r="P13" s="16"/>
      <c r="Q13" s="16"/>
    </row>
    <row r="14" spans="1:17" ht="23.25" customHeight="1">
      <c r="A14" s="7">
        <v>15</v>
      </c>
      <c r="B14" s="8" t="s">
        <v>48</v>
      </c>
      <c r="C14" s="9" t="s">
        <v>49</v>
      </c>
      <c r="D14" s="10">
        <v>0</v>
      </c>
      <c r="E14" s="13"/>
      <c r="F14" s="12" t="str">
        <f>IF(LEFT(главпункт!$E14,1)="P",VLOOKUP($B14,главпункт!$A$2:$E$69,4),"")</f>
        <v/>
      </c>
      <c r="G14" s="12" t="str">
        <f>IF(LEFT(главпункт!$E14,1)="A",VLOOKUP($B14,главпункт!$A$2:$E$69,4),"")</f>
        <v/>
      </c>
      <c r="H14" s="13"/>
      <c r="I14" s="12" t="str">
        <f>IF(LEFT(главпункт!$E14,1)="L",VLOOKUP($B14,главпункт!$A$2:$E$69,4),"")</f>
        <v/>
      </c>
      <c r="J14" s="12">
        <f>IF(LEFT(главпункт!$E14,1)="V",VLOOKUP($B14,главпункт!$A$2:$E$69,4),"")</f>
        <v>5</v>
      </c>
      <c r="K14" s="14">
        <v>999</v>
      </c>
      <c r="L14" s="30">
        <f>VLOOKUP($B14,главпункт!$A$2:$E$69,3)</f>
        <v>150</v>
      </c>
      <c r="M14" s="15" t="s">
        <v>13</v>
      </c>
      <c r="N14" s="16" t="s">
        <v>50</v>
      </c>
      <c r="O14" s="16"/>
      <c r="P14" s="16"/>
      <c r="Q14" s="16"/>
    </row>
    <row r="15" spans="1:17" ht="23.25" customHeight="1">
      <c r="A15" s="7">
        <v>16</v>
      </c>
      <c r="B15" s="8" t="s">
        <v>51</v>
      </c>
      <c r="C15" s="9" t="s">
        <v>52</v>
      </c>
      <c r="D15" s="10">
        <v>0</v>
      </c>
      <c r="E15" s="13"/>
      <c r="F15" s="12">
        <f>IF(LEFT(главпункт!$E15,1)="P",VLOOKUP($B15,главпункт!$A$2:$E$69,4),"")</f>
        <v>5</v>
      </c>
      <c r="G15" s="12" t="str">
        <f>IF(LEFT(главпункт!$E15,1)="A",VLOOKUP($B15,главпункт!$A$2:$E$69,4),"")</f>
        <v/>
      </c>
      <c r="H15" s="13"/>
      <c r="I15" s="12" t="str">
        <f>IF(LEFT(главпункт!$E15,1)="L",VLOOKUP($B15,главпункт!$A$2:$E$69,4),"")</f>
        <v/>
      </c>
      <c r="J15" s="12" t="str">
        <f>IF(LEFT(главпункт!$E15,1)="V",VLOOKUP($B15,главпункт!$A$2:$E$69,4),"")</f>
        <v/>
      </c>
      <c r="K15" s="14">
        <v>999</v>
      </c>
      <c r="L15" s="30">
        <f>VLOOKUP($B15,главпункт!$A$2:$E$69,3)</f>
        <v>150</v>
      </c>
      <c r="M15" s="15" t="s">
        <v>13</v>
      </c>
      <c r="N15" s="16" t="s">
        <v>53</v>
      </c>
      <c r="O15" s="16"/>
      <c r="P15" s="16"/>
      <c r="Q15" s="16"/>
    </row>
    <row r="16" spans="1:17" ht="23.25" customHeight="1">
      <c r="A16" s="7">
        <v>17</v>
      </c>
      <c r="B16" s="8" t="s">
        <v>54</v>
      </c>
      <c r="C16" s="9" t="s">
        <v>55</v>
      </c>
      <c r="D16" s="10">
        <v>0</v>
      </c>
      <c r="E16" s="13"/>
      <c r="F16" s="12">
        <f>IF(LEFT(главпункт!$E16,1)="P",VLOOKUP($B16,главпункт!$A$2:$E$69,4),"")</f>
        <v>5</v>
      </c>
      <c r="G16" s="12" t="str">
        <f>IF(LEFT(главпункт!$E16,1)="A",VLOOKUP($B16,главпункт!$A$2:$E$69,4),"")</f>
        <v/>
      </c>
      <c r="H16" s="13"/>
      <c r="I16" s="12" t="str">
        <f>IF(LEFT(главпункт!$E16,1)="L",VLOOKUP($B16,главпункт!$A$2:$E$69,4),"")</f>
        <v/>
      </c>
      <c r="J16" s="12" t="str">
        <f>IF(LEFT(главпункт!$E16,1)="V",VLOOKUP($B16,главпункт!$A$2:$E$69,4),"")</f>
        <v/>
      </c>
      <c r="K16" s="14">
        <v>1350</v>
      </c>
      <c r="L16" s="30">
        <f>VLOOKUP($B16,главпункт!$A$2:$E$69,3)</f>
        <v>150</v>
      </c>
      <c r="M16" s="15" t="s">
        <v>13</v>
      </c>
      <c r="N16" s="16" t="s">
        <v>56</v>
      </c>
      <c r="O16" s="16"/>
      <c r="P16" s="16"/>
      <c r="Q16" s="16"/>
    </row>
    <row r="17" spans="1:17" ht="23.25" customHeight="1">
      <c r="A17" s="7">
        <v>18</v>
      </c>
      <c r="B17" s="8" t="s">
        <v>57</v>
      </c>
      <c r="C17" s="9" t="s">
        <v>58</v>
      </c>
      <c r="D17" s="10">
        <v>0</v>
      </c>
      <c r="E17" s="13"/>
      <c r="F17" s="12" t="str">
        <f>IF(LEFT(главпункт!$E17,1)="P",VLOOKUP($B17,главпункт!$A$2:$E$69,4),"")</f>
        <v/>
      </c>
      <c r="G17" s="12" t="str">
        <f>IF(LEFT(главпункт!$E17,1)="A",VLOOKUP($B17,главпункт!$A$2:$E$69,4),"")</f>
        <v/>
      </c>
      <c r="H17" s="13"/>
      <c r="I17" s="12" t="str">
        <f>IF(LEFT(главпункт!$E17,1)="L",VLOOKUP($B17,главпункт!$A$2:$E$69,4),"")</f>
        <v/>
      </c>
      <c r="J17" s="12">
        <f>IF(LEFT(главпункт!$E17,1)="V",VLOOKUP($B17,главпункт!$A$2:$E$69,4),"")</f>
        <v>5</v>
      </c>
      <c r="K17" s="14">
        <v>1350</v>
      </c>
      <c r="L17" s="30">
        <f>VLOOKUP($B17,главпункт!$A$2:$E$69,3)</f>
        <v>150</v>
      </c>
      <c r="M17" s="15" t="s">
        <v>13</v>
      </c>
      <c r="N17" s="16" t="s">
        <v>59</v>
      </c>
      <c r="O17" s="16"/>
      <c r="P17" s="16"/>
      <c r="Q17" s="16"/>
    </row>
    <row r="18" spans="1:17" ht="23.25" customHeight="1">
      <c r="A18" s="7">
        <v>19</v>
      </c>
      <c r="B18" s="8" t="s">
        <v>60</v>
      </c>
      <c r="C18" s="9" t="s">
        <v>61</v>
      </c>
      <c r="D18" s="10">
        <v>0</v>
      </c>
      <c r="E18" s="13"/>
      <c r="F18" s="12">
        <f>IF(LEFT(главпункт!$E18,1)="P",VLOOKUP($B18,главпункт!$A$2:$E$69,4),"")</f>
        <v>5</v>
      </c>
      <c r="G18" s="12" t="str">
        <f>IF(LEFT(главпункт!$E18,1)="A",VLOOKUP($B18,главпункт!$A$2:$E$69,4),"")</f>
        <v/>
      </c>
      <c r="H18" s="13"/>
      <c r="I18" s="12" t="str">
        <f>IF(LEFT(главпункт!$E18,1)="L",VLOOKUP($B18,главпункт!$A$2:$E$69,4),"")</f>
        <v/>
      </c>
      <c r="J18" s="12" t="str">
        <f>IF(LEFT(главпункт!$E18,1)="V",VLOOKUP($B18,главпункт!$A$2:$E$69,4),"")</f>
        <v/>
      </c>
      <c r="K18" s="14">
        <v>1500</v>
      </c>
      <c r="L18" s="30">
        <f>VLOOKUP($B18,главпункт!$A$2:$E$69,3)</f>
        <v>150</v>
      </c>
      <c r="M18" s="15" t="s">
        <v>13</v>
      </c>
      <c r="N18" s="16" t="s">
        <v>62</v>
      </c>
      <c r="O18" s="16"/>
      <c r="P18" s="16"/>
      <c r="Q18" s="16"/>
    </row>
    <row r="19" spans="1:17" ht="23.25" customHeight="1">
      <c r="A19" s="7">
        <v>20</v>
      </c>
      <c r="B19" s="8" t="s">
        <v>63</v>
      </c>
      <c r="C19" s="9" t="s">
        <v>64</v>
      </c>
      <c r="D19" s="10">
        <v>0</v>
      </c>
      <c r="E19" s="13"/>
      <c r="F19" s="12">
        <f>IF(LEFT(главпункт!$E19,1)="P",VLOOKUP($B19,главпункт!$A$2:$E$69,4),"")</f>
        <v>5</v>
      </c>
      <c r="G19" s="12" t="str">
        <f>IF(LEFT(главпункт!$E19,1)="A",VLOOKUP($B19,главпункт!$A$2:$E$69,4),"")</f>
        <v/>
      </c>
      <c r="H19" s="13"/>
      <c r="I19" s="12" t="str">
        <f>IF(LEFT(главпункт!$E19,1)="L",VLOOKUP($B19,главпункт!$A$2:$E$69,4),"")</f>
        <v/>
      </c>
      <c r="J19" s="12" t="str">
        <f>IF(LEFT(главпункт!$E19,1)="V",VLOOKUP($B19,главпункт!$A$2:$E$69,4),"")</f>
        <v/>
      </c>
      <c r="K19" s="14">
        <v>2000</v>
      </c>
      <c r="L19" s="30">
        <f>VLOOKUP($B19,главпункт!$A$2:$E$69,3)</f>
        <v>150</v>
      </c>
      <c r="M19" s="15" t="s">
        <v>13</v>
      </c>
      <c r="N19" s="16" t="s">
        <v>65</v>
      </c>
      <c r="O19" s="16"/>
      <c r="P19" s="16"/>
      <c r="Q19" s="16"/>
    </row>
    <row r="20" spans="1:17">
      <c r="A20" s="7">
        <v>21</v>
      </c>
      <c r="B20" t="s">
        <v>72</v>
      </c>
      <c r="C20" s="9" t="s">
        <v>66</v>
      </c>
      <c r="D20" s="10">
        <v>0</v>
      </c>
      <c r="E20" s="9"/>
      <c r="F20" s="12">
        <f>IF(LEFT(главпункт!$E20,1)="P",VLOOKUP($B20,главпункт!$A$2:$E$69,4),"")</f>
        <v>5</v>
      </c>
      <c r="G20" s="12" t="str">
        <f>IF(LEFT(главпункт!$E20,1)="A",VLOOKUP($B20,главпункт!$A$2:$E$69,4),"")</f>
        <v/>
      </c>
      <c r="H20" s="13"/>
      <c r="I20" s="12" t="str">
        <f>IF(LEFT(главпункт!$E20,1)="L",VLOOKUP($B20,главпункт!$A$2:$E$69,4),"")</f>
        <v/>
      </c>
      <c r="J20" s="12" t="str">
        <f>IF(LEFT(главпункт!$E20,1)="V",VLOOKUP($B20,главпункт!$A$2:$E$69,4),"")</f>
        <v/>
      </c>
      <c r="K20" s="14">
        <v>2000</v>
      </c>
      <c r="L20" s="30">
        <f>VLOOKUP($B20,главпункт!$A$2:$E$69,3)</f>
        <v>250</v>
      </c>
      <c r="M20" s="15" t="s">
        <v>13</v>
      </c>
      <c r="N20" s="16" t="s">
        <v>67</v>
      </c>
      <c r="O20" s="16"/>
      <c r="P20" s="16"/>
      <c r="Q20" s="16"/>
    </row>
    <row r="21" spans="1:17">
      <c r="B21">
        <v>71692054</v>
      </c>
      <c r="C21" t="s">
        <v>124</v>
      </c>
      <c r="D21" s="10">
        <v>0</v>
      </c>
      <c r="E21" s="9"/>
      <c r="F21" s="12">
        <f>IF(LEFT(главпункт!$E21,1)="P",VLOOKUP($B21,главпункт!$A$2:$E$69,4),"")</f>
        <v>1</v>
      </c>
      <c r="G21" s="12" t="str">
        <f>IF(LEFT(главпункт!$E21,1)="A",VLOOKUP($B21,главпункт!$A$2:$E$69,4),"")</f>
        <v/>
      </c>
      <c r="H21" s="13"/>
      <c r="I21" s="12" t="str">
        <f>IF(LEFT(главпункт!$E21,1)="L",VLOOKUP($B21,главпункт!$A$2:$E$69,4),"")</f>
        <v/>
      </c>
      <c r="J21" s="12" t="str">
        <f>IF(LEFT(главпункт!$E21,1)="V",VLOOKUP($B21,главпункт!$A$2:$E$69,4),"")</f>
        <v/>
      </c>
      <c r="K21" s="14">
        <v>2000</v>
      </c>
      <c r="L21" s="30">
        <f>VLOOKUP($B21,главпункт!$A$2:$E$69,3)</f>
        <v>850</v>
      </c>
    </row>
    <row r="22" spans="1:17">
      <c r="B22">
        <v>71692069</v>
      </c>
      <c r="C22" t="s">
        <v>123</v>
      </c>
      <c r="D22" s="10">
        <v>0</v>
      </c>
      <c r="E22" s="9"/>
      <c r="F22" s="12" t="str">
        <f>IF(LEFT(главпункт!$E22,1)="P",VLOOKUP($B22,главпункт!$A$2:$E$69,4),"")</f>
        <v/>
      </c>
      <c r="G22" s="12" t="str">
        <f>IF(LEFT(главпункт!$E22,1)="A",VLOOKUP($B22,главпункт!$A$2:$E$69,4),"")</f>
        <v/>
      </c>
      <c r="H22" s="13"/>
      <c r="I22" s="12" t="str">
        <f>IF(LEFT(главпункт!$E22,1)="L",VLOOKUP($B22,главпункт!$A$2:$E$69,4),"")</f>
        <v/>
      </c>
      <c r="J22" s="12">
        <f>IF(LEFT(главпункт!$E22,1)="V",VLOOKUP($B22,главпункт!$A$2:$E$69,4),"")</f>
        <v>1</v>
      </c>
      <c r="K22" s="14">
        <v>2000</v>
      </c>
      <c r="L22" s="30">
        <f>VLOOKUP($B22,главпункт!$A$2:$E$69,3)</f>
        <v>499</v>
      </c>
    </row>
    <row r="23" spans="1:17">
      <c r="B23">
        <v>71692071</v>
      </c>
      <c r="C23" t="s">
        <v>126</v>
      </c>
      <c r="D23" s="10">
        <v>0</v>
      </c>
      <c r="E23" s="9"/>
      <c r="F23" s="12" t="str">
        <f>IF(LEFT(главпункт!$E23,1)="P",VLOOKUP($B23,главпункт!$A$2:$E$69,4),"")</f>
        <v/>
      </c>
      <c r="G23" s="12" t="str">
        <f>IF(LEFT(главпункт!$E23,1)="A",VLOOKUP($B23,главпункт!$A$2:$E$69,4),"")</f>
        <v/>
      </c>
      <c r="H23" s="13"/>
      <c r="I23" s="12">
        <f>IF(LEFT(главпункт!$E23,1)="L",VLOOKUP($B23,главпункт!$A$2:$E$69,4),"")</f>
        <v>1</v>
      </c>
      <c r="J23" s="12" t="str">
        <f>IF(LEFT(главпункт!$E23,1)="V",VLOOKUP($B23,главпункт!$A$2:$E$69,4),"")</f>
        <v/>
      </c>
      <c r="K23" s="14">
        <v>2000</v>
      </c>
      <c r="L23" s="30">
        <f>VLOOKUP($B23,главпункт!$A$2:$E$69,3)</f>
        <v>399</v>
      </c>
    </row>
    <row r="24" spans="1:17">
      <c r="B24">
        <v>71692072</v>
      </c>
      <c r="C24" t="s">
        <v>128</v>
      </c>
      <c r="D24" s="10">
        <v>0</v>
      </c>
      <c r="E24" s="9"/>
      <c r="F24" s="12" t="str">
        <f>IF(LEFT(главпункт!$E24,1)="P",VLOOKUP($B24,главпункт!$A$2:$E$69,4),"")</f>
        <v/>
      </c>
      <c r="G24" s="12" t="str">
        <f>IF(LEFT(главпункт!$E24,1)="A",VLOOKUP($B24,главпункт!$A$2:$E$69,4),"")</f>
        <v/>
      </c>
      <c r="H24" s="13"/>
      <c r="I24" s="12" t="str">
        <f>IF(LEFT(главпункт!$E24,1)="L",VLOOKUP($B24,главпункт!$A$2:$E$69,4),"")</f>
        <v/>
      </c>
      <c r="J24" s="12">
        <f>IF(LEFT(главпункт!$E24,1)="V",VLOOKUP($B24,главпункт!$A$2:$E$69,4),"")</f>
        <v>1</v>
      </c>
      <c r="K24" s="14">
        <v>2000</v>
      </c>
      <c r="L24" s="30">
        <f>VLOOKUP($B24,главпункт!$A$2:$E$69,3)</f>
        <v>499</v>
      </c>
    </row>
    <row r="25" spans="1:17">
      <c r="B25">
        <v>71692080</v>
      </c>
      <c r="C25" t="s">
        <v>97</v>
      </c>
      <c r="D25" s="10">
        <v>0</v>
      </c>
      <c r="E25" s="9"/>
      <c r="F25" s="12" t="str">
        <f>IF(LEFT(главпункт!$E25,1)="P",VLOOKUP($B25,главпункт!$A$2:$E$69,4),"")</f>
        <v/>
      </c>
      <c r="G25" s="12" t="str">
        <f>IF(LEFT(главпункт!$E25,1)="A",VLOOKUP($B25,главпункт!$A$2:$E$69,4),"")</f>
        <v/>
      </c>
      <c r="H25" s="13"/>
      <c r="I25" s="12" t="str">
        <f>IF(LEFT(главпункт!$E25,1)="L",VLOOKUP($B25,главпункт!$A$2:$E$69,4),"")</f>
        <v/>
      </c>
      <c r="J25" s="12">
        <f>IF(LEFT(главпункт!$E25,1)="V",VLOOKUP($B25,главпункт!$A$2:$E$69,4),"")</f>
        <v>1</v>
      </c>
      <c r="K25" s="14">
        <v>2000</v>
      </c>
      <c r="L25" s="30">
        <f>VLOOKUP($B25,главпункт!$A$2:$E$69,3)</f>
        <v>399</v>
      </c>
    </row>
    <row r="26" spans="1:17">
      <c r="B26">
        <v>71692084</v>
      </c>
      <c r="C26" t="s">
        <v>127</v>
      </c>
      <c r="D26" s="10">
        <v>0</v>
      </c>
      <c r="E26" s="9"/>
      <c r="F26" s="12" t="str">
        <f>IF(LEFT(главпункт!$E26,1)="P",VLOOKUP($B26,главпункт!$A$2:$E$69,4),"")</f>
        <v/>
      </c>
      <c r="G26" s="12" t="str">
        <f>IF(LEFT(главпункт!$E26,1)="A",VLOOKUP($B26,главпункт!$A$2:$E$69,4),"")</f>
        <v/>
      </c>
      <c r="H26" s="13"/>
      <c r="I26" s="12" t="str">
        <f>IF(LEFT(главпункт!$E26,1)="L",VLOOKUP($B26,главпункт!$A$2:$E$69,4),"")</f>
        <v/>
      </c>
      <c r="J26" s="12">
        <f>IF(LEFT(главпункт!$E26,1)="V",VLOOKUP($B26,главпункт!$A$2:$E$69,4),"")</f>
        <v>1</v>
      </c>
      <c r="K26" s="14">
        <v>2000</v>
      </c>
      <c r="L26" s="30">
        <f>VLOOKUP($B26,главпункт!$A$2:$E$69,3)</f>
        <v>399</v>
      </c>
    </row>
    <row r="27" spans="1:17">
      <c r="B27">
        <v>71692086</v>
      </c>
      <c r="C27" t="s">
        <v>125</v>
      </c>
      <c r="D27" s="10">
        <v>0</v>
      </c>
      <c r="E27" s="9"/>
      <c r="F27" s="12" t="str">
        <f>IF(LEFT(главпункт!$E27,1)="P",VLOOKUP($B27,главпункт!$A$2:$E$69,4),"")</f>
        <v/>
      </c>
      <c r="G27" s="12" t="str">
        <f>IF(LEFT(главпункт!$E27,1)="A",VLOOKUP($B27,главпункт!$A$2:$E$69,4),"")</f>
        <v/>
      </c>
      <c r="H27" s="13"/>
      <c r="I27" s="12" t="str">
        <f>IF(LEFT(главпункт!$E27,1)="L",VLOOKUP($B27,главпункт!$A$2:$E$69,4),"")</f>
        <v/>
      </c>
      <c r="J27" s="12">
        <f>IF(LEFT(главпункт!$E27,1)="V",VLOOKUP($B27,главпункт!$A$2:$E$69,4),"")</f>
        <v>1</v>
      </c>
      <c r="K27" s="14">
        <v>2000</v>
      </c>
      <c r="L27" s="30">
        <f>VLOOKUP($B27,главпункт!$A$2:$E$69,3)</f>
        <v>399</v>
      </c>
    </row>
    <row r="28" spans="1:17">
      <c r="B28">
        <v>71692098</v>
      </c>
      <c r="C28" t="s">
        <v>154</v>
      </c>
      <c r="D28" s="10">
        <v>0</v>
      </c>
      <c r="E28" s="9"/>
      <c r="F28" s="12" t="str">
        <f>IF(LEFT(главпункт!$E28,1)="P",VLOOKUP($B28,главпункт!$A$2:$E$69,4),"")</f>
        <v/>
      </c>
      <c r="G28" s="12" t="str">
        <f>IF(LEFT(главпункт!$E28,1)="A",VLOOKUP($B28,главпункт!$A$2:$E$69,4),"")</f>
        <v/>
      </c>
      <c r="H28" s="13"/>
      <c r="I28" s="12" t="str">
        <f>IF(LEFT(главпункт!$E28,1)="L",VLOOKUP($B28,главпункт!$A$2:$E$69,4),"")</f>
        <v/>
      </c>
      <c r="J28" s="12">
        <f>IF(LEFT(главпункт!$E28,1)="V",VLOOKUP($B28,главпункт!$A$2:$E$69,4),"")</f>
        <v>1</v>
      </c>
      <c r="K28" s="14">
        <v>2000</v>
      </c>
      <c r="L28" s="30">
        <f>VLOOKUP($B28,главпункт!$A$2:$E$69,3)</f>
        <v>500</v>
      </c>
    </row>
    <row r="29" spans="1:17">
      <c r="B29">
        <v>71692127</v>
      </c>
      <c r="C29" t="s">
        <v>102</v>
      </c>
      <c r="D29" s="10">
        <v>0</v>
      </c>
      <c r="E29" s="9"/>
      <c r="F29" s="12">
        <f>IF(LEFT(главпункт!$E29,1)="P",VLOOKUP($B29,главпункт!$A$2:$E$69,4),"")</f>
        <v>1</v>
      </c>
      <c r="G29" s="12" t="str">
        <f>IF(LEFT(главпункт!$E29,1)="A",VLOOKUP($B29,главпункт!$A$2:$E$69,4),"")</f>
        <v/>
      </c>
      <c r="H29" s="13"/>
      <c r="I29" s="12" t="str">
        <f>IF(LEFT(главпункт!$E29,1)="L",VLOOKUP($B29,главпункт!$A$2:$E$69,4),"")</f>
        <v/>
      </c>
      <c r="J29" s="12" t="str">
        <f>IF(LEFT(главпункт!$E29,1)="V",VLOOKUP($B29,главпункт!$A$2:$E$69,4),"")</f>
        <v/>
      </c>
      <c r="K29" s="14">
        <v>2000</v>
      </c>
      <c r="L29" s="30">
        <f>VLOOKUP($B29,главпункт!$A$2:$E$69,3)</f>
        <v>299</v>
      </c>
    </row>
    <row r="30" spans="1:17">
      <c r="B30">
        <v>71692129</v>
      </c>
      <c r="C30" t="s">
        <v>148</v>
      </c>
      <c r="D30" s="10">
        <v>0</v>
      </c>
      <c r="E30" s="9"/>
      <c r="F30" s="12" t="str">
        <f>IF(LEFT(главпункт!$E30,1)="P",VLOOKUP($B30,главпункт!$A$2:$E$69,4),"")</f>
        <v/>
      </c>
      <c r="G30" s="12" t="str">
        <f>IF(LEFT(главпункт!$E30,1)="A",VLOOKUP($B30,главпункт!$A$2:$E$69,4),"")</f>
        <v/>
      </c>
      <c r="H30" s="13"/>
      <c r="I30" s="12" t="str">
        <f>IF(LEFT(главпункт!$E30,1)="L",VLOOKUP($B30,главпункт!$A$2:$E$69,4),"")</f>
        <v/>
      </c>
      <c r="J30" s="12">
        <f>IF(LEFT(главпункт!$E30,1)="V",VLOOKUP($B30,главпункт!$A$2:$E$69,4),"")</f>
        <v>1</v>
      </c>
      <c r="K30" s="14">
        <v>2000</v>
      </c>
      <c r="L30" s="30">
        <f>VLOOKUP($B30,главпункт!$A$2:$E$69,3)</f>
        <v>290</v>
      </c>
    </row>
    <row r="31" spans="1:17">
      <c r="B31">
        <v>71692190</v>
      </c>
      <c r="C31" t="s">
        <v>107</v>
      </c>
      <c r="D31" s="10">
        <v>0</v>
      </c>
      <c r="E31" s="9"/>
      <c r="F31" s="12">
        <f>IF(LEFT(главпункт!$E31,1)="P",VLOOKUP($B31,главпункт!$A$2:$E$69,4),"")</f>
        <v>1</v>
      </c>
      <c r="G31" s="12" t="str">
        <f>IF(LEFT(главпункт!$E31,1)="A",VLOOKUP($B31,главпункт!$A$2:$E$69,4),"")</f>
        <v/>
      </c>
      <c r="H31" s="13"/>
      <c r="I31" s="12" t="str">
        <f>IF(LEFT(главпункт!$E31,1)="L",VLOOKUP($B31,главпункт!$A$2:$E$69,4),"")</f>
        <v/>
      </c>
      <c r="J31" s="12" t="str">
        <f>IF(LEFT(главпункт!$E31,1)="V",VLOOKUP($B31,главпункт!$A$2:$E$69,4),"")</f>
        <v/>
      </c>
      <c r="K31" s="14">
        <v>2000</v>
      </c>
      <c r="L31" s="30">
        <f>VLOOKUP($B31,главпункт!$A$2:$E$69,3)</f>
        <v>150</v>
      </c>
    </row>
    <row r="32" spans="1:17">
      <c r="B32">
        <v>71692194</v>
      </c>
      <c r="C32" t="s">
        <v>133</v>
      </c>
      <c r="D32" s="10">
        <v>0</v>
      </c>
      <c r="E32" s="9"/>
      <c r="F32" s="12">
        <f>IF(LEFT(главпункт!$E32,1)="P",VLOOKUP($B32,главпункт!$A$2:$E$69,4),"")</f>
        <v>1</v>
      </c>
      <c r="G32" s="12" t="str">
        <f>IF(LEFT(главпункт!$E32,1)="A",VLOOKUP($B32,главпункт!$A$2:$E$69,4),"")</f>
        <v/>
      </c>
      <c r="H32" s="13"/>
      <c r="I32" s="12" t="str">
        <f>IF(LEFT(главпункт!$E32,1)="L",VLOOKUP($B32,главпункт!$A$2:$E$69,4),"")</f>
        <v/>
      </c>
      <c r="J32" s="12" t="str">
        <f>IF(LEFT(главпункт!$E32,1)="V",VLOOKUP($B32,главпункт!$A$2:$E$69,4),"")</f>
        <v/>
      </c>
      <c r="K32" s="14">
        <v>2000</v>
      </c>
      <c r="L32" s="30">
        <f>VLOOKUP($B32,главпункт!$A$2:$E$69,3)</f>
        <v>300</v>
      </c>
    </row>
    <row r="33" spans="2:12">
      <c r="B33">
        <v>71692195</v>
      </c>
      <c r="C33" t="s">
        <v>137</v>
      </c>
      <c r="D33" s="10">
        <v>0</v>
      </c>
      <c r="E33" s="9"/>
      <c r="F33" s="12" t="str">
        <f>IF(LEFT(главпункт!$E33,1)="P",VLOOKUP($B33,главпункт!$A$2:$E$69,4),"")</f>
        <v/>
      </c>
      <c r="G33" s="12" t="str">
        <f>IF(LEFT(главпункт!$E33,1)="A",VLOOKUP($B33,главпункт!$A$2:$E$69,4),"")</f>
        <v/>
      </c>
      <c r="H33" s="13"/>
      <c r="I33" s="12">
        <f>IF(LEFT(главпункт!$E33,1)="L",VLOOKUP($B33,главпункт!$A$2:$E$69,4),"")</f>
        <v>1</v>
      </c>
      <c r="J33" s="12" t="str">
        <f>IF(LEFT(главпункт!$E33,1)="V",VLOOKUP($B33,главпункт!$A$2:$E$69,4),"")</f>
        <v/>
      </c>
      <c r="K33" s="14">
        <v>2000</v>
      </c>
      <c r="L33" s="30">
        <f>VLOOKUP($B33,главпункт!$A$2:$E$69,3)</f>
        <v>500</v>
      </c>
    </row>
    <row r="34" spans="2:12">
      <c r="B34">
        <v>71692201</v>
      </c>
      <c r="C34" t="s">
        <v>122</v>
      </c>
      <c r="D34" s="10">
        <v>0</v>
      </c>
      <c r="E34" s="9"/>
      <c r="F34" s="12">
        <f>IF(LEFT(главпункт!$E34,1)="P",VLOOKUP($B34,главпункт!$A$2:$E$69,4),"")</f>
        <v>1</v>
      </c>
      <c r="G34" s="12" t="str">
        <f>IF(LEFT(главпункт!$E34,1)="A",VLOOKUP($B34,главпункт!$A$2:$E$69,4),"")</f>
        <v/>
      </c>
      <c r="H34" s="13"/>
      <c r="I34" s="12" t="str">
        <f>IF(LEFT(главпункт!$E34,1)="L",VLOOKUP($B34,главпункт!$A$2:$E$69,4),"")</f>
        <v/>
      </c>
      <c r="J34" s="12" t="str">
        <f>IF(LEFT(главпункт!$E34,1)="V",VLOOKUP($B34,главпункт!$A$2:$E$69,4),"")</f>
        <v/>
      </c>
      <c r="K34" s="14">
        <v>2000</v>
      </c>
      <c r="L34" s="30">
        <f>VLOOKUP($B34,главпункт!$A$2:$E$69,3)</f>
        <v>499</v>
      </c>
    </row>
    <row r="35" spans="2:12">
      <c r="B35">
        <v>71692209</v>
      </c>
      <c r="C35" t="s">
        <v>132</v>
      </c>
      <c r="D35" s="10">
        <v>0</v>
      </c>
      <c r="E35" s="9"/>
      <c r="F35" s="12" t="str">
        <f>IF(LEFT(главпункт!$E35,1)="P",VLOOKUP($B35,главпункт!$A$2:$E$69,4),"")</f>
        <v/>
      </c>
      <c r="G35" s="12" t="str">
        <f>IF(LEFT(главпункт!$E35,1)="A",VLOOKUP($B35,главпункт!$A$2:$E$69,4),"")</f>
        <v/>
      </c>
      <c r="H35" s="13"/>
      <c r="I35" s="12" t="str">
        <f>IF(LEFT(главпункт!$E35,1)="L",VLOOKUP($B35,главпункт!$A$2:$E$69,4),"")</f>
        <v/>
      </c>
      <c r="J35" s="12">
        <f>IF(LEFT(главпункт!$E35,1)="V",VLOOKUP($B35,главпункт!$A$2:$E$69,4),"")</f>
        <v>4</v>
      </c>
      <c r="K35" s="14">
        <v>2000</v>
      </c>
      <c r="L35" s="30">
        <f>VLOOKUP($B35,главпункт!$A$2:$E$69,3)</f>
        <v>1000</v>
      </c>
    </row>
    <row r="36" spans="2:12">
      <c r="B36">
        <v>71692211</v>
      </c>
      <c r="C36" t="s">
        <v>141</v>
      </c>
      <c r="D36" s="10">
        <v>0</v>
      </c>
      <c r="E36" s="9"/>
      <c r="F36" s="12">
        <f>IF(LEFT(главпункт!$E36,1)="P",VLOOKUP($B36,главпункт!$A$2:$E$69,4),"")</f>
        <v>1</v>
      </c>
      <c r="G36" s="12" t="str">
        <f>IF(LEFT(главпункт!$E36,1)="A",VLOOKUP($B36,главпункт!$A$2:$E$69,4),"")</f>
        <v/>
      </c>
      <c r="H36" s="13"/>
      <c r="I36" s="12" t="str">
        <f>IF(LEFT(главпункт!$E36,1)="L",VLOOKUP($B36,главпункт!$A$2:$E$69,4),"")</f>
        <v/>
      </c>
      <c r="J36" s="12" t="str">
        <f>IF(LEFT(главпункт!$E36,1)="V",VLOOKUP($B36,главпункт!$A$2:$E$69,4),"")</f>
        <v/>
      </c>
      <c r="K36" s="14">
        <v>2000</v>
      </c>
      <c r="L36" s="30">
        <f>VLOOKUP($B36,главпункт!$A$2:$E$69,3)</f>
        <v>500</v>
      </c>
    </row>
    <row r="37" spans="2:12">
      <c r="B37">
        <v>71692213</v>
      </c>
      <c r="C37" t="s">
        <v>121</v>
      </c>
      <c r="D37" s="10">
        <v>0</v>
      </c>
      <c r="E37" s="9"/>
      <c r="F37" s="12" t="str">
        <f>IF(LEFT(главпункт!$E37,1)="P",VLOOKUP($B37,главпункт!$A$2:$E$69,4),"")</f>
        <v/>
      </c>
      <c r="G37" s="12" t="str">
        <f>IF(LEFT(главпункт!$E37,1)="A",VLOOKUP($B37,главпункт!$A$2:$E$69,4),"")</f>
        <v/>
      </c>
      <c r="H37" s="13"/>
      <c r="I37" s="12" t="str">
        <f>IF(LEFT(главпункт!$E37,1)="L",VLOOKUP($B37,главпункт!$A$2:$E$69,4),"")</f>
        <v/>
      </c>
      <c r="J37" s="12">
        <f>IF(LEFT(главпункт!$E37,1)="V",VLOOKUP($B37,главпункт!$A$2:$E$69,4),"")</f>
        <v>1</v>
      </c>
      <c r="K37" s="14">
        <v>2000</v>
      </c>
      <c r="L37" s="30">
        <f>VLOOKUP($B37,главпункт!$A$2:$E$69,3)</f>
        <v>499</v>
      </c>
    </row>
    <row r="38" spans="2:12">
      <c r="B38">
        <v>71692218</v>
      </c>
      <c r="C38" t="s">
        <v>129</v>
      </c>
      <c r="D38" s="10">
        <v>0</v>
      </c>
      <c r="E38" s="9"/>
      <c r="F38" s="12">
        <f>IF(LEFT(главпункт!$E38,1)="P",VLOOKUP($B38,главпункт!$A$2:$E$69,4),"")</f>
        <v>1</v>
      </c>
      <c r="G38" s="12" t="str">
        <f>IF(LEFT(главпункт!$E38,1)="A",VLOOKUP($B38,главпункт!$A$2:$E$69,4),"")</f>
        <v/>
      </c>
      <c r="H38" s="13"/>
      <c r="I38" s="12" t="str">
        <f>IF(LEFT(главпункт!$E38,1)="L",VLOOKUP($B38,главпункт!$A$2:$E$69,4),"")</f>
        <v/>
      </c>
      <c r="J38" s="12" t="str">
        <f>IF(LEFT(главпункт!$E38,1)="V",VLOOKUP($B38,главпункт!$A$2:$E$69,4),"")</f>
        <v/>
      </c>
      <c r="K38" s="14">
        <v>2000</v>
      </c>
      <c r="L38" s="30">
        <f>VLOOKUP($B38,главпункт!$A$2:$E$69,3)</f>
        <v>380</v>
      </c>
    </row>
    <row r="39" spans="2:12">
      <c r="B39">
        <v>71692223</v>
      </c>
      <c r="C39" t="s">
        <v>112</v>
      </c>
      <c r="D39" s="10">
        <v>0</v>
      </c>
      <c r="E39" s="9"/>
      <c r="F39" s="12">
        <f>IF(LEFT(главпункт!$E39,1)="P",VLOOKUP($B39,главпункт!$A$2:$E$69,4),"")</f>
        <v>2</v>
      </c>
      <c r="G39" s="12" t="str">
        <f>IF(LEFT(главпункт!$E39,1)="A",VLOOKUP($B39,главпункт!$A$2:$E$69,4),"")</f>
        <v/>
      </c>
      <c r="H39" s="13"/>
      <c r="I39" s="12" t="str">
        <f>IF(LEFT(главпункт!$E39,1)="L",VLOOKUP($B39,главпункт!$A$2:$E$69,4),"")</f>
        <v/>
      </c>
      <c r="J39" s="12" t="str">
        <f>IF(LEFT(главпункт!$E39,1)="V",VLOOKUP($B39,главпункт!$A$2:$E$69,4),"")</f>
        <v/>
      </c>
      <c r="K39" s="14">
        <v>2000</v>
      </c>
      <c r="L39" s="30">
        <f>VLOOKUP($B39,главпункт!$A$2:$E$69,3)</f>
        <v>200</v>
      </c>
    </row>
    <row r="40" spans="2:12">
      <c r="B40">
        <v>71692248</v>
      </c>
      <c r="C40" t="s">
        <v>130</v>
      </c>
      <c r="D40" s="10">
        <v>0</v>
      </c>
      <c r="E40" s="9"/>
      <c r="F40" s="12" t="str">
        <f>IF(LEFT(главпункт!$E40,1)="P",VLOOKUP($B40,главпункт!$A$2:$E$69,4),"")</f>
        <v/>
      </c>
      <c r="G40" s="12" t="str">
        <f>IF(LEFT(главпункт!$E40,1)="A",VLOOKUP($B40,главпункт!$A$2:$E$69,4),"")</f>
        <v/>
      </c>
      <c r="H40" s="13"/>
      <c r="I40" s="12">
        <f>IF(LEFT(главпункт!$E40,1)="L",VLOOKUP($B40,главпункт!$A$2:$E$69,4),"")</f>
        <v>2</v>
      </c>
      <c r="J40" s="12" t="str">
        <f>IF(LEFT(главпункт!$E40,1)="V",VLOOKUP($B40,главпункт!$A$2:$E$69,4),"")</f>
        <v/>
      </c>
      <c r="K40" s="14">
        <v>2000</v>
      </c>
      <c r="L40" s="30">
        <f>VLOOKUP($B40,главпункт!$A$2:$E$69,3)</f>
        <v>350</v>
      </c>
    </row>
    <row r="41" spans="2:12">
      <c r="B41">
        <v>71692248</v>
      </c>
      <c r="C41" t="s">
        <v>130</v>
      </c>
      <c r="D41" s="10">
        <v>0</v>
      </c>
      <c r="E41" s="9"/>
      <c r="F41" s="12" t="str">
        <f>IF(LEFT(главпункт!$E41,1)="P",VLOOKUP($B41,главпункт!$A$2:$E$69,4),"")</f>
        <v/>
      </c>
      <c r="G41" s="12" t="str">
        <f>IF(LEFT(главпункт!$E41,1)="A",VLOOKUP($B41,главпункт!$A$2:$E$69,4),"")</f>
        <v/>
      </c>
      <c r="H41" s="13"/>
      <c r="I41" s="12" t="str">
        <f>IF(LEFT(главпункт!$E41,1)="L",VLOOKUP($B41,главпункт!$A$2:$E$69,4),"")</f>
        <v/>
      </c>
      <c r="J41" s="12">
        <f>IF(LEFT(главпункт!$E41,1)="V",VLOOKUP($B41,главпункт!$A$2:$E$69,4),"")</f>
        <v>2</v>
      </c>
      <c r="K41" s="14">
        <v>2000</v>
      </c>
      <c r="L41" s="30">
        <f>VLOOKUP($B41,главпункт!$A$2:$E$69,3)</f>
        <v>350</v>
      </c>
    </row>
    <row r="42" spans="2:12">
      <c r="B42">
        <v>71692286</v>
      </c>
      <c r="C42" t="s">
        <v>103</v>
      </c>
      <c r="D42" s="10">
        <v>0</v>
      </c>
      <c r="E42" s="9"/>
      <c r="F42" s="12">
        <f>IF(LEFT(главпункт!$E42,1)="P",VLOOKUP($B42,главпункт!$A$2:$E$69,4),"")</f>
        <v>1</v>
      </c>
      <c r="G42" s="12" t="str">
        <f>IF(LEFT(главпункт!$E42,1)="A",VLOOKUP($B42,главпункт!$A$2:$E$69,4),"")</f>
        <v/>
      </c>
      <c r="H42" s="13"/>
      <c r="I42" s="12" t="str">
        <f>IF(LEFT(главпункт!$E42,1)="L",VLOOKUP($B42,главпункт!$A$2:$E$69,4),"")</f>
        <v/>
      </c>
      <c r="J42" s="12" t="str">
        <f>IF(LEFT(главпункт!$E42,1)="V",VLOOKUP($B42,главпункт!$A$2:$E$69,4),"")</f>
        <v/>
      </c>
      <c r="K42" s="14">
        <v>2000</v>
      </c>
      <c r="L42" s="30">
        <f>VLOOKUP($B42,главпункт!$A$2:$E$69,3)</f>
        <v>399</v>
      </c>
    </row>
    <row r="43" spans="2:12">
      <c r="B43">
        <v>71692298</v>
      </c>
      <c r="C43" t="s">
        <v>153</v>
      </c>
      <c r="D43" s="10">
        <v>0</v>
      </c>
      <c r="E43" s="9"/>
      <c r="F43" s="12">
        <f>IF(LEFT(главпункт!$E43,1)="P",VLOOKUP($B43,главпункт!$A$2:$E$69,4),"")</f>
        <v>1</v>
      </c>
      <c r="G43" s="12" t="str">
        <f>IF(LEFT(главпункт!$E43,1)="A",VLOOKUP($B43,главпункт!$A$2:$E$69,4),"")</f>
        <v/>
      </c>
      <c r="H43" s="13"/>
      <c r="I43" s="12" t="str">
        <f>IF(LEFT(главпункт!$E43,1)="L",VLOOKUP($B43,главпункт!$A$2:$E$69,4),"")</f>
        <v/>
      </c>
      <c r="J43" s="12" t="str">
        <f>IF(LEFT(главпункт!$E43,1)="V",VLOOKUP($B43,главпункт!$A$2:$E$69,4),"")</f>
        <v/>
      </c>
      <c r="K43" s="14">
        <v>2000</v>
      </c>
      <c r="L43" s="30">
        <f>VLOOKUP($B43,главпункт!$A$2:$E$69,3)</f>
        <v>1000</v>
      </c>
    </row>
    <row r="44" spans="2:12">
      <c r="B44">
        <v>71692299</v>
      </c>
      <c r="C44" t="s">
        <v>157</v>
      </c>
      <c r="D44" s="10">
        <v>0</v>
      </c>
      <c r="E44" s="9"/>
      <c r="F44" s="12">
        <f>IF(LEFT(главпункт!$E44,1)="P",VLOOKUP($B44,главпункт!$A$2:$E$69,4),"")</f>
        <v>1</v>
      </c>
      <c r="G44" s="12" t="str">
        <f>IF(LEFT(главпункт!$E44,1)="A",VLOOKUP($B44,главпункт!$A$2:$E$69,4),"")</f>
        <v/>
      </c>
      <c r="H44" s="13"/>
      <c r="I44" s="12" t="str">
        <f>IF(LEFT(главпункт!$E44,1)="L",VLOOKUP($B44,главпункт!$A$2:$E$69,4),"")</f>
        <v/>
      </c>
      <c r="J44" s="12" t="str">
        <f>IF(LEFT(главпункт!$E44,1)="V",VLOOKUP($B44,главпункт!$A$2:$E$69,4),"")</f>
        <v/>
      </c>
      <c r="K44" s="14">
        <v>2000</v>
      </c>
      <c r="L44" s="30">
        <f>VLOOKUP($B44,главпункт!$A$2:$E$69,3)</f>
        <v>1000</v>
      </c>
    </row>
    <row r="45" spans="2:12">
      <c r="B45">
        <v>71692300</v>
      </c>
      <c r="C45" t="s">
        <v>150</v>
      </c>
      <c r="D45" s="10">
        <v>0</v>
      </c>
      <c r="E45" s="9"/>
      <c r="F45" s="12">
        <f>IF(LEFT(главпункт!$E45,1)="P",VLOOKUP($B45,главпункт!$A$2:$E$69,4),"")</f>
        <v>1</v>
      </c>
      <c r="G45" s="12" t="str">
        <f>IF(LEFT(главпункт!$E45,1)="A",VLOOKUP($B45,главпункт!$A$2:$E$69,4),"")</f>
        <v/>
      </c>
      <c r="H45" s="13"/>
      <c r="I45" s="12" t="str">
        <f>IF(LEFT(главпункт!$E45,1)="L",VLOOKUP($B45,главпункт!$A$2:$E$69,4),"")</f>
        <v/>
      </c>
      <c r="J45" s="12" t="str">
        <f>IF(LEFT(главпункт!$E45,1)="V",VLOOKUP($B45,главпункт!$A$2:$E$69,4),"")</f>
        <v/>
      </c>
      <c r="K45" s="14">
        <v>2000</v>
      </c>
      <c r="L45" s="30">
        <f>VLOOKUP($B45,главпункт!$A$2:$E$69,3)</f>
        <v>1000</v>
      </c>
    </row>
    <row r="46" spans="2:12">
      <c r="B46">
        <v>71692301</v>
      </c>
      <c r="C46" t="s">
        <v>140</v>
      </c>
      <c r="D46" s="10">
        <v>0</v>
      </c>
      <c r="E46" s="9"/>
      <c r="F46" s="12" t="str">
        <f>IF(LEFT(главпункт!$E46,1)="P",VLOOKUP($B46,главпункт!$A$2:$E$69,4),"")</f>
        <v/>
      </c>
      <c r="G46" s="12" t="str">
        <f>IF(LEFT(главпункт!$E46,1)="A",VLOOKUP($B46,главпункт!$A$2:$E$69,4),"")</f>
        <v/>
      </c>
      <c r="H46" s="13"/>
      <c r="I46" s="12">
        <f>IF(LEFT(главпункт!$E46,1)="L",VLOOKUP($B46,главпункт!$A$2:$E$69,4),"")</f>
        <v>1</v>
      </c>
      <c r="J46" s="12" t="str">
        <f>IF(LEFT(главпункт!$E46,1)="V",VLOOKUP($B46,главпункт!$A$2:$E$69,4),"")</f>
        <v/>
      </c>
      <c r="K46" s="14">
        <v>2000</v>
      </c>
      <c r="L46" s="30">
        <f>VLOOKUP($B46,главпункт!$A$2:$E$69,3)</f>
        <v>1000</v>
      </c>
    </row>
    <row r="47" spans="2:12">
      <c r="B47">
        <v>71692305</v>
      </c>
      <c r="C47" t="s">
        <v>145</v>
      </c>
      <c r="D47" s="10">
        <v>0</v>
      </c>
      <c r="E47" s="9"/>
      <c r="F47" s="12" t="str">
        <f>IF(LEFT(главпункт!$E47,1)="P",VLOOKUP($B47,главпункт!$A$2:$E$69,4),"")</f>
        <v/>
      </c>
      <c r="G47" s="12" t="str">
        <f>IF(LEFT(главпункт!$E47,1)="A",VLOOKUP($B47,главпункт!$A$2:$E$69,4),"")</f>
        <v/>
      </c>
      <c r="H47" s="13"/>
      <c r="I47" s="12">
        <f>IF(LEFT(главпункт!$E47,1)="L",VLOOKUP($B47,главпункт!$A$2:$E$69,4),"")</f>
        <v>1</v>
      </c>
      <c r="J47" s="12" t="str">
        <f>IF(LEFT(главпункт!$E47,1)="V",VLOOKUP($B47,главпункт!$A$2:$E$69,4),"")</f>
        <v/>
      </c>
      <c r="K47" s="14">
        <v>2000</v>
      </c>
      <c r="L47" s="30">
        <f>VLOOKUP($B47,главпункт!$A$2:$E$69,3)</f>
        <v>1000</v>
      </c>
    </row>
    <row r="48" spans="2:12">
      <c r="B48">
        <v>71692368</v>
      </c>
      <c r="C48" t="s">
        <v>117</v>
      </c>
      <c r="D48" s="10">
        <v>0</v>
      </c>
      <c r="E48" s="9"/>
      <c r="F48" s="12" t="str">
        <f>IF(LEFT(главпункт!$E48,1)="P",VLOOKUP($B48,главпункт!$A$2:$E$69,4),"")</f>
        <v/>
      </c>
      <c r="G48" s="12" t="str">
        <f>IF(LEFT(главпункт!$E48,1)="A",VLOOKUP($B48,главпункт!$A$2:$E$69,4),"")</f>
        <v/>
      </c>
      <c r="H48" s="13"/>
      <c r="I48" s="12">
        <f>IF(LEFT(главпункт!$E48,1)="L",VLOOKUP($B48,главпункт!$A$2:$E$69,4),"")</f>
        <v>1</v>
      </c>
      <c r="J48" s="12" t="str">
        <f>IF(LEFT(главпункт!$E48,1)="V",VLOOKUP($B48,главпункт!$A$2:$E$69,4),"")</f>
        <v/>
      </c>
      <c r="K48" s="14">
        <v>2000</v>
      </c>
      <c r="L48" s="30">
        <f>VLOOKUP($B48,главпункт!$A$2:$E$69,3)</f>
        <v>1300</v>
      </c>
    </row>
    <row r="49" spans="2:12">
      <c r="B49">
        <v>71692381</v>
      </c>
      <c r="C49" t="s">
        <v>144</v>
      </c>
      <c r="D49" s="10">
        <v>0</v>
      </c>
      <c r="E49" s="9"/>
      <c r="F49" s="12" t="str">
        <f>IF(LEFT(главпункт!$E49,1)="P",VLOOKUP($B49,главпункт!$A$2:$E$69,4),"")</f>
        <v/>
      </c>
      <c r="G49" s="12" t="str">
        <f>IF(LEFT(главпункт!$E49,1)="A",VLOOKUP($B49,главпункт!$A$2:$E$69,4),"")</f>
        <v/>
      </c>
      <c r="H49" s="13"/>
      <c r="I49" s="12">
        <f>IF(LEFT(главпункт!$E49,1)="L",VLOOKUP($B49,главпункт!$A$2:$E$69,4),"")</f>
        <v>1</v>
      </c>
      <c r="J49" s="12" t="str">
        <f>IF(LEFT(главпункт!$E49,1)="V",VLOOKUP($B49,главпункт!$A$2:$E$69,4),"")</f>
        <v/>
      </c>
      <c r="K49" s="14">
        <v>2000</v>
      </c>
      <c r="L49" s="30">
        <f>VLOOKUP($B49,главпункт!$A$2:$E$69,3)</f>
        <v>200</v>
      </c>
    </row>
    <row r="50" spans="2:12">
      <c r="B50">
        <v>71692390</v>
      </c>
      <c r="C50" t="s">
        <v>131</v>
      </c>
      <c r="D50" s="10">
        <v>0</v>
      </c>
      <c r="E50" s="9"/>
      <c r="F50" s="12" t="str">
        <f>IF(LEFT(главпункт!$E50,1)="P",VLOOKUP($B50,главпункт!$A$2:$E$69,4),"")</f>
        <v/>
      </c>
      <c r="G50" s="12" t="str">
        <f>IF(LEFT(главпункт!$E50,1)="A",VLOOKUP($B50,главпункт!$A$2:$E$69,4),"")</f>
        <v/>
      </c>
      <c r="H50" s="13"/>
      <c r="I50" s="12">
        <f>IF(LEFT(главпункт!$E50,1)="L",VLOOKUP($B50,главпункт!$A$2:$E$69,4),"")</f>
        <v>1</v>
      </c>
      <c r="J50" s="12" t="str">
        <f>IF(LEFT(главпункт!$E50,1)="V",VLOOKUP($B50,главпункт!$A$2:$E$69,4),"")</f>
        <v/>
      </c>
      <c r="K50" s="14">
        <v>2000</v>
      </c>
      <c r="L50" s="30">
        <f>VLOOKUP($B50,главпункт!$A$2:$E$69,3)</f>
        <v>799</v>
      </c>
    </row>
    <row r="51" spans="2:12">
      <c r="B51">
        <v>71692391</v>
      </c>
      <c r="C51" t="s">
        <v>120</v>
      </c>
      <c r="D51" s="10">
        <v>0</v>
      </c>
      <c r="E51" s="9"/>
      <c r="F51" s="12" t="str">
        <f>IF(LEFT(главпункт!$E51,1)="P",VLOOKUP($B51,главпункт!$A$2:$E$69,4),"")</f>
        <v/>
      </c>
      <c r="G51" s="12" t="str">
        <f>IF(LEFT(главпункт!$E51,1)="A",VLOOKUP($B51,главпункт!$A$2:$E$69,4),"")</f>
        <v/>
      </c>
      <c r="H51" s="13"/>
      <c r="I51" s="12">
        <f>IF(LEFT(главпункт!$E51,1)="L",VLOOKUP($B51,главпункт!$A$2:$E$69,4),"")</f>
        <v>1</v>
      </c>
      <c r="J51" s="12" t="str">
        <f>IF(LEFT(главпункт!$E51,1)="V",VLOOKUP($B51,главпункт!$A$2:$E$69,4),"")</f>
        <v/>
      </c>
      <c r="K51" s="14">
        <v>2000</v>
      </c>
      <c r="L51" s="30">
        <f>VLOOKUP($B51,главпункт!$A$2:$E$69,3)</f>
        <v>799</v>
      </c>
    </row>
    <row r="52" spans="2:12">
      <c r="B52">
        <v>71692430</v>
      </c>
      <c r="C52" t="s">
        <v>106</v>
      </c>
      <c r="D52" s="10">
        <v>0</v>
      </c>
      <c r="E52" s="9"/>
      <c r="F52" s="12" t="str">
        <f>IF(LEFT(главпункт!$E52,1)="P",VLOOKUP($B52,главпункт!$A$2:$E$69,4),"")</f>
        <v/>
      </c>
      <c r="G52" s="12" t="str">
        <f>IF(LEFT(главпункт!$E52,1)="A",VLOOKUP($B52,главпункт!$A$2:$E$69,4),"")</f>
        <v/>
      </c>
      <c r="H52" s="13"/>
      <c r="I52" s="12">
        <f>IF(LEFT(главпункт!$E52,1)="L",VLOOKUP($B52,главпункт!$A$2:$E$69,4),"")</f>
        <v>2</v>
      </c>
      <c r="J52" s="12" t="str">
        <f>IF(LEFT(главпункт!$E52,1)="V",VLOOKUP($B52,главпункт!$A$2:$E$69,4),"")</f>
        <v/>
      </c>
      <c r="K52" s="14">
        <v>2000</v>
      </c>
      <c r="L52" s="30">
        <f>VLOOKUP($B52,главпункт!$A$2:$E$69,3)</f>
        <v>150</v>
      </c>
    </row>
    <row r="53" spans="2:12">
      <c r="B53">
        <v>71692430</v>
      </c>
      <c r="C53" t="s">
        <v>106</v>
      </c>
      <c r="D53" s="10">
        <v>0</v>
      </c>
      <c r="E53" s="9"/>
      <c r="F53" s="12" t="str">
        <f>IF(LEFT(главпункт!$E53,1)="P",VLOOKUP($B53,главпункт!$A$2:$E$69,4),"")</f>
        <v/>
      </c>
      <c r="G53" s="12" t="str">
        <f>IF(LEFT(главпункт!$E53,1)="A",VLOOKUP($B53,главпункт!$A$2:$E$69,4),"")</f>
        <v/>
      </c>
      <c r="H53" s="13"/>
      <c r="I53" s="12">
        <f>IF(LEFT(главпункт!$E53,1)="L",VLOOKUP($B53,главпункт!$A$2:$E$69,4),"")</f>
        <v>2</v>
      </c>
      <c r="J53" s="12" t="str">
        <f>IF(LEFT(главпункт!$E53,1)="V",VLOOKUP($B53,главпункт!$A$2:$E$69,4),"")</f>
        <v/>
      </c>
      <c r="K53" s="14">
        <v>2000</v>
      </c>
      <c r="L53" s="30">
        <f>VLOOKUP($B53,главпункт!$A$2:$E$69,3)</f>
        <v>150</v>
      </c>
    </row>
    <row r="54" spans="2:12">
      <c r="B54">
        <v>71692430</v>
      </c>
      <c r="C54" t="s">
        <v>106</v>
      </c>
      <c r="D54" s="10">
        <v>0</v>
      </c>
      <c r="E54" s="9"/>
      <c r="F54" s="12" t="str">
        <f>IF(LEFT(главпункт!$E54,1)="P",VLOOKUP($B54,главпункт!$A$2:$E$69,4),"")</f>
        <v/>
      </c>
      <c r="G54" s="12" t="str">
        <f>IF(LEFT(главпункт!$E54,1)="A",VLOOKUP($B54,главпункт!$A$2:$E$69,4),"")</f>
        <v/>
      </c>
      <c r="H54" s="13"/>
      <c r="I54" s="12">
        <f>IF(LEFT(главпункт!$E54,1)="L",VLOOKUP($B54,главпункт!$A$2:$E$69,4),"")</f>
        <v>2</v>
      </c>
      <c r="J54" s="12" t="str">
        <f>IF(LEFT(главпункт!$E54,1)="V",VLOOKUP($B54,главпункт!$A$2:$E$69,4),"")</f>
        <v/>
      </c>
      <c r="K54" s="14">
        <v>2000</v>
      </c>
      <c r="L54" s="30">
        <f>VLOOKUP($B54,главпункт!$A$2:$E$69,3)</f>
        <v>150</v>
      </c>
    </row>
    <row r="55" spans="2:12">
      <c r="B55">
        <v>71692441</v>
      </c>
      <c r="C55" t="s">
        <v>113</v>
      </c>
      <c r="D55" s="10">
        <v>0</v>
      </c>
      <c r="E55" s="9"/>
      <c r="F55" s="12" t="str">
        <f>IF(LEFT(главпункт!$E55,1)="P",VLOOKUP($B55,главпункт!$A$2:$E$69,4),"")</f>
        <v/>
      </c>
      <c r="G55" s="12" t="str">
        <f>IF(LEFT(главпункт!$E55,1)="A",VLOOKUP($B55,главпункт!$A$2:$E$69,4),"")</f>
        <v/>
      </c>
      <c r="H55" s="13"/>
      <c r="I55" s="12">
        <f>IF(LEFT(главпункт!$E55,1)="L",VLOOKUP($B55,главпункт!$A$2:$E$69,4),"")</f>
        <v>2</v>
      </c>
      <c r="J55" s="12" t="str">
        <f>IF(LEFT(главпункт!$E55,1)="V",VLOOKUP($B55,главпункт!$A$2:$E$69,4),"")</f>
        <v/>
      </c>
      <c r="K55" s="14">
        <v>2000</v>
      </c>
      <c r="L55" s="30">
        <f>VLOOKUP($B55,главпункт!$A$2:$E$69,3)</f>
        <v>200</v>
      </c>
    </row>
    <row r="56" spans="2:12">
      <c r="B56">
        <v>71692441</v>
      </c>
      <c r="C56" t="s">
        <v>113</v>
      </c>
      <c r="D56" s="10">
        <v>0</v>
      </c>
      <c r="E56" s="9"/>
      <c r="F56" s="12" t="str">
        <f>IF(LEFT(главпункт!$E56,1)="P",VLOOKUP($B56,главпункт!$A$2:$E$69,4),"")</f>
        <v/>
      </c>
      <c r="G56" s="12" t="str">
        <f>IF(LEFT(главпункт!$E56,1)="A",VLOOKUP($B56,главпункт!$A$2:$E$69,4),"")</f>
        <v/>
      </c>
      <c r="H56" s="13"/>
      <c r="I56" s="12">
        <f>IF(LEFT(главпункт!$E56,1)="L",VLOOKUP($B56,главпункт!$A$2:$E$69,4),"")</f>
        <v>2</v>
      </c>
      <c r="J56" s="12" t="str">
        <f>IF(LEFT(главпункт!$E56,1)="V",VLOOKUP($B56,главпункт!$A$2:$E$69,4),"")</f>
        <v/>
      </c>
      <c r="K56" s="14">
        <v>2000</v>
      </c>
      <c r="L56" s="30">
        <f>VLOOKUP($B56,главпункт!$A$2:$E$69,3)</f>
        <v>200</v>
      </c>
    </row>
    <row r="57" spans="2:12">
      <c r="B57">
        <v>71692443</v>
      </c>
      <c r="C57" t="s">
        <v>111</v>
      </c>
      <c r="D57" s="10">
        <v>0</v>
      </c>
      <c r="E57" s="9"/>
      <c r="F57" s="12" t="str">
        <f>IF(LEFT(главпункт!$E57,1)="P",VLOOKUP($B57,главпункт!$A$2:$E$69,4),"")</f>
        <v/>
      </c>
      <c r="G57" s="12" t="str">
        <f>IF(LEFT(главпункт!$E57,1)="A",VLOOKUP($B57,главпункт!$A$2:$E$69,4),"")</f>
        <v/>
      </c>
      <c r="H57" s="13"/>
      <c r="I57" s="12">
        <f>IF(LEFT(главпункт!$E57,1)="L",VLOOKUP($B57,главпункт!$A$2:$E$69,4),"")</f>
        <v>2</v>
      </c>
      <c r="J57" s="12" t="str">
        <f>IF(LEFT(главпункт!$E57,1)="V",VLOOKUP($B57,главпункт!$A$2:$E$69,4),"")</f>
        <v/>
      </c>
      <c r="K57" s="14">
        <v>2000</v>
      </c>
      <c r="L57" s="30">
        <f>VLOOKUP($B57,главпункт!$A$2:$E$69,3)</f>
        <v>250</v>
      </c>
    </row>
    <row r="58" spans="2:12">
      <c r="B58">
        <v>71692477</v>
      </c>
      <c r="C58" t="s">
        <v>119</v>
      </c>
      <c r="D58" s="10">
        <v>0</v>
      </c>
      <c r="E58" s="9"/>
      <c r="F58" s="12" t="str">
        <f>IF(LEFT(главпункт!$E58,1)="P",VLOOKUP($B58,главпункт!$A$2:$E$69,4),"")</f>
        <v/>
      </c>
      <c r="G58" s="12" t="str">
        <f>IF(LEFT(главпункт!$E58,1)="A",VLOOKUP($B58,главпункт!$A$2:$E$69,4),"")</f>
        <v/>
      </c>
      <c r="H58" s="13"/>
      <c r="I58" s="12">
        <f>IF(LEFT(главпункт!$E58,1)="L",VLOOKUP($B58,главпункт!$A$2:$E$69,4),"")</f>
        <v>1</v>
      </c>
      <c r="J58" s="12" t="str">
        <f>IF(LEFT(главпункт!$E58,1)="V",VLOOKUP($B58,главпункт!$A$2:$E$69,4),"")</f>
        <v/>
      </c>
      <c r="K58" s="14">
        <v>2000</v>
      </c>
      <c r="L58" s="30">
        <f>VLOOKUP($B58,главпункт!$A$2:$E$69,3)</f>
        <v>500</v>
      </c>
    </row>
    <row r="59" spans="2:12">
      <c r="B59">
        <v>71692480</v>
      </c>
      <c r="C59" t="s">
        <v>86</v>
      </c>
      <c r="D59" s="10">
        <v>0</v>
      </c>
      <c r="E59" s="9"/>
      <c r="F59" s="12" t="str">
        <f>IF(LEFT(главпункт!$E59,1)="P",VLOOKUP($B59,главпункт!$A$2:$E$69,4),"")</f>
        <v/>
      </c>
      <c r="G59" s="12" t="str">
        <f>IF(LEFT(главпункт!$E59,1)="A",VLOOKUP($B59,главпункт!$A$2:$E$69,4),"")</f>
        <v/>
      </c>
      <c r="H59" s="13"/>
      <c r="I59" s="12">
        <f>IF(LEFT(главпункт!$E59,1)="L",VLOOKUP($B59,главпункт!$A$2:$E$69,4),"")</f>
        <v>1</v>
      </c>
      <c r="J59" s="12" t="str">
        <f>IF(LEFT(главпункт!$E59,1)="V",VLOOKUP($B59,главпункт!$A$2:$E$69,4),"")</f>
        <v/>
      </c>
      <c r="K59" s="14">
        <v>2000</v>
      </c>
      <c r="L59" s="30">
        <f>VLOOKUP($B59,главпункт!$A$2:$E$69,3)</f>
        <v>250</v>
      </c>
    </row>
    <row r="60" spans="2:12">
      <c r="B60">
        <v>71692489</v>
      </c>
      <c r="C60" t="s">
        <v>149</v>
      </c>
      <c r="D60" s="10">
        <v>0</v>
      </c>
      <c r="E60" s="9"/>
      <c r="F60" s="12" t="str">
        <f>IF(LEFT(главпункт!$E60,1)="P",VLOOKUP($B60,главпункт!$A$2:$E$69,4),"")</f>
        <v/>
      </c>
      <c r="G60" s="12" t="str">
        <f>IF(LEFT(главпункт!$E60,1)="A",VLOOKUP($B60,главпункт!$A$2:$E$69,4),"")</f>
        <v/>
      </c>
      <c r="H60" s="13"/>
      <c r="I60" s="12" t="str">
        <f>IF(LEFT(главпункт!$E60,1)="L",VLOOKUP($B60,главпункт!$A$2:$E$69,4),"")</f>
        <v/>
      </c>
      <c r="J60" s="12">
        <f>IF(LEFT(главпункт!$E60,1)="V",VLOOKUP($B60,главпункт!$A$2:$E$69,4),"")</f>
        <v>1</v>
      </c>
      <c r="K60" s="14">
        <v>2000</v>
      </c>
      <c r="L60" s="30">
        <f>VLOOKUP($B60,главпункт!$A$2:$E$69,3)</f>
        <v>500</v>
      </c>
    </row>
    <row r="61" spans="2:12">
      <c r="B61">
        <v>71692491</v>
      </c>
      <c r="C61" t="s">
        <v>118</v>
      </c>
      <c r="D61" s="10">
        <v>0</v>
      </c>
      <c r="E61" s="9"/>
      <c r="F61" s="12" t="str">
        <f>IF(LEFT(главпункт!$E61,1)="P",VLOOKUP($B61,главпункт!$A$2:$E$69,4),"")</f>
        <v/>
      </c>
      <c r="G61" s="12" t="str">
        <f>IF(LEFT(главпункт!$E61,1)="A",VLOOKUP($B61,главпункт!$A$2:$E$69,4),"")</f>
        <v/>
      </c>
      <c r="H61" s="13"/>
      <c r="I61" s="12">
        <f>IF(LEFT(главпункт!$E61,1)="L",VLOOKUP($B61,главпункт!$A$2:$E$69,4),"")</f>
        <v>1</v>
      </c>
      <c r="J61" s="12" t="str">
        <f>IF(LEFT(главпункт!$E61,1)="V",VLOOKUP($B61,главпункт!$A$2:$E$69,4),"")</f>
        <v/>
      </c>
      <c r="K61" s="14">
        <v>2000</v>
      </c>
      <c r="L61" s="30">
        <f>VLOOKUP($B61,главпункт!$A$2:$E$69,3)</f>
        <v>1490</v>
      </c>
    </row>
    <row r="62" spans="2:12">
      <c r="B62">
        <v>71692492</v>
      </c>
      <c r="C62" t="s">
        <v>114</v>
      </c>
      <c r="D62" s="10">
        <v>0</v>
      </c>
      <c r="E62" s="9"/>
      <c r="F62" s="12" t="str">
        <f>IF(LEFT(главпункт!$E62,1)="P",VLOOKUP($B62,главпункт!$A$2:$E$69,4),"")</f>
        <v/>
      </c>
      <c r="G62" s="12" t="str">
        <f>IF(LEFT(главпункт!$E62,1)="A",VLOOKUP($B62,главпункт!$A$2:$E$69,4),"")</f>
        <v/>
      </c>
      <c r="H62" s="13"/>
      <c r="I62" s="12" t="str">
        <f>IF(LEFT(главпункт!$E62,1)="L",VLOOKUP($B62,главпункт!$A$2:$E$69,4),"")</f>
        <v/>
      </c>
      <c r="J62" s="12">
        <f>IF(LEFT(главпункт!$E62,1)="V",VLOOKUP($B62,главпункт!$A$2:$E$69,4),"")</f>
        <v>1</v>
      </c>
      <c r="K62" s="14">
        <v>2000</v>
      </c>
      <c r="L62" s="30">
        <f>VLOOKUP($B62,главпункт!$A$2:$E$69,3)</f>
        <v>1490</v>
      </c>
    </row>
    <row r="63" spans="2:12">
      <c r="B63">
        <v>71692493</v>
      </c>
      <c r="C63" t="s">
        <v>115</v>
      </c>
      <c r="D63" s="10">
        <v>0</v>
      </c>
      <c r="E63" s="9"/>
      <c r="F63" s="12" t="str">
        <f>IF(LEFT(главпункт!$E63,1)="P",VLOOKUP($B63,главпункт!$A$2:$E$69,4),"")</f>
        <v/>
      </c>
      <c r="G63" s="12" t="str">
        <f>IF(LEFT(главпункт!$E63,1)="A",VLOOKUP($B63,главпункт!$A$2:$E$69,4),"")</f>
        <v/>
      </c>
      <c r="H63" s="13"/>
      <c r="I63" s="12" t="str">
        <f>IF(LEFT(главпункт!$E63,1)="L",VLOOKUP($B63,главпункт!$A$2:$E$69,4),"")</f>
        <v/>
      </c>
      <c r="J63" s="12">
        <f>IF(LEFT(главпункт!$E63,1)="V",VLOOKUP($B63,главпункт!$A$2:$E$69,4),"")</f>
        <v>1</v>
      </c>
      <c r="K63" s="14">
        <v>2000</v>
      </c>
      <c r="L63" s="30">
        <f>VLOOKUP($B63,главпункт!$A$2:$E$69,3)</f>
        <v>1500</v>
      </c>
    </row>
    <row r="64" spans="2:12">
      <c r="B64">
        <v>71692500</v>
      </c>
      <c r="C64" t="s">
        <v>116</v>
      </c>
      <c r="D64" s="10">
        <v>0</v>
      </c>
      <c r="E64" s="9"/>
      <c r="F64" s="12" t="str">
        <f>IF(LEFT(главпункт!$E64,1)="P",VLOOKUP($B64,главпункт!$A$2:$E$69,4),"")</f>
        <v/>
      </c>
      <c r="G64" s="12" t="str">
        <f>IF(LEFT(главпункт!$E64,1)="A",VLOOKUP($B64,главпункт!$A$2:$E$69,4),"")</f>
        <v/>
      </c>
      <c r="H64" s="13"/>
      <c r="I64" s="12" t="str">
        <f>IF(LEFT(главпункт!$E64,1)="L",VLOOKUP($B64,главпункт!$A$2:$E$69,4),"")</f>
        <v/>
      </c>
      <c r="J64" s="12">
        <f>IF(LEFT(главпункт!$E64,1)="V",VLOOKUP($B64,главпункт!$A$2:$E$69,4),"")</f>
        <v>20</v>
      </c>
      <c r="K64" s="14">
        <v>2000</v>
      </c>
      <c r="L64" s="30">
        <f>VLOOKUP($B64,главпункт!$A$2:$E$69,3)</f>
        <v>100</v>
      </c>
    </row>
    <row r="65" spans="2:12">
      <c r="B65" t="s">
        <v>98</v>
      </c>
      <c r="C65" t="s">
        <v>99</v>
      </c>
      <c r="D65" s="10">
        <v>0</v>
      </c>
      <c r="E65" s="9"/>
      <c r="F65" s="12" t="str">
        <f>IF(LEFT(главпункт!$E65,1)="P",VLOOKUP($B65,главпункт!$A$2:$E$69,4),"")</f>
        <v/>
      </c>
      <c r="G65" s="12" t="str">
        <f>IF(LEFT(главпункт!$E65,1)="A",VLOOKUP($B65,главпункт!$A$2:$E$69,4),"")</f>
        <v/>
      </c>
      <c r="H65" s="13"/>
      <c r="I65" s="12" t="str">
        <f>IF(LEFT(главпункт!$E65,1)="L",VLOOKUP($B65,главпункт!$A$2:$E$69,4),"")</f>
        <v/>
      </c>
      <c r="J65" s="12">
        <f>IF(LEFT(главпункт!$E65,1)="V",VLOOKUP($B65,главпункт!$A$2:$E$69,4),"")</f>
        <v>1</v>
      </c>
      <c r="K65" s="14">
        <v>2000</v>
      </c>
      <c r="L65" s="30">
        <f>VLOOKUP($B65,главпункт!$A$2:$E$69,3)</f>
        <v>790</v>
      </c>
    </row>
    <row r="66" spans="2:12">
      <c r="B66" t="s">
        <v>76</v>
      </c>
      <c r="C66" t="s">
        <v>77</v>
      </c>
      <c r="D66" s="10">
        <v>0</v>
      </c>
      <c r="E66" s="9"/>
      <c r="F66" s="12" t="str">
        <f>IF(LEFT(главпункт!$E66,1)="P",VLOOKUP($B66,главпункт!$A$2:$E$69,4),"")</f>
        <v/>
      </c>
      <c r="G66" s="12" t="str">
        <f>IF(LEFT(главпункт!$E66,1)="A",VLOOKUP($B66,главпункт!$A$2:$E$69,4),"")</f>
        <v/>
      </c>
      <c r="H66" s="13"/>
      <c r="I66" s="12" t="str">
        <f>IF(LEFT(главпункт!$E66,1)="L",VLOOKUP($B66,главпункт!$A$2:$E$69,4),"")</f>
        <v/>
      </c>
      <c r="J66" s="12">
        <f>IF(LEFT(главпункт!$E66,1)="V",VLOOKUP($B66,главпункт!$A$2:$E$69,4),"")</f>
        <v>1</v>
      </c>
      <c r="K66" s="14">
        <v>2000</v>
      </c>
      <c r="L66" s="30">
        <f>VLOOKUP($B66,главпункт!$A$2:$E$69,3)</f>
        <v>700</v>
      </c>
    </row>
    <row r="67" spans="2:12">
      <c r="B67" t="s">
        <v>80</v>
      </c>
      <c r="C67" t="s">
        <v>81</v>
      </c>
      <c r="D67" s="10">
        <v>0</v>
      </c>
      <c r="E67" s="9"/>
      <c r="F67" s="12" t="str">
        <f>IF(LEFT(главпункт!$E67,1)="P",VLOOKUP($B67,главпункт!$A$2:$E$69,4),"")</f>
        <v/>
      </c>
      <c r="G67" s="12" t="str">
        <f>IF(LEFT(главпункт!$E67,1)="A",VLOOKUP($B67,главпункт!$A$2:$E$69,4),"")</f>
        <v/>
      </c>
      <c r="H67" s="13"/>
      <c r="I67" s="12" t="str">
        <f>IF(LEFT(главпункт!$E67,1)="L",VLOOKUP($B67,главпункт!$A$2:$E$69,4),"")</f>
        <v/>
      </c>
      <c r="J67" s="12">
        <f>IF(LEFT(главпункт!$E67,1)="V",VLOOKUP($B67,главпункт!$A$2:$E$69,4),"")</f>
        <v>1</v>
      </c>
      <c r="K67" s="14">
        <v>2000</v>
      </c>
      <c r="L67" s="30">
        <f>VLOOKUP($B67,главпункт!$A$2:$E$69,3)</f>
        <v>700</v>
      </c>
    </row>
    <row r="68" spans="2:12">
      <c r="B68" t="s">
        <v>84</v>
      </c>
      <c r="C68" t="s">
        <v>85</v>
      </c>
      <c r="D68" s="10">
        <v>0</v>
      </c>
      <c r="E68" s="9"/>
      <c r="F68" s="12" t="str">
        <f>IF(LEFT(главпункт!$E68,1)="P",VLOOKUP($B68,главпункт!$A$2:$E$69,4),"")</f>
        <v/>
      </c>
      <c r="G68" s="12" t="str">
        <f>IF(LEFT(главпункт!$E68,1)="A",VLOOKUP($B68,главпункт!$A$2:$E$69,4),"")</f>
        <v/>
      </c>
      <c r="H68" s="13"/>
      <c r="I68" s="12" t="str">
        <f>IF(LEFT(главпункт!$E68,1)="L",VLOOKUP($B68,главпункт!$A$2:$E$69,4),"")</f>
        <v/>
      </c>
      <c r="J68" s="12">
        <f>IF(LEFT(главпункт!$E68,1)="V",VLOOKUP($B68,главпункт!$A$2:$E$69,4),"")</f>
        <v>1</v>
      </c>
      <c r="K68" s="14">
        <v>2000</v>
      </c>
      <c r="L68" s="30">
        <f>VLOOKUP($B68,главпункт!$A$2:$E$69,3)</f>
        <v>700</v>
      </c>
    </row>
    <row r="69" spans="2:12">
      <c r="B69" t="s">
        <v>89</v>
      </c>
      <c r="C69" t="s">
        <v>90</v>
      </c>
      <c r="D69" s="10">
        <v>0</v>
      </c>
      <c r="E69" s="9"/>
      <c r="F69" s="12">
        <f>IF(LEFT(главпункт!$E69,1)="P",VLOOKUP($B69,главпункт!$A$2:$E$69,4),"")</f>
        <v>1</v>
      </c>
      <c r="G69" s="12" t="str">
        <f>IF(LEFT(главпункт!$E69,1)="A",VLOOKUP($B69,главпункт!$A$2:$E$69,4),"")</f>
        <v/>
      </c>
      <c r="H69" s="13"/>
      <c r="I69" s="12" t="str">
        <f>IF(LEFT(главпункт!$E69,1)="L",VLOOKUP($B69,главпункт!$A$2:$E$69,4),"")</f>
        <v/>
      </c>
      <c r="J69" s="12" t="str">
        <f>IF(LEFT(главпункт!$E69,1)="V",VLOOKUP($B69,главпункт!$A$2:$E$69,4),"")</f>
        <v/>
      </c>
      <c r="K69" s="14">
        <v>2000</v>
      </c>
      <c r="L69" s="30">
        <f>VLOOKUP($B69,главпункт!$A$2:$E$69,3)</f>
        <v>800</v>
      </c>
    </row>
    <row r="70" spans="2:12">
      <c r="B70" t="s">
        <v>95</v>
      </c>
      <c r="C70" t="s">
        <v>96</v>
      </c>
      <c r="D70" s="10">
        <v>0</v>
      </c>
      <c r="E70" s="9"/>
      <c r="F70" s="12">
        <f>IF(LEFT(главпункт!$E70,1)="P",VLOOKUP($B70,главпункт!$A$2:$E$69,4),"")</f>
        <v>1</v>
      </c>
      <c r="G70" s="12" t="str">
        <f>IF(LEFT(главпункт!$E70,1)="A",VLOOKUP($B70,главпункт!$A$2:$E$69,4),"")</f>
        <v/>
      </c>
      <c r="H70" s="13"/>
      <c r="I70" s="12" t="str">
        <f>IF(LEFT(главпункт!$E70,1)="L",VLOOKUP($B70,главпункт!$A$2:$E$69,4),"")</f>
        <v/>
      </c>
      <c r="J70" s="12" t="str">
        <f>IF(LEFT(главпункт!$E70,1)="V",VLOOKUP($B70,главпункт!$A$2:$E$69,4),"")</f>
        <v/>
      </c>
      <c r="K70" s="14">
        <v>2000</v>
      </c>
      <c r="L70" s="30">
        <f>VLOOKUP($B70,главпункт!$A$2:$E$69,3)</f>
        <v>800</v>
      </c>
    </row>
    <row r="71" spans="2:12">
      <c r="B71" t="s">
        <v>100</v>
      </c>
      <c r="C71" t="s">
        <v>101</v>
      </c>
      <c r="D71" s="10">
        <v>0</v>
      </c>
      <c r="E71" s="9"/>
      <c r="F71" s="12" t="str">
        <f>IF(LEFT(главпункт!$E71,1)="P",VLOOKUP($B71,главпункт!$A$2:$E$69,4),"")</f>
        <v/>
      </c>
      <c r="G71" s="12" t="str">
        <f>IF(LEFT(главпункт!$E71,1)="A",VLOOKUP($B71,главпункт!$A$2:$E$69,4),"")</f>
        <v/>
      </c>
      <c r="H71" s="13"/>
      <c r="I71" s="12" t="str">
        <f>IF(LEFT(главпункт!$E71,1)="L",VLOOKUP($B71,главпункт!$A$2:$E$69,4),"")</f>
        <v/>
      </c>
      <c r="J71" s="12" t="str">
        <f>IF(LEFT(главпункт!$E71,1)="V",VLOOKUP($B71,главпункт!$A$2:$E$69,4),"")</f>
        <v/>
      </c>
      <c r="K71" s="14">
        <v>2000</v>
      </c>
      <c r="L71" s="30">
        <f>VLOOKUP($B71,главпункт!$A$2:$E$69,3)</f>
        <v>800</v>
      </c>
    </row>
    <row r="72" spans="2:12">
      <c r="B72" t="s">
        <v>104</v>
      </c>
      <c r="C72" t="s">
        <v>105</v>
      </c>
      <c r="D72" s="10">
        <v>0</v>
      </c>
      <c r="E72" s="9"/>
      <c r="F72" s="12" t="str">
        <f>IF(LEFT(главпункт!$E72,1)="P",VLOOKUP($B72,главпункт!$A$2:$E$69,4),"")</f>
        <v/>
      </c>
      <c r="G72" s="12" t="str">
        <f>IF(LEFT(главпункт!$E72,1)="A",VLOOKUP($B72,главпункт!$A$2:$E$69,4),"")</f>
        <v/>
      </c>
      <c r="H72" s="13"/>
      <c r="I72" s="12" t="str">
        <f>IF(LEFT(главпункт!$E72,1)="L",VLOOKUP($B72,главпункт!$A$2:$E$69,4),"")</f>
        <v/>
      </c>
      <c r="J72" s="12" t="str">
        <f>IF(LEFT(главпункт!$E72,1)="V",VLOOKUP($B72,главпункт!$A$2:$E$69,4),"")</f>
        <v/>
      </c>
      <c r="K72" s="14">
        <v>2000</v>
      </c>
      <c r="L72" s="30">
        <f>VLOOKUP($B72,главпункт!$A$2:$E$69,3)</f>
        <v>800</v>
      </c>
    </row>
    <row r="73" spans="2:12">
      <c r="B73" t="s">
        <v>78</v>
      </c>
      <c r="C73" t="s">
        <v>79</v>
      </c>
      <c r="D73" s="10">
        <v>0</v>
      </c>
      <c r="E73" s="9"/>
      <c r="F73" s="12" t="str">
        <f>IF(LEFT(главпункт!$E73,1)="P",VLOOKUP($B73,главпункт!$A$2:$E$69,4),"")</f>
        <v/>
      </c>
      <c r="G73" s="12" t="str">
        <f>IF(LEFT(главпункт!$E73,1)="A",VLOOKUP($B73,главпункт!$A$2:$E$69,4),"")</f>
        <v/>
      </c>
      <c r="H73" s="13"/>
      <c r="I73" s="12" t="str">
        <f>IF(LEFT(главпункт!$E73,1)="L",VLOOKUP($B73,главпункт!$A$2:$E$69,4),"")</f>
        <v/>
      </c>
      <c r="J73" s="12" t="str">
        <f>IF(LEFT(главпункт!$E73,1)="V",VLOOKUP($B73,главпункт!$A$2:$E$69,4),"")</f>
        <v/>
      </c>
      <c r="K73" s="14">
        <v>2000</v>
      </c>
      <c r="L73" s="30">
        <f>VLOOKUP($B73,главпункт!$A$2:$E$69,3)</f>
        <v>800</v>
      </c>
    </row>
    <row r="74" spans="2:12">
      <c r="B74" t="s">
        <v>82</v>
      </c>
      <c r="C74" t="s">
        <v>83</v>
      </c>
      <c r="D74" s="10">
        <v>0</v>
      </c>
      <c r="E74" s="9"/>
      <c r="F74" s="12" t="str">
        <f>IF(LEFT(главпункт!$E74,1)="P",VLOOKUP($B74,главпункт!$A$2:$E$69,4),"")</f>
        <v/>
      </c>
      <c r="G74" s="12" t="str">
        <f>IF(LEFT(главпункт!$E74,1)="A",VLOOKUP($B74,главпункт!$A$2:$E$69,4),"")</f>
        <v/>
      </c>
      <c r="H74" s="13"/>
      <c r="I74" s="12" t="str">
        <f>IF(LEFT(главпункт!$E74,1)="L",VLOOKUP($B74,главпункт!$A$2:$E$69,4),"")</f>
        <v/>
      </c>
      <c r="J74" s="12" t="str">
        <f>IF(LEFT(главпункт!$E74,1)="V",VLOOKUP($B74,главпункт!$A$2:$E$69,4),"")</f>
        <v/>
      </c>
      <c r="K74" s="14">
        <v>2000</v>
      </c>
      <c r="L74" s="30">
        <f>VLOOKUP($B74,главпункт!$A$2:$E$69,3)</f>
        <v>700</v>
      </c>
    </row>
    <row r="75" spans="2:12">
      <c r="B75" t="s">
        <v>91</v>
      </c>
      <c r="C75" t="s">
        <v>92</v>
      </c>
      <c r="D75" s="10">
        <v>0</v>
      </c>
      <c r="E75" s="9"/>
      <c r="F75" s="12" t="str">
        <f>IF(LEFT(главпункт!$E75,1)="P",VLOOKUP($B75,главпункт!$A$2:$E$69,4),"")</f>
        <v/>
      </c>
      <c r="G75" s="12" t="str">
        <f>IF(LEFT(главпункт!$E75,1)="A",VLOOKUP($B75,главпункт!$A$2:$E$69,4),"")</f>
        <v/>
      </c>
      <c r="H75" s="13"/>
      <c r="I75" s="12" t="str">
        <f>IF(LEFT(главпункт!$E75,1)="L",VLOOKUP($B75,главпункт!$A$2:$E$69,4),"")</f>
        <v/>
      </c>
      <c r="J75" s="12" t="str">
        <f>IF(LEFT(главпункт!$E75,1)="V",VLOOKUP($B75,главпункт!$A$2:$E$69,4),"")</f>
        <v/>
      </c>
      <c r="K75" s="14">
        <v>2000</v>
      </c>
      <c r="L75" s="30">
        <f>VLOOKUP($B75,главпункт!$A$2:$E$69,3)</f>
        <v>700</v>
      </c>
    </row>
    <row r="76" spans="2:12">
      <c r="B76" t="s">
        <v>87</v>
      </c>
      <c r="C76" t="s">
        <v>88</v>
      </c>
      <c r="D76" s="10">
        <v>0</v>
      </c>
      <c r="E76" s="9"/>
      <c r="F76" s="12" t="str">
        <f>IF(LEFT(главпункт!$E76,1)="P",VLOOKUP($B76,главпункт!$A$2:$E$69,4),"")</f>
        <v/>
      </c>
      <c r="G76" s="12" t="str">
        <f>IF(LEFT(главпункт!$E76,1)="A",VLOOKUP($B76,главпункт!$A$2:$E$69,4),"")</f>
        <v/>
      </c>
      <c r="H76" s="13"/>
      <c r="I76" s="12" t="str">
        <f>IF(LEFT(главпункт!$E76,1)="L",VLOOKUP($B76,главпункт!$A$2:$E$69,4),"")</f>
        <v/>
      </c>
      <c r="J76" s="12" t="str">
        <f>IF(LEFT(главпункт!$E76,1)="V",VLOOKUP($B76,главпункт!$A$2:$E$69,4),"")</f>
        <v/>
      </c>
      <c r="K76" s="14">
        <v>2000</v>
      </c>
      <c r="L76" s="30">
        <f>VLOOKUP($B76,главпункт!$A$2:$E$69,3)</f>
        <v>700</v>
      </c>
    </row>
    <row r="77" spans="2:12">
      <c r="B77" t="s">
        <v>93</v>
      </c>
      <c r="C77" t="s">
        <v>94</v>
      </c>
      <c r="D77" s="10">
        <v>0</v>
      </c>
      <c r="E77" s="9"/>
      <c r="F77" s="12" t="str">
        <f>IF(LEFT(главпункт!$E77,1)="P",VLOOKUP($B77,главпункт!$A$2:$E$69,4),"")</f>
        <v/>
      </c>
      <c r="G77" s="12" t="str">
        <f>IF(LEFT(главпункт!$E77,1)="A",VLOOKUP($B77,главпункт!$A$2:$E$69,4),"")</f>
        <v/>
      </c>
      <c r="H77" s="13"/>
      <c r="I77" s="12" t="str">
        <f>IF(LEFT(главпункт!$E77,1)="L",VLOOKUP($B77,главпункт!$A$2:$E$69,4),"")</f>
        <v/>
      </c>
      <c r="J77" s="12" t="str">
        <f>IF(LEFT(главпункт!$E77,1)="V",VLOOKUP($B77,главпункт!$A$2:$E$69,4),"")</f>
        <v/>
      </c>
      <c r="K77" s="14">
        <v>2000</v>
      </c>
      <c r="L77" s="30">
        <f>VLOOKUP($B77,главпункт!$A$2:$E$69,3)</f>
        <v>700</v>
      </c>
    </row>
    <row r="78" spans="2:12">
      <c r="B78" t="s">
        <v>72</v>
      </c>
      <c r="C78" t="s">
        <v>73</v>
      </c>
      <c r="D78" s="10">
        <v>0</v>
      </c>
      <c r="E78" s="9"/>
      <c r="F78" s="12" t="str">
        <f>IF(LEFT(главпункт!$E78,1)="P",VLOOKUP($B78,главпункт!$A$2:$E$69,4),"")</f>
        <v/>
      </c>
      <c r="G78" s="12" t="str">
        <f>IF(LEFT(главпункт!$E78,1)="A",VLOOKUP($B78,главпункт!$A$2:$E$69,4),"")</f>
        <v/>
      </c>
      <c r="H78" s="13"/>
      <c r="I78" s="12" t="str">
        <f>IF(LEFT(главпункт!$E78,1)="L",VLOOKUP($B78,главпункт!$A$2:$E$69,4),"")</f>
        <v/>
      </c>
      <c r="J78" s="12" t="str">
        <f>IF(LEFT(главпункт!$E78,1)="V",VLOOKUP($B78,главпункт!$A$2:$E$69,4),"")</f>
        <v/>
      </c>
      <c r="K78" s="14">
        <v>2000</v>
      </c>
      <c r="L78" s="30">
        <f>VLOOKUP($B78,главпункт!$A$2:$E$69,3)</f>
        <v>250</v>
      </c>
    </row>
    <row r="79" spans="2:12">
      <c r="B79" t="s">
        <v>72</v>
      </c>
      <c r="C79" t="s">
        <v>73</v>
      </c>
      <c r="D79" s="10">
        <v>0</v>
      </c>
      <c r="E79" s="9"/>
      <c r="F79" s="12" t="str">
        <f>IF(LEFT(главпункт!$E79,1)="P",VLOOKUP($B79,главпункт!$A$2:$E$69,4),"")</f>
        <v/>
      </c>
      <c r="G79" s="12" t="str">
        <f>IF(LEFT(главпункт!$E79,1)="A",VLOOKUP($B79,главпункт!$A$2:$E$69,4),"")</f>
        <v/>
      </c>
      <c r="H79" s="13"/>
      <c r="I79" s="12" t="str">
        <f>IF(LEFT(главпункт!$E79,1)="L",VLOOKUP($B79,главпункт!$A$2:$E$69,4),"")</f>
        <v/>
      </c>
      <c r="J79" s="12" t="str">
        <f>IF(LEFT(главпункт!$E79,1)="V",VLOOKUP($B79,главпункт!$A$2:$E$69,4),"")</f>
        <v/>
      </c>
      <c r="K79" s="14">
        <v>2000</v>
      </c>
      <c r="L79" s="30">
        <f>VLOOKUP($B79,главпункт!$A$2:$E$69,3)</f>
        <v>250</v>
      </c>
    </row>
    <row r="80" spans="2:12">
      <c r="B80" t="s">
        <v>74</v>
      </c>
      <c r="C80" t="s">
        <v>75</v>
      </c>
      <c r="D80" s="10">
        <v>0</v>
      </c>
      <c r="E80" s="9"/>
      <c r="F80" s="12" t="str">
        <f>IF(LEFT(главпункт!$E80,1)="P",VLOOKUP($B80,главпункт!$A$2:$E$69,4),"")</f>
        <v/>
      </c>
      <c r="G80" s="12" t="str">
        <f>IF(LEFT(главпункт!$E80,1)="A",VLOOKUP($B80,главпункт!$A$2:$E$69,4),"")</f>
        <v/>
      </c>
      <c r="H80" s="13"/>
      <c r="I80" s="12" t="str">
        <f>IF(LEFT(главпункт!$E80,1)="L",VLOOKUP($B80,главпункт!$A$2:$E$69,4),"")</f>
        <v/>
      </c>
      <c r="J80" s="12" t="str">
        <f>IF(LEFT(главпункт!$E80,1)="V",VLOOKUP($B80,главпункт!$A$2:$E$69,4),"")</f>
        <v/>
      </c>
      <c r="K80" s="14">
        <v>2000</v>
      </c>
      <c r="L80" s="30">
        <f>VLOOKUP($B80,главпункт!$A$2:$E$69,3)</f>
        <v>350</v>
      </c>
    </row>
    <row r="81" spans="2:12">
      <c r="B81" t="s">
        <v>74</v>
      </c>
      <c r="C81" t="s">
        <v>75</v>
      </c>
      <c r="D81" s="10">
        <v>0</v>
      </c>
      <c r="E81" s="9"/>
      <c r="F81" s="12" t="str">
        <f>IF(LEFT(главпункт!$E81,1)="P",VLOOKUP($B81,главпункт!$A$2:$E$69,4),"")</f>
        <v/>
      </c>
      <c r="G81" s="12" t="str">
        <f>IF(LEFT(главпункт!$E81,1)="A",VLOOKUP($B81,главпункт!$A$2:$E$69,4),"")</f>
        <v/>
      </c>
      <c r="H81" s="13"/>
      <c r="I81" s="12" t="str">
        <f>IF(LEFT(главпункт!$E81,1)="L",VLOOKUP($B81,главпункт!$A$2:$E$69,4),"")</f>
        <v/>
      </c>
      <c r="J81" s="12" t="str">
        <f>IF(LEFT(главпункт!$E81,1)="V",VLOOKUP($B81,главпункт!$A$2:$E$69,4),"")</f>
        <v/>
      </c>
      <c r="K81" s="14">
        <v>2000</v>
      </c>
      <c r="L81" s="30">
        <f>VLOOKUP($B81,главпункт!$A$2:$E$69,3)</f>
        <v>350</v>
      </c>
    </row>
    <row r="82" spans="2:12">
      <c r="B82" t="s">
        <v>151</v>
      </c>
      <c r="C82" t="s">
        <v>152</v>
      </c>
      <c r="D82" s="10">
        <v>0</v>
      </c>
      <c r="E82" s="9"/>
      <c r="F82" s="12" t="str">
        <f>IF(LEFT(главпункт!$E82,1)="P",VLOOKUP($B82,главпункт!$A$2:$E$69,4),"")</f>
        <v/>
      </c>
      <c r="G82" s="12" t="str">
        <f>IF(LEFT(главпункт!$E82,1)="A",VLOOKUP($B82,главпункт!$A$2:$E$69,4),"")</f>
        <v/>
      </c>
      <c r="H82" s="13"/>
      <c r="I82" s="12" t="str">
        <f>IF(LEFT(главпункт!$E82,1)="L",VLOOKUP($B82,главпункт!$A$2:$E$69,4),"")</f>
        <v/>
      </c>
      <c r="J82" s="12" t="str">
        <f>IF(LEFT(главпункт!$E82,1)="V",VLOOKUP($B82,главпункт!$A$2:$E$69,4),"")</f>
        <v/>
      </c>
      <c r="K82" s="14">
        <v>2000</v>
      </c>
      <c r="L82" s="30">
        <f>VLOOKUP($B82,главпункт!$A$2:$E$69,3)</f>
        <v>250</v>
      </c>
    </row>
    <row r="83" spans="2:12">
      <c r="B83" t="s">
        <v>135</v>
      </c>
      <c r="C83" t="s">
        <v>136</v>
      </c>
      <c r="D83" s="10">
        <v>0</v>
      </c>
      <c r="E83" s="9"/>
      <c r="F83" s="12" t="str">
        <f>IF(LEFT(главпункт!$E83,1)="P",VLOOKUP($B83,главпункт!$A$2:$E$69,4),"")</f>
        <v/>
      </c>
      <c r="G83" s="12" t="str">
        <f>IF(LEFT(главпункт!$E83,1)="A",VLOOKUP($B83,главпункт!$A$2:$E$69,4),"")</f>
        <v/>
      </c>
      <c r="H83" s="13"/>
      <c r="I83" s="12" t="str">
        <f>IF(LEFT(главпункт!$E83,1)="L",VLOOKUP($B83,главпункт!$A$2:$E$69,4),"")</f>
        <v/>
      </c>
      <c r="J83" s="12" t="str">
        <f>IF(LEFT(главпункт!$E83,1)="V",VLOOKUP($B83,главпункт!$A$2:$E$69,4),"")</f>
        <v/>
      </c>
      <c r="K83" s="14">
        <v>2000</v>
      </c>
      <c r="L83" s="30">
        <f>VLOOKUP($B83,главпункт!$A$2:$E$69,3)</f>
        <v>700</v>
      </c>
    </row>
    <row r="84" spans="2:12">
      <c r="B84" t="s">
        <v>155</v>
      </c>
      <c r="C84" t="s">
        <v>156</v>
      </c>
      <c r="D84" s="10">
        <v>0</v>
      </c>
      <c r="E84" s="9"/>
      <c r="F84" s="12" t="str">
        <f>IF(LEFT(главпункт!$E84,1)="P",VLOOKUP($B84,главпункт!$A$2:$E$69,4),"")</f>
        <v/>
      </c>
      <c r="G84" s="12" t="str">
        <f>IF(LEFT(главпункт!$E84,1)="A",VLOOKUP($B84,главпункт!$A$2:$E$69,4),"")</f>
        <v/>
      </c>
      <c r="H84" s="13"/>
      <c r="I84" s="12" t="str">
        <f>IF(LEFT(главпункт!$E84,1)="L",VLOOKUP($B84,главпункт!$A$2:$E$69,4),"")</f>
        <v/>
      </c>
      <c r="J84" s="12" t="str">
        <f>IF(LEFT(главпункт!$E84,1)="V",VLOOKUP($B84,главпункт!$A$2:$E$69,4),"")</f>
        <v/>
      </c>
      <c r="K84" s="14">
        <v>2000</v>
      </c>
      <c r="L84" s="30">
        <f>VLOOKUP($B84,главпункт!$A$2:$E$69,3)</f>
        <v>200</v>
      </c>
    </row>
    <row r="85" spans="2:12">
      <c r="B85" t="s">
        <v>138</v>
      </c>
      <c r="C85" t="s">
        <v>139</v>
      </c>
      <c r="D85" s="10">
        <v>0</v>
      </c>
      <c r="E85" s="9"/>
      <c r="F85" s="12" t="str">
        <f>IF(LEFT(главпункт!$E85,1)="P",VLOOKUP($B85,главпункт!$A$2:$E$69,4),"")</f>
        <v/>
      </c>
      <c r="G85" s="12" t="str">
        <f>IF(LEFT(главпункт!$E85,1)="A",VLOOKUP($B85,главпункт!$A$2:$E$69,4),"")</f>
        <v/>
      </c>
      <c r="H85" s="13"/>
      <c r="I85" s="12" t="str">
        <f>IF(LEFT(главпункт!$E85,1)="L",VLOOKUP($B85,главпункт!$A$2:$E$69,4),"")</f>
        <v/>
      </c>
      <c r="J85" s="12" t="str">
        <f>IF(LEFT(главпункт!$E85,1)="V",VLOOKUP($B85,главпункт!$A$2:$E$69,4),"")</f>
        <v/>
      </c>
      <c r="K85" s="14">
        <v>2000</v>
      </c>
      <c r="L85" s="30">
        <f>VLOOKUP($B85,главпункт!$A$2:$E$69,3)</f>
        <v>400</v>
      </c>
    </row>
    <row r="86" spans="2:12">
      <c r="B86" t="s">
        <v>142</v>
      </c>
      <c r="C86" t="s">
        <v>143</v>
      </c>
      <c r="D86" s="10">
        <v>0</v>
      </c>
      <c r="E86" s="9"/>
      <c r="F86" s="12" t="str">
        <f>IF(LEFT(главпункт!$E86,1)="P",VLOOKUP($B86,главпункт!$A$2:$E$69,4),"")</f>
        <v/>
      </c>
      <c r="G86" s="12" t="str">
        <f>IF(LEFT(главпункт!$E86,1)="A",VLOOKUP($B86,главпункт!$A$2:$E$69,4),"")</f>
        <v/>
      </c>
      <c r="H86" s="13"/>
      <c r="I86" s="12" t="str">
        <f>IF(LEFT(главпункт!$E86,1)="L",VLOOKUP($B86,главпункт!$A$2:$E$69,4),"")</f>
        <v/>
      </c>
      <c r="J86" s="12" t="str">
        <f>IF(LEFT(главпункт!$E86,1)="V",VLOOKUP($B86,главпункт!$A$2:$E$69,4),"")</f>
        <v/>
      </c>
      <c r="K86" s="14">
        <v>2000</v>
      </c>
      <c r="L86" s="30">
        <f>VLOOKUP($B86,главпункт!$A$2:$E$69,3)</f>
        <v>500</v>
      </c>
    </row>
    <row r="87" spans="2:12">
      <c r="B87" t="s">
        <v>146</v>
      </c>
      <c r="C87" t="s">
        <v>147</v>
      </c>
      <c r="D87" s="10">
        <v>0</v>
      </c>
      <c r="E87" s="9"/>
      <c r="F87" s="12" t="str">
        <f>IF(LEFT(главпункт!$E87,1)="P",VLOOKUP($B87,главпункт!$A$2:$E$69,4),"")</f>
        <v/>
      </c>
      <c r="G87" s="12" t="str">
        <f>IF(LEFT(главпункт!$E87,1)="A",VLOOKUP($B87,главпункт!$A$2:$E$69,4),"")</f>
        <v/>
      </c>
      <c r="H87" s="13"/>
      <c r="I87" s="12" t="str">
        <f>IF(LEFT(главпункт!$E87,1)="L",VLOOKUP($B87,главпункт!$A$2:$E$69,4),"")</f>
        <v/>
      </c>
      <c r="J87" s="12" t="str">
        <f>IF(LEFT(главпункт!$E87,1)="V",VLOOKUP($B87,главпункт!$A$2:$E$69,4),"")</f>
        <v/>
      </c>
      <c r="K87" s="14">
        <v>2000</v>
      </c>
      <c r="L87" s="30">
        <f>VLOOKUP($B87,главпункт!$A$2:$E$69,3)</f>
        <v>150</v>
      </c>
    </row>
    <row r="88" spans="2:12">
      <c r="B88" t="s">
        <v>109</v>
      </c>
      <c r="C88" t="s">
        <v>110</v>
      </c>
      <c r="D88" s="10">
        <v>0</v>
      </c>
      <c r="E88" s="9"/>
      <c r="F88" s="12" t="str">
        <f>IF(LEFT(главпункт!$E88,1)="P",VLOOKUP($B88,главпункт!$A$2:$E$69,4),"")</f>
        <v/>
      </c>
      <c r="G88" s="12" t="str">
        <f>IF(LEFT(главпункт!$E88,1)="A",VLOOKUP($B88,главпункт!$A$2:$E$69,4),"")</f>
        <v/>
      </c>
      <c r="H88" s="13"/>
      <c r="I88" s="12" t="str">
        <f>IF(LEFT(главпункт!$E88,1)="L",VLOOKUP($B88,главпункт!$A$2:$E$69,4),"")</f>
        <v/>
      </c>
      <c r="J88" s="12" t="str">
        <f>IF(LEFT(главпункт!$E88,1)="V",VLOOKUP($B88,главпункт!$A$2:$E$69,4),"")</f>
        <v/>
      </c>
      <c r="K88" s="14">
        <v>2000</v>
      </c>
      <c r="L88" s="30">
        <f>VLOOKUP($B88,главпункт!$A$2:$E$69,3)</f>
        <v>150</v>
      </c>
    </row>
    <row r="89" spans="2:12">
      <c r="B89" t="s">
        <v>241</v>
      </c>
      <c r="C89" t="s">
        <v>243</v>
      </c>
      <c r="L89" s="30">
        <f>IF(B89="","",VLOOKUP($B89,главпункт!$A$2:$E$69,3))</f>
        <v>150</v>
      </c>
    </row>
    <row r="90" spans="2:12">
      <c r="L90" s="30" t="str">
        <f>IF(B90="","",VLOOKUP($B90,главпункт!$A$2:$E$69,3))</f>
        <v/>
      </c>
    </row>
    <row r="91" spans="2:12">
      <c r="L91" s="30" t="str">
        <f>IF(B91="","",VLOOKUP($B91,главпункт!$A$2:$E$69,3))</f>
        <v/>
      </c>
    </row>
    <row r="92" spans="2:12">
      <c r="L92" s="30" t="str">
        <f>IF(B92="","",VLOOKUP($B92,главпункт!$A$2:$E$69,3))</f>
        <v/>
      </c>
    </row>
    <row r="93" spans="2:12">
      <c r="L93" s="30" t="str">
        <f>IF(B93="","",VLOOKUP($B93,главпункт!$A$2:$E$69,3))</f>
        <v/>
      </c>
    </row>
    <row r="94" spans="2:12">
      <c r="L94" s="30" t="str">
        <f>IF(B94="","",VLOOKUP($B94,главпункт!$A$2:$E$69,3))</f>
        <v/>
      </c>
    </row>
    <row r="95" spans="2:12">
      <c r="L95" s="30" t="str">
        <f>IF(B95="","",VLOOKUP($B95,главпункт!$A$2:$E$69,3))</f>
        <v/>
      </c>
    </row>
    <row r="96" spans="2:12">
      <c r="L96" s="30" t="str">
        <f>IF(B96="","",VLOOKUP($B96,главпункт!$A$2:$E$69,3))</f>
        <v/>
      </c>
    </row>
    <row r="97" spans="12:12">
      <c r="L97" s="30" t="str">
        <f>IF(B97="","",VLOOKUP($B97,главпункт!$A$2:$E$69,3))</f>
        <v/>
      </c>
    </row>
    <row r="98" spans="12:12">
      <c r="L98" s="30" t="str">
        <f>IF(B98="","",VLOOKUP($B98,главпункт!$A$2:$E$69,3))</f>
        <v/>
      </c>
    </row>
    <row r="99" spans="12:12">
      <c r="L99" s="30" t="str">
        <f>IF(B99="","",VLOOKUP($B99,главпункт!$A$2:$E$69,3))</f>
        <v/>
      </c>
    </row>
    <row r="100" spans="12:12">
      <c r="L100" s="30" t="str">
        <f>IF(B100="","",VLOOKUP($B100,главпункт!$A$2:$E$69,3))</f>
        <v/>
      </c>
    </row>
    <row r="101" spans="12:12">
      <c r="L101" s="30" t="str">
        <f>IF(B101="","",VLOOKUP($B101,главпункт!$A$2:$E$69,3))</f>
        <v/>
      </c>
    </row>
    <row r="102" spans="12:12">
      <c r="L102" s="30" t="str">
        <f>IF(B102="","",VLOOKUP($B102,главпункт!$A$2:$E$69,3))</f>
        <v/>
      </c>
    </row>
    <row r="103" spans="12:12">
      <c r="L103" s="30" t="str">
        <f>IF(B103="","",VLOOKUP($B103,главпункт!$A$2:$E$69,3))</f>
        <v/>
      </c>
    </row>
    <row r="104" spans="12:12">
      <c r="L104" s="30" t="str">
        <f>IF(B104="","",VLOOKUP($B104,главпункт!$A$2:$E$69,3))</f>
        <v/>
      </c>
    </row>
    <row r="105" spans="12:12">
      <c r="L105" s="30" t="str">
        <f>IF(B105="","",VLOOKUP($B105,главпункт!$A$2:$E$69,3))</f>
        <v/>
      </c>
    </row>
    <row r="106" spans="12:12">
      <c r="L106" s="30" t="str">
        <f>IF(B106="","",VLOOKUP($B106,главпункт!$A$2:$E$69,3))</f>
        <v/>
      </c>
    </row>
    <row r="107" spans="12:12">
      <c r="L107" s="30" t="str">
        <f>IF(B107="","",VLOOKUP($B107,главпункт!$A$2:$E$69,3))</f>
        <v/>
      </c>
    </row>
    <row r="108" spans="12:12">
      <c r="L108" s="30" t="str">
        <f>IF(B108="","",VLOOKUP($B108,главпункт!$A$2:$E$69,3))</f>
        <v/>
      </c>
    </row>
    <row r="109" spans="12:12">
      <c r="L109" s="30" t="str">
        <f>IF(B109="","",VLOOKUP($B109,главпункт!$A$2:$E$69,3))</f>
        <v/>
      </c>
    </row>
    <row r="110" spans="12:12">
      <c r="L110" s="30" t="str">
        <f>IF(B110="","",VLOOKUP($B110,главпункт!$A$2:$E$69,3))</f>
        <v/>
      </c>
    </row>
    <row r="111" spans="12:12">
      <c r="L111" s="30" t="str">
        <f>IF(B111="","",VLOOKUP($B111,главпункт!$A$2:$E$69,3))</f>
        <v/>
      </c>
    </row>
    <row r="112" spans="12:12">
      <c r="L112" s="30" t="str">
        <f>IF(B112="","",VLOOKUP($B112,главпункт!$A$2:$E$69,3))</f>
        <v/>
      </c>
    </row>
    <row r="113" spans="12:12">
      <c r="L113" s="30" t="str">
        <f>IF(B113="","",VLOOKUP($B113,главпункт!$A$2:$E$69,3))</f>
        <v/>
      </c>
    </row>
    <row r="114" spans="12:12">
      <c r="L114" s="30" t="str">
        <f>IF(B114="","",VLOOKUP($B114,главпункт!$A$2:$E$69,3))</f>
        <v/>
      </c>
    </row>
    <row r="115" spans="12:12">
      <c r="L115" s="30" t="str">
        <f>IF(B115="","",VLOOKUP($B115,главпункт!$A$2:$E$69,3))</f>
        <v/>
      </c>
    </row>
    <row r="116" spans="12:12">
      <c r="L116" s="30" t="str">
        <f>IF(B116="","",VLOOKUP($B116,главпункт!$A$2:$E$69,3))</f>
        <v/>
      </c>
    </row>
    <row r="117" spans="12:12">
      <c r="L117" s="30" t="str">
        <f>IF(B117="","",VLOOKUP($B117,главпункт!$A$2:$E$69,3))</f>
        <v/>
      </c>
    </row>
    <row r="118" spans="12:12">
      <c r="L118" s="30" t="str">
        <f>IF(B118="","",VLOOKUP($B118,главпункт!$A$2:$E$69,3))</f>
        <v/>
      </c>
    </row>
    <row r="119" spans="12:12">
      <c r="L119" s="30" t="str">
        <f>IF(B119="","",VLOOKUP($B119,главпункт!$A$2:$E$69,3))</f>
        <v/>
      </c>
    </row>
    <row r="120" spans="12:12">
      <c r="L120" s="30" t="str">
        <f>IF(B120="","",VLOOKUP($B120,главпункт!$A$2:$E$69,3))</f>
        <v/>
      </c>
    </row>
    <row r="121" spans="12:12">
      <c r="L121" s="30" t="str">
        <f>IF(B121="","",VLOOKUP($B121,главпункт!$A$2:$E$69,3))</f>
        <v/>
      </c>
    </row>
    <row r="122" spans="12:12">
      <c r="L122" s="30" t="str">
        <f>IF(B122="","",VLOOKUP($B122,главпункт!$A$2:$E$69,3))</f>
        <v/>
      </c>
    </row>
    <row r="123" spans="12:12">
      <c r="L123" s="30" t="str">
        <f>IF(B123="","",VLOOKUP($B123,главпункт!$A$2:$E$69,3))</f>
        <v/>
      </c>
    </row>
    <row r="124" spans="12:12">
      <c r="L124" s="30" t="str">
        <f>IF(B124="","",VLOOKUP($B124,главпункт!$A$2:$E$69,3))</f>
        <v/>
      </c>
    </row>
    <row r="125" spans="12:12">
      <c r="L125" s="30" t="str">
        <f>IF(B125="","",VLOOKUP($B125,главпункт!$A$2:$E$69,3))</f>
        <v/>
      </c>
    </row>
    <row r="126" spans="12:12">
      <c r="L126" s="30" t="str">
        <f>IF(B126="","",VLOOKUP($B126,главпункт!$A$2:$E$69,3))</f>
        <v/>
      </c>
    </row>
    <row r="127" spans="12:12">
      <c r="L127" s="30" t="str">
        <f>IF(B127="","",VLOOKUP($B127,главпункт!$A$2:$E$69,3))</f>
        <v/>
      </c>
    </row>
    <row r="128" spans="12:12">
      <c r="L128" s="30" t="str">
        <f>IF(B128="","",VLOOKUP($B128,главпункт!$A$2:$E$69,3))</f>
        <v/>
      </c>
    </row>
    <row r="129" spans="12:12">
      <c r="L129" s="30" t="str">
        <f>IF(B129="","",VLOOKUP($B129,главпункт!$A$2:$E$69,3))</f>
        <v/>
      </c>
    </row>
    <row r="130" spans="12:12">
      <c r="L130" s="30" t="str">
        <f>IF(B130="","",VLOOKUP($B130,главпункт!$A$2:$E$69,3))</f>
        <v/>
      </c>
    </row>
  </sheetData>
  <hyperlinks>
    <hyperlink ref="E2" r:id="rId1" display="http://onwion.nethouse.ru/products/7546189"/>
    <hyperlink ref="N3" r:id="rId2"/>
    <hyperlink ref="N4" r:id="rId3"/>
    <hyperlink ref="N5" r:id="rId4"/>
    <hyperlink ref="N6" r:id="rId5"/>
    <hyperlink ref="N7" r:id="rId6"/>
    <hyperlink ref="N8" r:id="rId7"/>
    <hyperlink ref="N9" r:id="rId8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topLeftCell="A2" workbookViewId="0">
      <selection activeCell="D23" sqref="D23"/>
    </sheetView>
  </sheetViews>
  <sheetFormatPr defaultRowHeight="15"/>
  <cols>
    <col min="1" max="1" width="9.140625" style="17"/>
    <col min="2" max="2" width="18.42578125" style="17" customWidth="1"/>
    <col min="3" max="3" width="12.85546875" style="17" customWidth="1"/>
    <col min="4" max="4" width="20.7109375" style="17" customWidth="1"/>
    <col min="5" max="5" width="9.140625" style="17"/>
    <col min="6" max="6" width="10.140625" style="17" bestFit="1" customWidth="1"/>
    <col min="7" max="257" width="9.140625" style="17"/>
    <col min="258" max="258" width="18.42578125" style="17" customWidth="1"/>
    <col min="259" max="259" width="12.85546875" style="17" customWidth="1"/>
    <col min="260" max="260" width="20.7109375" style="17" customWidth="1"/>
    <col min="261" max="513" width="9.140625" style="17"/>
    <col min="514" max="514" width="18.42578125" style="17" customWidth="1"/>
    <col min="515" max="515" width="12.85546875" style="17" customWidth="1"/>
    <col min="516" max="516" width="20.7109375" style="17" customWidth="1"/>
    <col min="517" max="769" width="9.140625" style="17"/>
    <col min="770" max="770" width="18.42578125" style="17" customWidth="1"/>
    <col min="771" max="771" width="12.85546875" style="17" customWidth="1"/>
    <col min="772" max="772" width="20.7109375" style="17" customWidth="1"/>
    <col min="773" max="1025" width="9.140625" style="17"/>
    <col min="1026" max="1026" width="18.42578125" style="17" customWidth="1"/>
    <col min="1027" max="1027" width="12.85546875" style="17" customWidth="1"/>
    <col min="1028" max="1028" width="20.7109375" style="17" customWidth="1"/>
    <col min="1029" max="1281" width="9.140625" style="17"/>
    <col min="1282" max="1282" width="18.42578125" style="17" customWidth="1"/>
    <col min="1283" max="1283" width="12.85546875" style="17" customWidth="1"/>
    <col min="1284" max="1284" width="20.7109375" style="17" customWidth="1"/>
    <col min="1285" max="1537" width="9.140625" style="17"/>
    <col min="1538" max="1538" width="18.42578125" style="17" customWidth="1"/>
    <col min="1539" max="1539" width="12.85546875" style="17" customWidth="1"/>
    <col min="1540" max="1540" width="20.7109375" style="17" customWidth="1"/>
    <col min="1541" max="1793" width="9.140625" style="17"/>
    <col min="1794" max="1794" width="18.42578125" style="17" customWidth="1"/>
    <col min="1795" max="1795" width="12.85546875" style="17" customWidth="1"/>
    <col min="1796" max="1796" width="20.7109375" style="17" customWidth="1"/>
    <col min="1797" max="2049" width="9.140625" style="17"/>
    <col min="2050" max="2050" width="18.42578125" style="17" customWidth="1"/>
    <col min="2051" max="2051" width="12.85546875" style="17" customWidth="1"/>
    <col min="2052" max="2052" width="20.7109375" style="17" customWidth="1"/>
    <col min="2053" max="2305" width="9.140625" style="17"/>
    <col min="2306" max="2306" width="18.42578125" style="17" customWidth="1"/>
    <col min="2307" max="2307" width="12.85546875" style="17" customWidth="1"/>
    <col min="2308" max="2308" width="20.7109375" style="17" customWidth="1"/>
    <col min="2309" max="2561" width="9.140625" style="17"/>
    <col min="2562" max="2562" width="18.42578125" style="17" customWidth="1"/>
    <col min="2563" max="2563" width="12.85546875" style="17" customWidth="1"/>
    <col min="2564" max="2564" width="20.7109375" style="17" customWidth="1"/>
    <col min="2565" max="2817" width="9.140625" style="17"/>
    <col min="2818" max="2818" width="18.42578125" style="17" customWidth="1"/>
    <col min="2819" max="2819" width="12.85546875" style="17" customWidth="1"/>
    <col min="2820" max="2820" width="20.7109375" style="17" customWidth="1"/>
    <col min="2821" max="3073" width="9.140625" style="17"/>
    <col min="3074" max="3074" width="18.42578125" style="17" customWidth="1"/>
    <col min="3075" max="3075" width="12.85546875" style="17" customWidth="1"/>
    <col min="3076" max="3076" width="20.7109375" style="17" customWidth="1"/>
    <col min="3077" max="3329" width="9.140625" style="17"/>
    <col min="3330" max="3330" width="18.42578125" style="17" customWidth="1"/>
    <col min="3331" max="3331" width="12.85546875" style="17" customWidth="1"/>
    <col min="3332" max="3332" width="20.7109375" style="17" customWidth="1"/>
    <col min="3333" max="3585" width="9.140625" style="17"/>
    <col min="3586" max="3586" width="18.42578125" style="17" customWidth="1"/>
    <col min="3587" max="3587" width="12.85546875" style="17" customWidth="1"/>
    <col min="3588" max="3588" width="20.7109375" style="17" customWidth="1"/>
    <col min="3589" max="3841" width="9.140625" style="17"/>
    <col min="3842" max="3842" width="18.42578125" style="17" customWidth="1"/>
    <col min="3843" max="3843" width="12.85546875" style="17" customWidth="1"/>
    <col min="3844" max="3844" width="20.7109375" style="17" customWidth="1"/>
    <col min="3845" max="4097" width="9.140625" style="17"/>
    <col min="4098" max="4098" width="18.42578125" style="17" customWidth="1"/>
    <col min="4099" max="4099" width="12.85546875" style="17" customWidth="1"/>
    <col min="4100" max="4100" width="20.7109375" style="17" customWidth="1"/>
    <col min="4101" max="4353" width="9.140625" style="17"/>
    <col min="4354" max="4354" width="18.42578125" style="17" customWidth="1"/>
    <col min="4355" max="4355" width="12.85546875" style="17" customWidth="1"/>
    <col min="4356" max="4356" width="20.7109375" style="17" customWidth="1"/>
    <col min="4357" max="4609" width="9.140625" style="17"/>
    <col min="4610" max="4610" width="18.42578125" style="17" customWidth="1"/>
    <col min="4611" max="4611" width="12.85546875" style="17" customWidth="1"/>
    <col min="4612" max="4612" width="20.7109375" style="17" customWidth="1"/>
    <col min="4613" max="4865" width="9.140625" style="17"/>
    <col min="4866" max="4866" width="18.42578125" style="17" customWidth="1"/>
    <col min="4867" max="4867" width="12.85546875" style="17" customWidth="1"/>
    <col min="4868" max="4868" width="20.7109375" style="17" customWidth="1"/>
    <col min="4869" max="5121" width="9.140625" style="17"/>
    <col min="5122" max="5122" width="18.42578125" style="17" customWidth="1"/>
    <col min="5123" max="5123" width="12.85546875" style="17" customWidth="1"/>
    <col min="5124" max="5124" width="20.7109375" style="17" customWidth="1"/>
    <col min="5125" max="5377" width="9.140625" style="17"/>
    <col min="5378" max="5378" width="18.42578125" style="17" customWidth="1"/>
    <col min="5379" max="5379" width="12.85546875" style="17" customWidth="1"/>
    <col min="5380" max="5380" width="20.7109375" style="17" customWidth="1"/>
    <col min="5381" max="5633" width="9.140625" style="17"/>
    <col min="5634" max="5634" width="18.42578125" style="17" customWidth="1"/>
    <col min="5635" max="5635" width="12.85546875" style="17" customWidth="1"/>
    <col min="5636" max="5636" width="20.7109375" style="17" customWidth="1"/>
    <col min="5637" max="5889" width="9.140625" style="17"/>
    <col min="5890" max="5890" width="18.42578125" style="17" customWidth="1"/>
    <col min="5891" max="5891" width="12.85546875" style="17" customWidth="1"/>
    <col min="5892" max="5892" width="20.7109375" style="17" customWidth="1"/>
    <col min="5893" max="6145" width="9.140625" style="17"/>
    <col min="6146" max="6146" width="18.42578125" style="17" customWidth="1"/>
    <col min="6147" max="6147" width="12.85546875" style="17" customWidth="1"/>
    <col min="6148" max="6148" width="20.7109375" style="17" customWidth="1"/>
    <col min="6149" max="6401" width="9.140625" style="17"/>
    <col min="6402" max="6402" width="18.42578125" style="17" customWidth="1"/>
    <col min="6403" max="6403" width="12.85546875" style="17" customWidth="1"/>
    <col min="6404" max="6404" width="20.7109375" style="17" customWidth="1"/>
    <col min="6405" max="6657" width="9.140625" style="17"/>
    <col min="6658" max="6658" width="18.42578125" style="17" customWidth="1"/>
    <col min="6659" max="6659" width="12.85546875" style="17" customWidth="1"/>
    <col min="6660" max="6660" width="20.7109375" style="17" customWidth="1"/>
    <col min="6661" max="6913" width="9.140625" style="17"/>
    <col min="6914" max="6914" width="18.42578125" style="17" customWidth="1"/>
    <col min="6915" max="6915" width="12.85546875" style="17" customWidth="1"/>
    <col min="6916" max="6916" width="20.7109375" style="17" customWidth="1"/>
    <col min="6917" max="7169" width="9.140625" style="17"/>
    <col min="7170" max="7170" width="18.42578125" style="17" customWidth="1"/>
    <col min="7171" max="7171" width="12.85546875" style="17" customWidth="1"/>
    <col min="7172" max="7172" width="20.7109375" style="17" customWidth="1"/>
    <col min="7173" max="7425" width="9.140625" style="17"/>
    <col min="7426" max="7426" width="18.42578125" style="17" customWidth="1"/>
    <col min="7427" max="7427" width="12.85546875" style="17" customWidth="1"/>
    <col min="7428" max="7428" width="20.7109375" style="17" customWidth="1"/>
    <col min="7429" max="7681" width="9.140625" style="17"/>
    <col min="7682" max="7682" width="18.42578125" style="17" customWidth="1"/>
    <col min="7683" max="7683" width="12.85546875" style="17" customWidth="1"/>
    <col min="7684" max="7684" width="20.7109375" style="17" customWidth="1"/>
    <col min="7685" max="7937" width="9.140625" style="17"/>
    <col min="7938" max="7938" width="18.42578125" style="17" customWidth="1"/>
    <col min="7939" max="7939" width="12.85546875" style="17" customWidth="1"/>
    <col min="7940" max="7940" width="20.7109375" style="17" customWidth="1"/>
    <col min="7941" max="8193" width="9.140625" style="17"/>
    <col min="8194" max="8194" width="18.42578125" style="17" customWidth="1"/>
    <col min="8195" max="8195" width="12.85546875" style="17" customWidth="1"/>
    <col min="8196" max="8196" width="20.7109375" style="17" customWidth="1"/>
    <col min="8197" max="8449" width="9.140625" style="17"/>
    <col min="8450" max="8450" width="18.42578125" style="17" customWidth="1"/>
    <col min="8451" max="8451" width="12.85546875" style="17" customWidth="1"/>
    <col min="8452" max="8452" width="20.7109375" style="17" customWidth="1"/>
    <col min="8453" max="8705" width="9.140625" style="17"/>
    <col min="8706" max="8706" width="18.42578125" style="17" customWidth="1"/>
    <col min="8707" max="8707" width="12.85546875" style="17" customWidth="1"/>
    <col min="8708" max="8708" width="20.7109375" style="17" customWidth="1"/>
    <col min="8709" max="8961" width="9.140625" style="17"/>
    <col min="8962" max="8962" width="18.42578125" style="17" customWidth="1"/>
    <col min="8963" max="8963" width="12.85546875" style="17" customWidth="1"/>
    <col min="8964" max="8964" width="20.7109375" style="17" customWidth="1"/>
    <col min="8965" max="9217" width="9.140625" style="17"/>
    <col min="9218" max="9218" width="18.42578125" style="17" customWidth="1"/>
    <col min="9219" max="9219" width="12.85546875" style="17" customWidth="1"/>
    <col min="9220" max="9220" width="20.7109375" style="17" customWidth="1"/>
    <col min="9221" max="9473" width="9.140625" style="17"/>
    <col min="9474" max="9474" width="18.42578125" style="17" customWidth="1"/>
    <col min="9475" max="9475" width="12.85546875" style="17" customWidth="1"/>
    <col min="9476" max="9476" width="20.7109375" style="17" customWidth="1"/>
    <col min="9477" max="9729" width="9.140625" style="17"/>
    <col min="9730" max="9730" width="18.42578125" style="17" customWidth="1"/>
    <col min="9731" max="9731" width="12.85546875" style="17" customWidth="1"/>
    <col min="9732" max="9732" width="20.7109375" style="17" customWidth="1"/>
    <col min="9733" max="9985" width="9.140625" style="17"/>
    <col min="9986" max="9986" width="18.42578125" style="17" customWidth="1"/>
    <col min="9987" max="9987" width="12.85546875" style="17" customWidth="1"/>
    <col min="9988" max="9988" width="20.7109375" style="17" customWidth="1"/>
    <col min="9989" max="10241" width="9.140625" style="17"/>
    <col min="10242" max="10242" width="18.42578125" style="17" customWidth="1"/>
    <col min="10243" max="10243" width="12.85546875" style="17" customWidth="1"/>
    <col min="10244" max="10244" width="20.7109375" style="17" customWidth="1"/>
    <col min="10245" max="10497" width="9.140625" style="17"/>
    <col min="10498" max="10498" width="18.42578125" style="17" customWidth="1"/>
    <col min="10499" max="10499" width="12.85546875" style="17" customWidth="1"/>
    <col min="10500" max="10500" width="20.7109375" style="17" customWidth="1"/>
    <col min="10501" max="10753" width="9.140625" style="17"/>
    <col min="10754" max="10754" width="18.42578125" style="17" customWidth="1"/>
    <col min="10755" max="10755" width="12.85546875" style="17" customWidth="1"/>
    <col min="10756" max="10756" width="20.7109375" style="17" customWidth="1"/>
    <col min="10757" max="11009" width="9.140625" style="17"/>
    <col min="11010" max="11010" width="18.42578125" style="17" customWidth="1"/>
    <col min="11011" max="11011" width="12.85546875" style="17" customWidth="1"/>
    <col min="11012" max="11012" width="20.7109375" style="17" customWidth="1"/>
    <col min="11013" max="11265" width="9.140625" style="17"/>
    <col min="11266" max="11266" width="18.42578125" style="17" customWidth="1"/>
    <col min="11267" max="11267" width="12.85546875" style="17" customWidth="1"/>
    <col min="11268" max="11268" width="20.7109375" style="17" customWidth="1"/>
    <col min="11269" max="11521" width="9.140625" style="17"/>
    <col min="11522" max="11522" width="18.42578125" style="17" customWidth="1"/>
    <col min="11523" max="11523" width="12.85546875" style="17" customWidth="1"/>
    <col min="11524" max="11524" width="20.7109375" style="17" customWidth="1"/>
    <col min="11525" max="11777" width="9.140625" style="17"/>
    <col min="11778" max="11778" width="18.42578125" style="17" customWidth="1"/>
    <col min="11779" max="11779" width="12.85546875" style="17" customWidth="1"/>
    <col min="11780" max="11780" width="20.7109375" style="17" customWidth="1"/>
    <col min="11781" max="12033" width="9.140625" style="17"/>
    <col min="12034" max="12034" width="18.42578125" style="17" customWidth="1"/>
    <col min="12035" max="12035" width="12.85546875" style="17" customWidth="1"/>
    <col min="12036" max="12036" width="20.7109375" style="17" customWidth="1"/>
    <col min="12037" max="12289" width="9.140625" style="17"/>
    <col min="12290" max="12290" width="18.42578125" style="17" customWidth="1"/>
    <col min="12291" max="12291" width="12.85546875" style="17" customWidth="1"/>
    <col min="12292" max="12292" width="20.7109375" style="17" customWidth="1"/>
    <col min="12293" max="12545" width="9.140625" style="17"/>
    <col min="12546" max="12546" width="18.42578125" style="17" customWidth="1"/>
    <col min="12547" max="12547" width="12.85546875" style="17" customWidth="1"/>
    <col min="12548" max="12548" width="20.7109375" style="17" customWidth="1"/>
    <col min="12549" max="12801" width="9.140625" style="17"/>
    <col min="12802" max="12802" width="18.42578125" style="17" customWidth="1"/>
    <col min="12803" max="12803" width="12.85546875" style="17" customWidth="1"/>
    <col min="12804" max="12804" width="20.7109375" style="17" customWidth="1"/>
    <col min="12805" max="13057" width="9.140625" style="17"/>
    <col min="13058" max="13058" width="18.42578125" style="17" customWidth="1"/>
    <col min="13059" max="13059" width="12.85546875" style="17" customWidth="1"/>
    <col min="13060" max="13060" width="20.7109375" style="17" customWidth="1"/>
    <col min="13061" max="13313" width="9.140625" style="17"/>
    <col min="13314" max="13314" width="18.42578125" style="17" customWidth="1"/>
    <col min="13315" max="13315" width="12.85546875" style="17" customWidth="1"/>
    <col min="13316" max="13316" width="20.7109375" style="17" customWidth="1"/>
    <col min="13317" max="13569" width="9.140625" style="17"/>
    <col min="13570" max="13570" width="18.42578125" style="17" customWidth="1"/>
    <col min="13571" max="13571" width="12.85546875" style="17" customWidth="1"/>
    <col min="13572" max="13572" width="20.7109375" style="17" customWidth="1"/>
    <col min="13573" max="13825" width="9.140625" style="17"/>
    <col min="13826" max="13826" width="18.42578125" style="17" customWidth="1"/>
    <col min="13827" max="13827" width="12.85546875" style="17" customWidth="1"/>
    <col min="13828" max="13828" width="20.7109375" style="17" customWidth="1"/>
    <col min="13829" max="14081" width="9.140625" style="17"/>
    <col min="14082" max="14082" width="18.42578125" style="17" customWidth="1"/>
    <col min="14083" max="14083" width="12.85546875" style="17" customWidth="1"/>
    <col min="14084" max="14084" width="20.7109375" style="17" customWidth="1"/>
    <col min="14085" max="14337" width="9.140625" style="17"/>
    <col min="14338" max="14338" width="18.42578125" style="17" customWidth="1"/>
    <col min="14339" max="14339" width="12.85546875" style="17" customWidth="1"/>
    <col min="14340" max="14340" width="20.7109375" style="17" customWidth="1"/>
    <col min="14341" max="14593" width="9.140625" style="17"/>
    <col min="14594" max="14594" width="18.42578125" style="17" customWidth="1"/>
    <col min="14595" max="14595" width="12.85546875" style="17" customWidth="1"/>
    <col min="14596" max="14596" width="20.7109375" style="17" customWidth="1"/>
    <col min="14597" max="14849" width="9.140625" style="17"/>
    <col min="14850" max="14850" width="18.42578125" style="17" customWidth="1"/>
    <col min="14851" max="14851" width="12.85546875" style="17" customWidth="1"/>
    <col min="14852" max="14852" width="20.7109375" style="17" customWidth="1"/>
    <col min="14853" max="15105" width="9.140625" style="17"/>
    <col min="15106" max="15106" width="18.42578125" style="17" customWidth="1"/>
    <col min="15107" max="15107" width="12.85546875" style="17" customWidth="1"/>
    <col min="15108" max="15108" width="20.7109375" style="17" customWidth="1"/>
    <col min="15109" max="15361" width="9.140625" style="17"/>
    <col min="15362" max="15362" width="18.42578125" style="17" customWidth="1"/>
    <col min="15363" max="15363" width="12.85546875" style="17" customWidth="1"/>
    <col min="15364" max="15364" width="20.7109375" style="17" customWidth="1"/>
    <col min="15365" max="15617" width="9.140625" style="17"/>
    <col min="15618" max="15618" width="18.42578125" style="17" customWidth="1"/>
    <col min="15619" max="15619" width="12.85546875" style="17" customWidth="1"/>
    <col min="15620" max="15620" width="20.7109375" style="17" customWidth="1"/>
    <col min="15621" max="15873" width="9.140625" style="17"/>
    <col min="15874" max="15874" width="18.42578125" style="17" customWidth="1"/>
    <col min="15875" max="15875" width="12.85546875" style="17" customWidth="1"/>
    <col min="15876" max="15876" width="20.7109375" style="17" customWidth="1"/>
    <col min="15877" max="16129" width="9.140625" style="17"/>
    <col min="16130" max="16130" width="18.42578125" style="17" customWidth="1"/>
    <col min="16131" max="16131" width="12.85546875" style="17" customWidth="1"/>
    <col min="16132" max="16132" width="20.7109375" style="17" customWidth="1"/>
    <col min="16133" max="16384" width="9.140625" style="17"/>
  </cols>
  <sheetData>
    <row r="1" spans="1:5">
      <c r="A1" s="17" t="s">
        <v>222</v>
      </c>
      <c r="D1" s="17">
        <f>[1]size!B2</f>
        <v>15088</v>
      </c>
    </row>
    <row r="2" spans="1:5" ht="22.5">
      <c r="A2" s="18" t="s">
        <v>3</v>
      </c>
      <c r="B2" s="19" t="s">
        <v>223</v>
      </c>
      <c r="C2" s="19" t="s">
        <v>223</v>
      </c>
      <c r="D2" s="20" t="s">
        <v>224</v>
      </c>
    </row>
    <row r="3" spans="1:5" ht="33.75">
      <c r="A3" s="21" t="s">
        <v>225</v>
      </c>
      <c r="B3" s="22" t="s">
        <v>226</v>
      </c>
      <c r="C3" s="23" t="s">
        <v>223</v>
      </c>
      <c r="D3" s="24" t="s">
        <v>227</v>
      </c>
      <c r="E3" s="17" t="s">
        <v>228</v>
      </c>
    </row>
    <row r="4" spans="1:5" ht="30">
      <c r="A4" s="21" t="s">
        <v>225</v>
      </c>
      <c r="B4" s="22" t="s">
        <v>229</v>
      </c>
      <c r="C4" s="23" t="s">
        <v>223</v>
      </c>
      <c r="D4" s="25" t="s">
        <v>230</v>
      </c>
    </row>
    <row r="5" spans="1:5" ht="30">
      <c r="A5" s="21" t="s">
        <v>225</v>
      </c>
      <c r="B5" s="22" t="s">
        <v>231</v>
      </c>
      <c r="C5" s="23" t="s">
        <v>223</v>
      </c>
      <c r="D5" s="25" t="s">
        <v>232</v>
      </c>
      <c r="E5" s="17" t="s">
        <v>233</v>
      </c>
    </row>
    <row r="6" spans="1:5">
      <c r="A6" s="21" t="s">
        <v>225</v>
      </c>
      <c r="B6" s="22" t="s">
        <v>234</v>
      </c>
      <c r="C6" s="23" t="s">
        <v>223</v>
      </c>
      <c r="D6" s="25"/>
    </row>
    <row r="7" spans="1:5">
      <c r="A7" s="21" t="s">
        <v>225</v>
      </c>
      <c r="B7" s="22" t="s">
        <v>235</v>
      </c>
      <c r="C7" s="23" t="s">
        <v>223</v>
      </c>
      <c r="D7" s="25"/>
    </row>
    <row r="8" spans="1:5">
      <c r="A8" s="21" t="s">
        <v>225</v>
      </c>
      <c r="B8" s="22" t="s">
        <v>236</v>
      </c>
      <c r="C8" s="23" t="s">
        <v>223</v>
      </c>
      <c r="D8" s="25"/>
    </row>
    <row r="9" spans="1:5">
      <c r="A9" s="21" t="s">
        <v>225</v>
      </c>
      <c r="B9" s="22" t="s">
        <v>237</v>
      </c>
      <c r="C9" s="23" t="s">
        <v>223</v>
      </c>
      <c r="D9" s="25"/>
    </row>
    <row r="10" spans="1:5">
      <c r="A10" s="21" t="s">
        <v>225</v>
      </c>
      <c r="B10" s="22" t="s">
        <v>238</v>
      </c>
      <c r="C10" s="23" t="s">
        <v>223</v>
      </c>
      <c r="D10" s="25"/>
    </row>
    <row r="11" spans="1:5">
      <c r="A11" s="21" t="s">
        <v>225</v>
      </c>
      <c r="B11" s="22" t="s">
        <v>239</v>
      </c>
      <c r="C11" s="23" t="s">
        <v>223</v>
      </c>
      <c r="D11" s="25"/>
    </row>
    <row r="21" spans="1:6">
      <c r="A21" s="18" t="s">
        <v>3</v>
      </c>
      <c r="B21" s="19" t="s">
        <v>223</v>
      </c>
      <c r="C21" s="19" t="s">
        <v>223</v>
      </c>
      <c r="D21" s="20" t="str">
        <f>IF(size!G2=0,"","естьвналичии")</f>
        <v/>
      </c>
    </row>
    <row r="22" spans="1:6">
      <c r="A22" s="21" t="s">
        <v>225</v>
      </c>
      <c r="B22" s="22" t="s">
        <v>226</v>
      </c>
      <c r="C22" s="23" t="s">
        <v>223</v>
      </c>
      <c r="D22" s="26">
        <f ca="1">IF(AND(size!G2=0,size!I2&gt;0),TODAY()+10,"есть в наличии")</f>
        <v>41649</v>
      </c>
      <c r="F22" s="27"/>
    </row>
    <row r="23" spans="1:6">
      <c r="A23" s="21" t="s">
        <v>225</v>
      </c>
      <c r="B23" s="22" t="s">
        <v>229</v>
      </c>
      <c r="C23" s="23" t="s">
        <v>223</v>
      </c>
      <c r="D23" s="25"/>
    </row>
    <row r="24" spans="1:6">
      <c r="A24" s="21" t="s">
        <v>225</v>
      </c>
      <c r="B24" s="22" t="s">
        <v>231</v>
      </c>
      <c r="C24" s="23" t="s">
        <v>223</v>
      </c>
      <c r="D24" s="25"/>
    </row>
    <row r="25" spans="1:6">
      <c r="A25" s="21" t="s">
        <v>225</v>
      </c>
      <c r="B25" s="22" t="s">
        <v>234</v>
      </c>
      <c r="C25" s="23" t="s">
        <v>223</v>
      </c>
      <c r="D25" s="25"/>
    </row>
    <row r="26" spans="1:6">
      <c r="A26" s="21" t="s">
        <v>225</v>
      </c>
      <c r="B26" s="22" t="s">
        <v>235</v>
      </c>
      <c r="C26" s="23" t="s">
        <v>223</v>
      </c>
      <c r="D26" s="25"/>
    </row>
    <row r="27" spans="1:6">
      <c r="A27" s="21" t="s">
        <v>225</v>
      </c>
      <c r="B27" s="22" t="s">
        <v>236</v>
      </c>
      <c r="C27" s="23" t="s">
        <v>223</v>
      </c>
      <c r="D27" s="25"/>
    </row>
    <row r="28" spans="1:6">
      <c r="A28" s="21" t="s">
        <v>225</v>
      </c>
      <c r="B28" s="22" t="s">
        <v>237</v>
      </c>
      <c r="C28" s="23" t="s">
        <v>223</v>
      </c>
      <c r="D28" s="25"/>
    </row>
    <row r="29" spans="1:6">
      <c r="A29" s="21" t="s">
        <v>225</v>
      </c>
      <c r="B29" s="22" t="s">
        <v>238</v>
      </c>
      <c r="C29" s="23" t="s">
        <v>223</v>
      </c>
      <c r="D29" s="25"/>
    </row>
    <row r="30" spans="1:6">
      <c r="A30" s="21" t="s">
        <v>225</v>
      </c>
      <c r="B30" s="22" t="s">
        <v>239</v>
      </c>
      <c r="C30" s="23" t="s">
        <v>223</v>
      </c>
      <c r="D30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size</vt:lpstr>
      <vt:lpstr>главпункт</vt:lpstr>
      <vt:lpstr>прайс</vt:lpstr>
      <vt:lpstr>Лист1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iselesao</dc:creator>
  <cp:lastModifiedBy>iselesao</cp:lastModifiedBy>
  <dcterms:created xsi:type="dcterms:W3CDTF">2013-12-31T02:08:58Z</dcterms:created>
  <dcterms:modified xsi:type="dcterms:W3CDTF">2013-12-31T03:17:11Z</dcterms:modified>
</cp:coreProperties>
</file>