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Учет" sheetId="2" r:id="rId1"/>
    <sheet name="Лист3" sheetId="3" r:id="rId2"/>
  </sheets>
  <definedNames>
    <definedName name="_xlnm._FilterDatabase" localSheetId="0" hidden="1">Учет!$A$3:$F$29</definedName>
  </definedNames>
  <calcPr calcId="145621"/>
</workbook>
</file>

<file path=xl/calcChain.xml><?xml version="1.0" encoding="utf-8"?>
<calcChain xmlns="http://schemas.openxmlformats.org/spreadsheetml/2006/main">
  <c r="K15" i="2" l="1"/>
  <c r="K19" i="2"/>
  <c r="K21" i="2"/>
  <c r="G2" i="2"/>
  <c r="H3" i="2"/>
  <c r="G3" i="2"/>
  <c r="L21" i="2"/>
  <c r="L19" i="2"/>
  <c r="K18" i="2"/>
  <c r="K16" i="2"/>
  <c r="U29" i="2"/>
  <c r="K17" i="2"/>
  <c r="H4" i="2"/>
  <c r="U35" i="2"/>
  <c r="U30" i="2"/>
  <c r="G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G29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L16" i="2"/>
  <c r="L17" i="2"/>
  <c r="L18" i="2"/>
  <c r="L15" i="2"/>
</calcChain>
</file>

<file path=xl/sharedStrings.xml><?xml version="1.0" encoding="utf-8"?>
<sst xmlns="http://schemas.openxmlformats.org/spreadsheetml/2006/main" count="38" uniqueCount="29">
  <si>
    <t>Дата</t>
  </si>
  <si>
    <t>Время</t>
  </si>
  <si>
    <t>Оператор</t>
  </si>
  <si>
    <t>Запуск</t>
  </si>
  <si>
    <t>Остановка</t>
  </si>
  <si>
    <t>1. Операторов всего четыре.</t>
  </si>
  <si>
    <t>2. Смена работает с 8:00 до 20:00 и 20:00 до 08:00</t>
  </si>
  <si>
    <t>3. Есть запус и остановка машины.</t>
  </si>
  <si>
    <t xml:space="preserve">Допустим. Если Оператор № 4 начал 06. авг в 21:30, то закончил он в 8:00. Соответственно машина отработала 10:30 часов. </t>
  </si>
  <si>
    <t>Далее. Оператор № 2 остановил машину в 11:00, значит машина отработала 3:00 часа.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</si>
  <si>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Необходимо высчитать машино/часы для каждого оператора. И количество запусков для каждого оператора.</t>
    </r>
  </si>
  <si>
    <t>Машино/Час</t>
  </si>
  <si>
    <t>Что бы подсчет получился такой:</t>
  </si>
  <si>
    <r>
      <rPr>
        <b/>
        <sz val="11"/>
        <color theme="1"/>
        <rFont val="Calibri"/>
        <family val="2"/>
        <charset val="204"/>
        <scheme val="minor"/>
      </rPr>
      <t>20.08.</t>
    </r>
    <r>
      <rPr>
        <sz val="11"/>
        <color theme="1"/>
        <rFont val="Calibri"/>
        <family val="2"/>
        <charset val="204"/>
        <scheme val="minor"/>
      </rPr>
      <t xml:space="preserve"> - Запуск в 17:00. Смена заканчивается в 20:00, значит машина/час составляет 3:00 часа. ( 18:00 плюс 19:00 плюс 20:00)</t>
    </r>
  </si>
  <si>
    <r>
      <rPr>
        <b/>
        <sz val="11"/>
        <color theme="1"/>
        <rFont val="Calibri"/>
        <family val="2"/>
        <charset val="204"/>
        <scheme val="minor"/>
      </rPr>
      <t xml:space="preserve">10.08. </t>
    </r>
    <r>
      <rPr>
        <sz val="11"/>
        <color theme="1"/>
        <rFont val="Calibri"/>
        <family val="2"/>
        <charset val="204"/>
        <scheme val="minor"/>
      </rPr>
      <t>- Запуск в 5:00. Смена заканчивается в 08:00 , значит машина/час составляет 3:00 часа. ( 6:00 плюс 07:00 плюс 08:00)</t>
    </r>
  </si>
  <si>
    <r>
      <rPr>
        <b/>
        <sz val="11"/>
        <color theme="1"/>
        <rFont val="Calibri"/>
        <family val="2"/>
        <charset val="204"/>
        <scheme val="minor"/>
      </rPr>
      <t>22.08.</t>
    </r>
    <r>
      <rPr>
        <sz val="11"/>
        <color theme="1"/>
        <rFont val="Calibri"/>
        <family val="2"/>
        <charset val="204"/>
        <scheme val="minor"/>
      </rPr>
      <t xml:space="preserve"> - Запуск в 2:00. Смена заканчивается в 8:00, соответственно машина отработала 6:00 часов. </t>
    </r>
  </si>
  <si>
    <r>
      <rPr>
        <b/>
        <sz val="11"/>
        <color theme="1"/>
        <rFont val="Calibri"/>
        <family val="2"/>
        <charset val="204"/>
        <scheme val="minor"/>
      </rPr>
      <t xml:space="preserve">24.08. </t>
    </r>
    <r>
      <rPr>
        <sz val="11"/>
        <color theme="1"/>
        <rFont val="Calibri"/>
        <family val="2"/>
        <charset val="204"/>
        <scheme val="minor"/>
      </rPr>
      <t>- Запуск в 15:00. Смена заканчивается в 20:00. Значит машина отработала 5:00 часов.</t>
    </r>
  </si>
  <si>
    <r>
      <rPr>
        <b/>
        <sz val="11"/>
        <color theme="1"/>
        <rFont val="Calibri"/>
        <family val="2"/>
        <charset val="204"/>
        <scheme val="minor"/>
      </rPr>
      <t>08.08.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18:00. Смена начинается в 8:00. Значит машина отработала 10:00 часов. ( с 8:00 до 18:00)</t>
    </r>
  </si>
  <si>
    <r>
      <rPr>
        <b/>
        <sz val="11"/>
        <color theme="1"/>
        <rFont val="Calibri"/>
        <family val="2"/>
        <charset val="204"/>
        <scheme val="minor"/>
      </rPr>
      <t>10.08.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2:30. Смена началась в 20:00. Значит машина отработала 6:30 часов. </t>
    </r>
  </si>
  <si>
    <r>
      <rPr>
        <b/>
        <sz val="11"/>
        <color theme="1"/>
        <rFont val="Calibri"/>
        <family val="2"/>
        <charset val="204"/>
        <scheme val="minor"/>
      </rPr>
      <t>22.08.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1:00. Началась смена в 20:00. Значит машина отработала 5:00 часов.</t>
    </r>
  </si>
  <si>
    <r>
      <rPr>
        <b/>
        <sz val="11"/>
        <color theme="1"/>
        <rFont val="Calibri"/>
        <family val="2"/>
        <charset val="204"/>
        <scheme val="minor"/>
      </rPr>
      <t>12.08.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17:00. Смена началась в 8:00. Значит машина отработала 9:00 часов.</t>
    </r>
  </si>
  <si>
    <r>
      <rPr>
        <b/>
        <sz val="11"/>
        <color theme="1"/>
        <rFont val="Calibri"/>
        <family val="2"/>
        <charset val="204"/>
        <scheme val="minor"/>
      </rPr>
      <t>13.08.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22:50. Начало смены в 20:00. Значит машина отработала 2:50 часа.</t>
    </r>
  </si>
  <si>
    <r>
      <rPr>
        <b/>
        <sz val="11"/>
        <color theme="1"/>
        <rFont val="Calibri"/>
        <family val="2"/>
        <charset val="204"/>
        <scheme val="minor"/>
      </rPr>
      <t>16.08.</t>
    </r>
    <r>
      <rPr>
        <sz val="11"/>
        <color theme="1"/>
        <rFont val="Calibri"/>
        <family val="2"/>
        <charset val="204"/>
        <scheme val="minor"/>
      </rPr>
      <t xml:space="preserve"> - Остановка машины в 18:00. Начало смены было в 8:00. Машина / час составляет 10:00 часов.</t>
    </r>
  </si>
  <si>
    <r>
      <t xml:space="preserve">Подсчет машина часов в ручную для </t>
    </r>
    <r>
      <rPr>
        <b/>
        <sz val="11"/>
        <color theme="1"/>
        <rFont val="Calibri"/>
        <family val="2"/>
        <charset val="204"/>
        <scheme val="minor"/>
      </rPr>
      <t>оператора № 3</t>
    </r>
    <r>
      <rPr>
        <sz val="11"/>
        <color theme="1"/>
        <rFont val="Calibri"/>
        <family val="2"/>
        <charset val="204"/>
        <scheme val="minor"/>
      </rPr>
      <t xml:space="preserve"> при условии запусков.</t>
    </r>
  </si>
  <si>
    <r>
      <t xml:space="preserve">Подсчет машина часов в ручную для </t>
    </r>
    <r>
      <rPr>
        <b/>
        <sz val="11"/>
        <color theme="1"/>
        <rFont val="Calibri"/>
        <family val="2"/>
        <charset val="204"/>
        <scheme val="minor"/>
      </rPr>
      <t>оператора № 3</t>
    </r>
    <r>
      <rPr>
        <sz val="11"/>
        <color theme="1"/>
        <rFont val="Calibri"/>
        <family val="2"/>
        <charset val="204"/>
        <scheme val="minor"/>
      </rPr>
      <t xml:space="preserve"> при условии остановок.</t>
    </r>
  </si>
  <si>
    <r>
      <t xml:space="preserve">Итого на текущий момент </t>
    </r>
    <r>
      <rPr>
        <b/>
        <sz val="11"/>
        <color theme="1"/>
        <rFont val="Calibri"/>
        <family val="2"/>
        <charset val="204"/>
        <scheme val="minor"/>
      </rPr>
      <t>оператор №3</t>
    </r>
    <r>
      <rPr>
        <sz val="11"/>
        <color theme="1"/>
        <rFont val="Calibri"/>
        <family val="2"/>
        <charset val="204"/>
        <scheme val="minor"/>
      </rPr>
      <t xml:space="preserve"> отработал на машине всего: 118:20 часов.</t>
    </r>
  </si>
  <si>
    <t>Из которых- 39:00 часов от запуска машины и до окончания смены. И 79:20 часов от начала смены до остановки машины.</t>
  </si>
  <si>
    <t>Машина №22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</si>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</sst>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/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6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6" fontId="4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activeCell="N19" sqref="N19"/>
    </sheetView>
  </sheetViews>
  <sheetFormatPr defaultRowHeight="15" x14ac:dyDescent="0.25"/>
  <cols>
    <col min="1" max="1" width="11.28515625" style="2" customWidth="1"/>
    <col min="2" max="2" width="12.5703125" style="2" customWidth="1"/>
    <col min="3" max="3" width="11.85546875" style="2" customWidth="1"/>
    <col min="4" max="4" width="9.140625" style="2"/>
    <col min="5" max="5" width="10.5703125" style="2" customWidth="1"/>
    <col min="6" max="6" width="12" style="2" customWidth="1"/>
    <col min="7" max="8" width="9.140625" style="2"/>
    <col min="9" max="9" width="11.5703125" style="7" customWidth="1"/>
    <col min="10" max="10" width="9.140625" style="2"/>
    <col min="11" max="11" width="15" style="2" customWidth="1"/>
    <col min="12" max="12" width="13.5703125" style="2" customWidth="1"/>
    <col min="13" max="16384" width="9.140625" style="2"/>
  </cols>
  <sheetData>
    <row r="1" spans="1:17" x14ac:dyDescent="0.25">
      <c r="A1" s="13" t="s">
        <v>27</v>
      </c>
      <c r="B1" s="13"/>
      <c r="C1" s="13"/>
      <c r="D1" s="13"/>
      <c r="E1" s="13"/>
      <c r="F1" s="13"/>
      <c r="G1" s="21" t="s">
        <v>28</v>
      </c>
      <c r="H1" s="22"/>
    </row>
    <row r="2" spans="1:17" x14ac:dyDescent="0.25">
      <c r="A2" s="12" t="s">
        <v>3</v>
      </c>
      <c r="B2" s="12"/>
      <c r="C2" s="12"/>
      <c r="D2" s="12" t="s">
        <v>4</v>
      </c>
      <c r="E2" s="12"/>
      <c r="F2" s="12"/>
      <c r="G2" s="23">
        <f>G3+H3</f>
        <v>12.09722222222222</v>
      </c>
      <c r="H2" s="22"/>
    </row>
    <row r="3" spans="1:17" x14ac:dyDescent="0.25">
      <c r="A3" s="6" t="s">
        <v>0</v>
      </c>
      <c r="B3" s="6" t="s">
        <v>1</v>
      </c>
      <c r="C3" s="6" t="s">
        <v>2</v>
      </c>
      <c r="D3" s="6" t="s">
        <v>0</v>
      </c>
      <c r="E3" s="6" t="s">
        <v>1</v>
      </c>
      <c r="F3" s="6" t="s">
        <v>2</v>
      </c>
      <c r="G3" s="23">
        <f>SUM(G4:G29)</f>
        <v>5.3819444444444429</v>
      </c>
      <c r="H3" s="23">
        <f>SUM(H4:H29)</f>
        <v>6.7152777777777768</v>
      </c>
    </row>
    <row r="4" spans="1:17" x14ac:dyDescent="0.25">
      <c r="A4" s="3">
        <v>41857</v>
      </c>
      <c r="B4" s="4">
        <v>0.89583333333333337</v>
      </c>
      <c r="C4" s="5">
        <v>4</v>
      </c>
      <c r="D4" s="3">
        <v>41858</v>
      </c>
      <c r="E4" s="4">
        <v>0.45833333333333331</v>
      </c>
      <c r="F4" s="5">
        <v>2</v>
      </c>
      <c r="G4" s="24">
        <f>"8:"+(B4&gt;--"8:")/2+(B4&gt;--"20:")/2-B4</f>
        <v>0.43749999999999989</v>
      </c>
      <c r="H4" s="24">
        <f>E4-"8:"-(E4&gt;--"20:")/2+(E4&lt;--"8:")/2</f>
        <v>0.125</v>
      </c>
      <c r="I4" s="7" t="s">
        <v>5</v>
      </c>
    </row>
    <row r="5" spans="1:17" x14ac:dyDescent="0.25">
      <c r="A5" s="3">
        <v>41858</v>
      </c>
      <c r="B5" s="4">
        <v>0.60416666666666663</v>
      </c>
      <c r="C5" s="5">
        <v>2</v>
      </c>
      <c r="D5" s="3">
        <v>41859</v>
      </c>
      <c r="E5" s="4">
        <v>0.10416666666666667</v>
      </c>
      <c r="F5" s="5">
        <v>1</v>
      </c>
      <c r="G5" s="24">
        <f t="shared" ref="G5:G28" si="0">"8:"+(B5&gt;--"8:")/2+(B5&gt;--"20:")/2-B5</f>
        <v>0.22916666666666663</v>
      </c>
      <c r="H5" s="24">
        <f t="shared" ref="H5:H29" si="1">E5-"8:"-(E5&gt;--"20:")/2+(E5&lt;--"8:")/2</f>
        <v>0.27083333333333337</v>
      </c>
      <c r="I5" s="7" t="s">
        <v>6</v>
      </c>
    </row>
    <row r="6" spans="1:17" x14ac:dyDescent="0.25">
      <c r="A6" s="3">
        <v>41859</v>
      </c>
      <c r="B6" s="4">
        <v>0.25</v>
      </c>
      <c r="C6" s="5">
        <v>1</v>
      </c>
      <c r="D6" s="11">
        <v>41859</v>
      </c>
      <c r="E6" s="4">
        <v>0.75</v>
      </c>
      <c r="F6" s="5">
        <v>3</v>
      </c>
      <c r="G6" s="24">
        <f t="shared" si="0"/>
        <v>8.3333333333333315E-2</v>
      </c>
      <c r="H6" s="24">
        <f t="shared" si="1"/>
        <v>0.41666666666666669</v>
      </c>
      <c r="I6" s="7" t="s">
        <v>7</v>
      </c>
    </row>
    <row r="7" spans="1:17" x14ac:dyDescent="0.25">
      <c r="A7" s="3">
        <v>41860</v>
      </c>
      <c r="B7" s="4">
        <v>6.25E-2</v>
      </c>
      <c r="C7" s="5">
        <v>2</v>
      </c>
      <c r="D7" s="3">
        <v>41860</v>
      </c>
      <c r="E7" s="4">
        <v>0.5625</v>
      </c>
      <c r="F7" s="5">
        <v>4</v>
      </c>
      <c r="G7" s="24">
        <f t="shared" si="0"/>
        <v>0.27083333333333331</v>
      </c>
      <c r="H7" s="24">
        <f t="shared" si="1"/>
        <v>0.22916666666666669</v>
      </c>
      <c r="I7" s="7" t="s">
        <v>10</v>
      </c>
    </row>
    <row r="8" spans="1:17" x14ac:dyDescent="0.25">
      <c r="A8" s="3">
        <v>41860</v>
      </c>
      <c r="B8" s="4">
        <v>0.60416666666666663</v>
      </c>
      <c r="C8" s="5">
        <v>4</v>
      </c>
      <c r="D8" s="11">
        <v>41861</v>
      </c>
      <c r="E8" s="4">
        <v>0.10416666666666667</v>
      </c>
      <c r="F8" s="5">
        <v>3</v>
      </c>
      <c r="G8" s="24">
        <f t="shared" si="0"/>
        <v>0.22916666666666663</v>
      </c>
      <c r="H8" s="24">
        <f t="shared" si="1"/>
        <v>0.27083333333333337</v>
      </c>
      <c r="I8" s="7" t="s">
        <v>8</v>
      </c>
    </row>
    <row r="9" spans="1:17" x14ac:dyDescent="0.25">
      <c r="A9" s="11">
        <v>41861</v>
      </c>
      <c r="B9" s="4">
        <v>0.20833333333333334</v>
      </c>
      <c r="C9" s="5">
        <v>3</v>
      </c>
      <c r="D9" s="3">
        <v>41861</v>
      </c>
      <c r="E9" s="4">
        <v>0.70833333333333337</v>
      </c>
      <c r="F9" s="5">
        <v>1</v>
      </c>
      <c r="G9" s="24">
        <f t="shared" si="0"/>
        <v>0.12499999999999997</v>
      </c>
      <c r="H9" s="24">
        <f t="shared" si="1"/>
        <v>0.37500000000000006</v>
      </c>
      <c r="I9" s="7" t="s">
        <v>9</v>
      </c>
    </row>
    <row r="10" spans="1:17" x14ac:dyDescent="0.25">
      <c r="A10" s="3">
        <v>41861</v>
      </c>
      <c r="B10" s="4">
        <v>0.77083333333333337</v>
      </c>
      <c r="C10" s="5">
        <v>1</v>
      </c>
      <c r="D10" s="3">
        <v>41862</v>
      </c>
      <c r="E10" s="4">
        <v>0.14583333333333334</v>
      </c>
      <c r="F10" s="5">
        <v>4</v>
      </c>
      <c r="G10" s="24">
        <f t="shared" si="0"/>
        <v>6.2499999999999889E-2</v>
      </c>
      <c r="H10" s="24">
        <f t="shared" si="1"/>
        <v>0.3125</v>
      </c>
    </row>
    <row r="11" spans="1:17" x14ac:dyDescent="0.25">
      <c r="A11" s="3">
        <v>41862</v>
      </c>
      <c r="B11" s="4">
        <v>0.19444444444444445</v>
      </c>
      <c r="C11" s="5">
        <v>4</v>
      </c>
      <c r="D11" s="3">
        <v>41862</v>
      </c>
      <c r="E11" s="4">
        <v>0.41666666666666669</v>
      </c>
      <c r="F11" s="5">
        <v>2</v>
      </c>
      <c r="G11" s="24">
        <f t="shared" si="0"/>
        <v>0.13888888888888887</v>
      </c>
      <c r="H11" s="24">
        <f t="shared" si="1"/>
        <v>8.333333333333337E-2</v>
      </c>
      <c r="I11" s="7" t="s">
        <v>12</v>
      </c>
      <c r="N11"/>
      <c r="O11"/>
      <c r="P11"/>
      <c r="Q11"/>
    </row>
    <row r="12" spans="1:17" x14ac:dyDescent="0.25">
      <c r="A12" s="3">
        <v>41862</v>
      </c>
      <c r="B12" s="4">
        <v>0.4375</v>
      </c>
      <c r="C12" s="5">
        <v>2</v>
      </c>
      <c r="D12" s="3">
        <v>41862</v>
      </c>
      <c r="E12" s="4">
        <v>0.70833333333333337</v>
      </c>
      <c r="F12" s="5">
        <v>2</v>
      </c>
      <c r="G12" s="24">
        <f t="shared" si="0"/>
        <v>0.39583333333333326</v>
      </c>
      <c r="H12" s="24">
        <f t="shared" si="1"/>
        <v>0.37500000000000006</v>
      </c>
      <c r="N12"/>
      <c r="O12"/>
      <c r="P12"/>
      <c r="Q12"/>
    </row>
    <row r="13" spans="1:17" x14ac:dyDescent="0.25">
      <c r="A13" s="3">
        <v>41862</v>
      </c>
      <c r="B13" s="4">
        <v>0.75</v>
      </c>
      <c r="C13" s="5">
        <v>2</v>
      </c>
      <c r="D13" s="3">
        <v>41862</v>
      </c>
      <c r="E13" s="4">
        <v>0.95833333333333337</v>
      </c>
      <c r="F13" s="5">
        <v>1</v>
      </c>
      <c r="G13" s="24">
        <f t="shared" si="0"/>
        <v>8.3333333333333259E-2</v>
      </c>
      <c r="H13" s="24">
        <f t="shared" si="1"/>
        <v>0.125</v>
      </c>
      <c r="N13"/>
      <c r="O13"/>
      <c r="P13"/>
      <c r="Q13"/>
    </row>
    <row r="14" spans="1:17" x14ac:dyDescent="0.25">
      <c r="A14" s="3">
        <v>41863</v>
      </c>
      <c r="B14" s="4">
        <v>0.20833333333333334</v>
      </c>
      <c r="C14" s="5">
        <v>1</v>
      </c>
      <c r="D14" s="11">
        <v>41863</v>
      </c>
      <c r="E14" s="4">
        <v>0.70833333333333337</v>
      </c>
      <c r="F14" s="5">
        <v>3</v>
      </c>
      <c r="G14" s="24">
        <f t="shared" si="0"/>
        <v>0.12499999999999997</v>
      </c>
      <c r="H14" s="24">
        <f t="shared" si="1"/>
        <v>0.37500000000000006</v>
      </c>
      <c r="K14" s="1" t="s">
        <v>11</v>
      </c>
      <c r="L14" s="1" t="s">
        <v>3</v>
      </c>
      <c r="N14"/>
      <c r="O14"/>
      <c r="P14"/>
      <c r="Q14"/>
    </row>
    <row r="15" spans="1:17" x14ac:dyDescent="0.25">
      <c r="A15" s="3">
        <v>41864</v>
      </c>
      <c r="B15" s="4">
        <v>0.25</v>
      </c>
      <c r="C15" s="5">
        <v>2</v>
      </c>
      <c r="D15" s="3">
        <v>41864</v>
      </c>
      <c r="E15" s="4">
        <v>0.625</v>
      </c>
      <c r="F15" s="5">
        <v>4</v>
      </c>
      <c r="G15" s="24">
        <f t="shared" si="0"/>
        <v>8.3333333333333315E-2</v>
      </c>
      <c r="H15" s="24">
        <f t="shared" si="1"/>
        <v>0.29166666666666669</v>
      </c>
      <c r="I15" s="8" t="s">
        <v>2</v>
      </c>
      <c r="J15" s="9">
        <v>1</v>
      </c>
      <c r="K15" s="15">
        <f>SUMPRODUCT((C$4:C$29=J15)*("8:"+(B$4:B$29&gt;--"8:")/2+(B$4:B$29&gt;--"20:")/2-B$4:B$29)+(F$4:F$29=J15)*(E$4:E$29-"8:"-(E$4:E$29&gt;--"20:")/2+(E$4:E$29&lt;--"8:")/2))</f>
        <v>3.0624999999999996</v>
      </c>
      <c r="L15" s="10">
        <f>COUNTIF(C$4:C$29,J15)</f>
        <v>6</v>
      </c>
      <c r="M15" s="15"/>
      <c r="N15"/>
      <c r="O15"/>
      <c r="P15"/>
      <c r="Q15"/>
    </row>
    <row r="16" spans="1:17" x14ac:dyDescent="0.25">
      <c r="A16" s="3">
        <v>41864</v>
      </c>
      <c r="B16" s="4">
        <v>0.70833333333333337</v>
      </c>
      <c r="C16" s="5">
        <v>4</v>
      </c>
      <c r="D16" s="11">
        <v>41864</v>
      </c>
      <c r="E16" s="4">
        <v>0.95138888888888884</v>
      </c>
      <c r="F16" s="5">
        <v>3</v>
      </c>
      <c r="G16" s="24">
        <f t="shared" si="0"/>
        <v>0.12499999999999989</v>
      </c>
      <c r="H16" s="24">
        <f t="shared" si="1"/>
        <v>0.11805555555555558</v>
      </c>
      <c r="I16" s="8" t="s">
        <v>2</v>
      </c>
      <c r="J16" s="9">
        <v>2</v>
      </c>
      <c r="K16" s="15">
        <f t="shared" ref="K15:K16" si="2">SUMPRODUCT((C$4:C$29=J16)*("8:"+(B$4:B$29&gt;--"8:")/2+(B$4:B$29&gt;--"20:")/2-B$4:B$29)+(F$4:F$29=J16)*(E$4:E$29-"8:"-(E$4:E$29&gt;--"20:")/2+(E$4:E$29&lt;--"8:")/2))</f>
        <v>3.2083333333333326</v>
      </c>
      <c r="L16" s="10">
        <f t="shared" ref="L16:L18" si="3">COUNTIF(C$4:C$29,J16)</f>
        <v>7</v>
      </c>
      <c r="N16"/>
      <c r="O16"/>
      <c r="P16"/>
      <c r="Q16"/>
    </row>
    <row r="17" spans="1:21" x14ac:dyDescent="0.25">
      <c r="A17" s="3">
        <v>41865</v>
      </c>
      <c r="B17" s="4">
        <v>0.375</v>
      </c>
      <c r="C17" s="5">
        <v>1</v>
      </c>
      <c r="D17" s="3">
        <v>41865</v>
      </c>
      <c r="E17" s="4">
        <v>0.88888888888888884</v>
      </c>
      <c r="F17" s="5">
        <v>4</v>
      </c>
      <c r="G17" s="24">
        <f t="shared" si="0"/>
        <v>0.45833333333333326</v>
      </c>
      <c r="H17" s="24">
        <f t="shared" si="1"/>
        <v>5.555555555555558E-2</v>
      </c>
      <c r="I17" s="8" t="s">
        <v>2</v>
      </c>
      <c r="J17" s="9">
        <v>3</v>
      </c>
      <c r="K17" s="15">
        <f>SUMPRODUCT((C$4:C$29=J17)*("8:"+(B$4:B$29&gt;--"8:")/2+(B$4:B$29&gt;--"20:")/2-B$4:B$29)+(F$4:F$29=J17)*(E$4:E$29-"8:"-(E$4:E$29&gt;--"20:")/2+(E$4:E$29&lt;--"8:")/2))</f>
        <v>2.5138888888888893</v>
      </c>
      <c r="L17" s="10">
        <f t="shared" si="3"/>
        <v>4</v>
      </c>
      <c r="N17"/>
      <c r="O17"/>
      <c r="P17"/>
      <c r="Q17"/>
    </row>
    <row r="18" spans="1:21" x14ac:dyDescent="0.25">
      <c r="A18" s="3">
        <v>41865</v>
      </c>
      <c r="B18" s="4">
        <v>0.97916666666666663</v>
      </c>
      <c r="C18" s="5">
        <v>4</v>
      </c>
      <c r="D18" s="3">
        <v>41866</v>
      </c>
      <c r="E18" s="4">
        <v>0.4861111111111111</v>
      </c>
      <c r="F18" s="5">
        <v>2</v>
      </c>
      <c r="G18" s="24">
        <f t="shared" si="0"/>
        <v>0.35416666666666663</v>
      </c>
      <c r="H18" s="24">
        <f t="shared" si="1"/>
        <v>0.15277777777777779</v>
      </c>
      <c r="I18" s="8" t="s">
        <v>2</v>
      </c>
      <c r="J18" s="9">
        <v>4</v>
      </c>
      <c r="K18" s="15">
        <f>SUMPRODUCT((C$4:C$29=J18)*("8:"+(B$4:B$29&gt;--"8:")/2+(B$4:B$29&gt;--"20:")/2-B$4:B$29)+(F$4:F$29=J18)*(E$4:E$29-"8:"-(E$4:E$29&gt;--"20:")/2+(E$4:E$29&lt;--"8:")/2))</f>
        <v>3.3124999999999996</v>
      </c>
      <c r="L18" s="10">
        <f t="shared" si="3"/>
        <v>9</v>
      </c>
    </row>
    <row r="19" spans="1:21" x14ac:dyDescent="0.25">
      <c r="A19" s="3">
        <v>41866</v>
      </c>
      <c r="B19" s="4">
        <v>0.54166666666666663</v>
      </c>
      <c r="C19" s="5">
        <v>2</v>
      </c>
      <c r="D19" s="3">
        <v>41867</v>
      </c>
      <c r="E19" s="4">
        <v>4.1666666666666664E-2</v>
      </c>
      <c r="F19" s="5">
        <v>1</v>
      </c>
      <c r="G19" s="24">
        <f t="shared" si="0"/>
        <v>0.29166666666666663</v>
      </c>
      <c r="H19" s="24">
        <f t="shared" si="1"/>
        <v>0.20833333333333337</v>
      </c>
      <c r="K19" s="19">
        <f>SUM(K15:K18)</f>
        <v>12.097222222222221</v>
      </c>
      <c r="L19" s="20">
        <f>SUM(L15:L18)</f>
        <v>26</v>
      </c>
    </row>
    <row r="20" spans="1:21" x14ac:dyDescent="0.25">
      <c r="A20" s="3">
        <v>41867</v>
      </c>
      <c r="B20" s="4">
        <v>0.25</v>
      </c>
      <c r="C20" s="5">
        <v>1</v>
      </c>
      <c r="D20" s="11">
        <v>41867</v>
      </c>
      <c r="E20" s="4">
        <v>0.75</v>
      </c>
      <c r="F20" s="5">
        <v>3</v>
      </c>
      <c r="G20" s="24">
        <f t="shared" si="0"/>
        <v>8.3333333333333315E-2</v>
      </c>
      <c r="H20" s="24">
        <f t="shared" si="1"/>
        <v>0.41666666666666669</v>
      </c>
      <c r="K20" s="21" t="s">
        <v>28</v>
      </c>
      <c r="L20" s="21"/>
    </row>
    <row r="21" spans="1:21" x14ac:dyDescent="0.25">
      <c r="A21" s="3">
        <v>41869</v>
      </c>
      <c r="B21" s="4">
        <v>0.54166666666666663</v>
      </c>
      <c r="C21" s="5">
        <v>1</v>
      </c>
      <c r="D21" s="3">
        <v>41870</v>
      </c>
      <c r="E21" s="4">
        <v>0.10416666666666667</v>
      </c>
      <c r="F21" s="5">
        <v>4</v>
      </c>
      <c r="G21" s="24">
        <f t="shared" si="0"/>
        <v>0.29166666666666663</v>
      </c>
      <c r="H21" s="24">
        <f t="shared" si="1"/>
        <v>0.27083333333333337</v>
      </c>
      <c r="K21" s="25">
        <f>G2</f>
        <v>12.09722222222222</v>
      </c>
      <c r="L21" s="21">
        <f>COUNT(C4:C29)</f>
        <v>26</v>
      </c>
    </row>
    <row r="22" spans="1:21" x14ac:dyDescent="0.25">
      <c r="A22" s="3">
        <v>41870</v>
      </c>
      <c r="B22" s="4">
        <v>0.17361111111111113</v>
      </c>
      <c r="C22" s="5">
        <v>4</v>
      </c>
      <c r="D22" s="3">
        <v>41870</v>
      </c>
      <c r="E22" s="4">
        <v>0.67361111111111116</v>
      </c>
      <c r="F22" s="5">
        <v>2</v>
      </c>
      <c r="G22" s="24">
        <f t="shared" si="0"/>
        <v>0.15972222222222218</v>
      </c>
      <c r="H22" s="24">
        <f t="shared" si="1"/>
        <v>0.34027777777777785</v>
      </c>
    </row>
    <row r="23" spans="1:21" x14ac:dyDescent="0.25">
      <c r="A23" s="3">
        <v>41870</v>
      </c>
      <c r="B23" s="4">
        <v>0.77083333333333337</v>
      </c>
      <c r="C23" s="5">
        <v>2</v>
      </c>
      <c r="D23" s="3">
        <v>41871</v>
      </c>
      <c r="E23" s="4">
        <v>0.27083333333333331</v>
      </c>
      <c r="F23" s="5">
        <v>1</v>
      </c>
      <c r="G23" s="24">
        <f t="shared" si="0"/>
        <v>6.2499999999999889E-2</v>
      </c>
      <c r="H23" s="24">
        <f t="shared" si="1"/>
        <v>0.4375</v>
      </c>
    </row>
    <row r="24" spans="1:21" x14ac:dyDescent="0.25">
      <c r="A24" s="11">
        <v>41871</v>
      </c>
      <c r="B24" s="4">
        <v>0.70833333333333337</v>
      </c>
      <c r="C24" s="5">
        <v>3</v>
      </c>
      <c r="D24" s="3">
        <v>41872</v>
      </c>
      <c r="E24" s="4">
        <v>0.20833333333333334</v>
      </c>
      <c r="F24" s="5">
        <v>2</v>
      </c>
      <c r="G24" s="24">
        <f t="shared" si="0"/>
        <v>0.12499999999999989</v>
      </c>
      <c r="H24" s="24">
        <f t="shared" si="1"/>
        <v>0.375</v>
      </c>
    </row>
    <row r="25" spans="1:21" x14ac:dyDescent="0.25">
      <c r="A25" s="3">
        <v>41872</v>
      </c>
      <c r="B25" s="4">
        <v>0.54166666666666663</v>
      </c>
      <c r="C25" s="5">
        <v>4</v>
      </c>
      <c r="D25" s="11">
        <v>41873</v>
      </c>
      <c r="E25" s="4">
        <v>4.1666666666666664E-2</v>
      </c>
      <c r="F25" s="5">
        <v>3</v>
      </c>
      <c r="G25" s="24">
        <f t="shared" si="0"/>
        <v>0.29166666666666663</v>
      </c>
      <c r="H25" s="24">
        <f t="shared" si="1"/>
        <v>0.20833333333333337</v>
      </c>
    </row>
    <row r="26" spans="1:21" x14ac:dyDescent="0.25">
      <c r="A26" s="11">
        <v>41873</v>
      </c>
      <c r="B26" s="4">
        <v>8.3333333333333329E-2</v>
      </c>
      <c r="C26" s="5">
        <v>3</v>
      </c>
      <c r="D26" s="3">
        <v>41873</v>
      </c>
      <c r="E26" s="4">
        <v>0.58333333333333337</v>
      </c>
      <c r="F26" s="5">
        <v>1</v>
      </c>
      <c r="G26" s="24">
        <f t="shared" si="0"/>
        <v>0.25</v>
      </c>
      <c r="H26" s="24">
        <f t="shared" si="1"/>
        <v>0.25000000000000006</v>
      </c>
    </row>
    <row r="27" spans="1:21" x14ac:dyDescent="0.25">
      <c r="A27" s="3">
        <v>41874</v>
      </c>
      <c r="B27" s="4">
        <v>9.0277777777777776E-2</v>
      </c>
      <c r="C27" s="5">
        <v>4</v>
      </c>
      <c r="D27" s="3">
        <v>41874</v>
      </c>
      <c r="E27" s="4">
        <v>0.67361111111111116</v>
      </c>
      <c r="F27" s="5">
        <v>2</v>
      </c>
      <c r="G27" s="24">
        <f t="shared" si="0"/>
        <v>0.24305555555555552</v>
      </c>
      <c r="H27" s="24">
        <f t="shared" si="1"/>
        <v>0.34027777777777785</v>
      </c>
    </row>
    <row r="28" spans="1:21" x14ac:dyDescent="0.25">
      <c r="A28" s="11">
        <v>41875</v>
      </c>
      <c r="B28" s="4">
        <v>0.625</v>
      </c>
      <c r="C28" s="5">
        <v>3</v>
      </c>
      <c r="D28" s="3">
        <v>41875</v>
      </c>
      <c r="E28" s="4">
        <v>0.625</v>
      </c>
      <c r="F28" s="5">
        <v>1</v>
      </c>
      <c r="G28" s="24">
        <f t="shared" si="0"/>
        <v>0.20833333333333326</v>
      </c>
      <c r="H28" s="24">
        <f t="shared" si="1"/>
        <v>0.29166666666666669</v>
      </c>
    </row>
    <row r="29" spans="1:21" x14ac:dyDescent="0.25">
      <c r="A29" s="3">
        <v>41876</v>
      </c>
      <c r="B29" s="4">
        <v>0.65972222222222221</v>
      </c>
      <c r="C29" s="5">
        <v>4</v>
      </c>
      <c r="D29" s="1"/>
      <c r="E29" s="4"/>
      <c r="F29" s="5"/>
      <c r="G29" s="24">
        <f>"8:"+(B29&gt;--"8:")/2+(B29&gt;--"20:")/2-B29</f>
        <v>0.17361111111111105</v>
      </c>
      <c r="H29" s="24"/>
      <c r="U29" s="18">
        <f>U30+U35</f>
        <v>2.5138888888888888</v>
      </c>
    </row>
    <row r="30" spans="1:21" x14ac:dyDescent="0.25">
      <c r="A30" s="1"/>
      <c r="B30" s="4"/>
      <c r="C30" s="5"/>
      <c r="D30" s="1"/>
      <c r="E30" s="4"/>
      <c r="F30" s="5"/>
      <c r="G30" s="14"/>
      <c r="H30" s="14"/>
      <c r="I30" s="7" t="s">
        <v>23</v>
      </c>
      <c r="U30" s="17">
        <f>SUM(U31:U34)</f>
        <v>0.70833333333333337</v>
      </c>
    </row>
    <row r="31" spans="1:21" x14ac:dyDescent="0.25">
      <c r="A31" s="1"/>
      <c r="B31" s="4"/>
      <c r="C31" s="5"/>
      <c r="D31" s="1"/>
      <c r="E31" s="4"/>
      <c r="F31" s="5"/>
      <c r="G31" s="14"/>
      <c r="H31" s="14"/>
      <c r="I31" s="7" t="s">
        <v>14</v>
      </c>
      <c r="U31" s="16">
        <v>0.125</v>
      </c>
    </row>
    <row r="32" spans="1:21" x14ac:dyDescent="0.25">
      <c r="A32" s="1"/>
      <c r="B32" s="4"/>
      <c r="C32" s="5"/>
      <c r="D32" s="1"/>
      <c r="E32" s="4"/>
      <c r="F32" s="5"/>
      <c r="G32" s="14"/>
      <c r="H32" s="14"/>
      <c r="I32" s="7" t="s">
        <v>13</v>
      </c>
      <c r="U32" s="16">
        <v>0.125</v>
      </c>
    </row>
    <row r="33" spans="1:21" x14ac:dyDescent="0.25">
      <c r="A33" s="1"/>
      <c r="B33" s="4"/>
      <c r="C33" s="5"/>
      <c r="D33" s="1"/>
      <c r="E33" s="4"/>
      <c r="F33" s="5"/>
      <c r="G33" s="14"/>
      <c r="H33" s="14"/>
      <c r="I33" s="7" t="s">
        <v>15</v>
      </c>
      <c r="U33" s="16">
        <v>0.25</v>
      </c>
    </row>
    <row r="34" spans="1:21" x14ac:dyDescent="0.25">
      <c r="A34" s="1"/>
      <c r="B34" s="4"/>
      <c r="C34" s="5"/>
      <c r="D34" s="1"/>
      <c r="E34" s="4"/>
      <c r="F34" s="5"/>
      <c r="G34" s="14"/>
      <c r="H34" s="14"/>
      <c r="I34" s="7" t="s">
        <v>16</v>
      </c>
      <c r="U34" s="16">
        <v>0.20833333333333334</v>
      </c>
    </row>
    <row r="35" spans="1:21" x14ac:dyDescent="0.25">
      <c r="A35" s="1"/>
      <c r="B35" s="4"/>
      <c r="C35" s="5"/>
      <c r="D35" s="1"/>
      <c r="E35" s="4"/>
      <c r="F35" s="5"/>
      <c r="G35" s="14"/>
      <c r="H35" s="14"/>
      <c r="I35" s="7" t="s">
        <v>24</v>
      </c>
      <c r="U35" s="17">
        <f>SUM(U36:U41)</f>
        <v>1.8055555555555556</v>
      </c>
    </row>
    <row r="36" spans="1:21" x14ac:dyDescent="0.25">
      <c r="A36" s="1"/>
      <c r="B36" s="4"/>
      <c r="C36" s="5"/>
      <c r="D36" s="1"/>
      <c r="E36" s="4"/>
      <c r="F36" s="5"/>
      <c r="G36" s="14"/>
      <c r="H36" s="14"/>
      <c r="I36" s="7" t="s">
        <v>17</v>
      </c>
      <c r="U36" s="16">
        <v>0.41666666666666669</v>
      </c>
    </row>
    <row r="37" spans="1:21" x14ac:dyDescent="0.25">
      <c r="A37" s="1"/>
      <c r="B37" s="4"/>
      <c r="C37" s="5"/>
      <c r="D37" s="1"/>
      <c r="E37" s="4"/>
      <c r="F37" s="5"/>
      <c r="G37" s="14"/>
      <c r="H37" s="14"/>
      <c r="I37" s="7" t="s">
        <v>18</v>
      </c>
      <c r="U37" s="16">
        <v>0.27083333333333331</v>
      </c>
    </row>
    <row r="38" spans="1:21" x14ac:dyDescent="0.25">
      <c r="A38" s="1"/>
      <c r="B38" s="4"/>
      <c r="C38" s="5"/>
      <c r="D38" s="1"/>
      <c r="E38" s="4"/>
      <c r="F38" s="5"/>
      <c r="G38" s="14"/>
      <c r="H38" s="14"/>
      <c r="I38" s="7" t="s">
        <v>20</v>
      </c>
      <c r="U38" s="16">
        <v>0.375</v>
      </c>
    </row>
    <row r="39" spans="1:21" x14ac:dyDescent="0.25">
      <c r="A39" s="1"/>
      <c r="B39" s="4"/>
      <c r="C39" s="5"/>
      <c r="D39" s="1"/>
      <c r="E39" s="4"/>
      <c r="F39" s="5"/>
      <c r="G39" s="14"/>
      <c r="H39" s="14"/>
      <c r="I39" s="7" t="s">
        <v>21</v>
      </c>
      <c r="U39" s="16">
        <v>0.11805555555555557</v>
      </c>
    </row>
    <row r="40" spans="1:21" x14ac:dyDescent="0.25">
      <c r="A40" s="1"/>
      <c r="B40" s="4"/>
      <c r="C40" s="5"/>
      <c r="D40" s="1"/>
      <c r="E40" s="4"/>
      <c r="F40" s="5"/>
      <c r="G40" s="14"/>
      <c r="H40" s="14"/>
      <c r="I40" s="7" t="s">
        <v>22</v>
      </c>
      <c r="U40" s="16">
        <v>0.41666666666666669</v>
      </c>
    </row>
    <row r="41" spans="1:21" x14ac:dyDescent="0.25">
      <c r="A41" s="1"/>
      <c r="B41" s="4"/>
      <c r="C41" s="5"/>
      <c r="D41" s="1"/>
      <c r="E41" s="4"/>
      <c r="F41" s="5"/>
      <c r="G41" s="14"/>
      <c r="H41" s="14"/>
      <c r="I41" s="7" t="s">
        <v>19</v>
      </c>
      <c r="U41" s="16">
        <v>0.20833333333333334</v>
      </c>
    </row>
    <row r="42" spans="1:21" x14ac:dyDescent="0.25">
      <c r="A42" s="1"/>
      <c r="B42" s="4"/>
      <c r="C42" s="5"/>
      <c r="D42" s="1"/>
      <c r="E42" s="4"/>
      <c r="F42" s="5"/>
      <c r="G42" s="14"/>
      <c r="H42" s="14"/>
      <c r="I42" s="7" t="s">
        <v>25</v>
      </c>
    </row>
    <row r="43" spans="1:21" x14ac:dyDescent="0.25">
      <c r="A43" s="1"/>
      <c r="B43" s="4"/>
      <c r="C43" s="5"/>
      <c r="D43" s="1"/>
      <c r="E43" s="4"/>
      <c r="F43" s="5"/>
      <c r="G43" s="14"/>
      <c r="H43" s="14"/>
      <c r="I43" s="7" t="s">
        <v>26</v>
      </c>
    </row>
    <row r="44" spans="1:21" x14ac:dyDescent="0.25">
      <c r="A44" s="1"/>
      <c r="B44" s="4"/>
      <c r="C44" s="5"/>
      <c r="D44" s="1"/>
      <c r="E44" s="4"/>
      <c r="F44" s="5"/>
    </row>
    <row r="45" spans="1:21" x14ac:dyDescent="0.25">
      <c r="A45" s="1"/>
      <c r="B45" s="4"/>
      <c r="C45" s="5"/>
      <c r="D45" s="1"/>
      <c r="E45" s="4"/>
      <c r="F45" s="5"/>
    </row>
    <row r="46" spans="1:21" x14ac:dyDescent="0.25">
      <c r="A46" s="1"/>
      <c r="B46" s="4"/>
      <c r="C46" s="5"/>
      <c r="D46" s="1"/>
      <c r="E46" s="4"/>
      <c r="F46" s="5"/>
    </row>
    <row r="47" spans="1:21" x14ac:dyDescent="0.25">
      <c r="A47" s="1"/>
      <c r="B47" s="4"/>
      <c r="C47" s="5"/>
      <c r="D47" s="1"/>
      <c r="E47" s="4"/>
      <c r="F47" s="5"/>
    </row>
    <row r="48" spans="1:21" x14ac:dyDescent="0.25">
      <c r="A48" s="1"/>
      <c r="B48" s="4"/>
      <c r="C48" s="5"/>
      <c r="D48" s="1"/>
      <c r="E48" s="4"/>
      <c r="F48" s="5"/>
    </row>
    <row r="49" spans="1:6" x14ac:dyDescent="0.25">
      <c r="A49" s="1"/>
      <c r="B49" s="4"/>
      <c r="C49" s="5"/>
      <c r="D49" s="1"/>
      <c r="E49" s="4"/>
      <c r="F49" s="5"/>
    </row>
    <row r="50" spans="1:6" x14ac:dyDescent="0.25">
      <c r="A50" s="1"/>
      <c r="B50" s="4"/>
      <c r="C50" s="5"/>
      <c r="D50" s="1"/>
      <c r="E50" s="4"/>
      <c r="F50" s="5"/>
    </row>
    <row r="51" spans="1:6" x14ac:dyDescent="0.25">
      <c r="A51" s="1"/>
      <c r="B51" s="4"/>
      <c r="C51" s="5"/>
      <c r="D51" s="1"/>
      <c r="E51" s="4"/>
      <c r="F51" s="5"/>
    </row>
  </sheetData>
  <autoFilter ref="A3:F29"/>
  <mergeCells count="3">
    <mergeCell ref="A2:C2"/>
    <mergeCell ref="D2:F2"/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Учет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2014-08-26T07:01:52Z</dcterms:modified>
</cp:coreProperties>
</file>