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000" windowHeight="9675"/>
  </bookViews>
  <sheets>
    <sheet name="Лист1" sheetId="1" r:id="rId1"/>
    <sheet name="Лист4" sheetId="4" r:id="rId2"/>
  </sheets>
  <externalReferences>
    <externalReference r:id="rId3"/>
  </externalReferences>
  <definedNames>
    <definedName name="прд">[1]праздники!$A$1:$A$15</definedName>
    <definedName name="Р_В">[1]праздники!$B$1:$B$3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B5" i="1"/>
  <c r="B4" i="1"/>
  <c r="AH12" i="1"/>
  <c r="AH19" i="1"/>
  <c r="W4" i="4" l="1"/>
  <c r="W12" i="4"/>
  <c r="G50" i="4" l="1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F50" i="4"/>
  <c r="F46" i="4"/>
  <c r="F42" i="4"/>
  <c r="F38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F34" i="4"/>
  <c r="F30" i="4"/>
  <c r="F26" i="4"/>
  <c r="F22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F18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F14" i="4"/>
  <c r="F6" i="4"/>
  <c r="G6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F10" i="4"/>
  <c r="L6" i="4"/>
  <c r="M6" i="4"/>
  <c r="N6" i="4"/>
  <c r="O6" i="4"/>
  <c r="P6" i="4"/>
  <c r="Q6" i="4"/>
  <c r="R6" i="4"/>
  <c r="S6" i="4"/>
  <c r="T6" i="4"/>
  <c r="H6" i="4"/>
  <c r="I6" i="4"/>
  <c r="J6" i="4"/>
  <c r="K6" i="4"/>
  <c r="L2" i="4"/>
  <c r="V44" i="4"/>
  <c r="X36" i="4"/>
  <c r="X44" i="4"/>
  <c r="X12" i="4"/>
  <c r="X20" i="4"/>
  <c r="X28" i="4"/>
  <c r="X4" i="4"/>
  <c r="O2" i="4"/>
  <c r="Y44" i="4" l="1"/>
  <c r="AI3" i="1"/>
  <c r="V20" i="4"/>
  <c r="V28" i="4"/>
  <c r="V36" i="4"/>
  <c r="V12" i="4"/>
  <c r="W44" i="4"/>
  <c r="W36" i="4"/>
  <c r="W28" i="4"/>
  <c r="W20" i="4"/>
  <c r="V4" i="4"/>
  <c r="Z44" i="4" l="1"/>
  <c r="Y36" i="4"/>
  <c r="Z36" i="4" s="1"/>
  <c r="Y28" i="4"/>
  <c r="Z28" i="4" s="1"/>
  <c r="Y20" i="4"/>
  <c r="Z20" i="4" s="1"/>
  <c r="Y12" i="4"/>
  <c r="Z12" i="4" s="1"/>
  <c r="Y4" i="4"/>
  <c r="Z4" i="4" s="1"/>
  <c r="A46" i="1"/>
  <c r="A39" i="1"/>
  <c r="A32" i="1"/>
  <c r="A25" i="1"/>
  <c r="A18" i="1"/>
  <c r="A11" i="1"/>
  <c r="I6" i="1"/>
  <c r="M6" i="1"/>
  <c r="Q6" i="1"/>
  <c r="F6" i="1"/>
  <c r="Z6" i="1" l="1"/>
  <c r="Y6" i="1"/>
  <c r="B6" i="1"/>
  <c r="E6" i="1"/>
  <c r="AF6" i="1"/>
  <c r="AB6" i="1"/>
  <c r="X6" i="1"/>
  <c r="AE6" i="1"/>
  <c r="AA6" i="1"/>
  <c r="W6" i="1"/>
  <c r="AD6" i="1"/>
  <c r="S6" i="1"/>
  <c r="O6" i="1"/>
  <c r="K6" i="1"/>
  <c r="G6" i="1"/>
  <c r="V6" i="1"/>
  <c r="R6" i="1"/>
  <c r="N6" i="1"/>
  <c r="J6" i="1"/>
  <c r="T6" i="1"/>
  <c r="P6" i="1"/>
  <c r="L6" i="1"/>
  <c r="H6" i="1"/>
  <c r="D6" i="1"/>
  <c r="C6" i="1"/>
  <c r="AC6" i="1"/>
  <c r="U6" i="1"/>
  <c r="AG5" i="1"/>
  <c r="AH4" i="1" s="1"/>
  <c r="AG4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G48" i="1"/>
  <c r="AG47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G41" i="1"/>
  <c r="AG40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4" i="1"/>
  <c r="AG33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G26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G20" i="1"/>
  <c r="AG19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B14" i="1"/>
  <c r="AG13" i="1"/>
  <c r="AG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C10" i="1"/>
  <c r="AG6" i="1" l="1"/>
  <c r="AG28" i="1"/>
  <c r="AH40" i="1"/>
  <c r="AH47" i="1"/>
  <c r="AH26" i="1"/>
  <c r="AH33" i="1"/>
  <c r="AG21" i="1"/>
  <c r="AG35" i="1"/>
  <c r="AG42" i="1"/>
  <c r="AG49" i="1"/>
  <c r="AG14" i="1"/>
</calcChain>
</file>

<file path=xl/sharedStrings.xml><?xml version="1.0" encoding="utf-8"?>
<sst xmlns="http://schemas.openxmlformats.org/spreadsheetml/2006/main" count="274" uniqueCount="37">
  <si>
    <t>регион</t>
  </si>
  <si>
    <t>торговый отдел</t>
  </si>
  <si>
    <t>разница (руб.)</t>
  </si>
  <si>
    <t>факт  (руб.)</t>
  </si>
  <si>
    <t>план  (руб.)</t>
  </si>
  <si>
    <t>Достижение плана на тек. момент</t>
  </si>
  <si>
    <t>Июнь</t>
  </si>
  <si>
    <t>Итого</t>
  </si>
  <si>
    <t>Линия Чижова</t>
  </si>
  <si>
    <t>Воронеж</t>
  </si>
  <si>
    <t>в</t>
  </si>
  <si>
    <t>я</t>
  </si>
  <si>
    <t>ФИО</t>
  </si>
  <si>
    <t>повар-сушист</t>
  </si>
  <si>
    <t>должность</t>
  </si>
  <si>
    <t>категория</t>
  </si>
  <si>
    <t>Иванов Иван Иванович</t>
  </si>
  <si>
    <t>раб. дни /выручка/%</t>
  </si>
  <si>
    <t>Петров Иван Иванович</t>
  </si>
  <si>
    <t>Сидоров Иван Иванович</t>
  </si>
  <si>
    <t>продавец-кассир</t>
  </si>
  <si>
    <t>Табель учета рабочего времени</t>
  </si>
  <si>
    <t>план продаж</t>
  </si>
  <si>
    <t>факт продаж</t>
  </si>
  <si>
    <t>условные обозначения</t>
  </si>
  <si>
    <r>
      <rPr>
        <b/>
        <sz val="12"/>
        <color theme="1"/>
        <rFont val="Times New Roman"/>
        <family val="1"/>
        <charset val="204"/>
      </rPr>
      <t>Я</t>
    </r>
    <r>
      <rPr>
        <sz val="10"/>
        <color theme="1"/>
        <rFont val="Times New Roman"/>
        <family val="1"/>
        <charset val="204"/>
      </rPr>
      <t xml:space="preserve"> - явка (рабочая смена)</t>
    </r>
  </si>
  <si>
    <r>
      <rPr>
        <b/>
        <sz val="12"/>
        <color theme="1"/>
        <rFont val="Times New Roman"/>
        <family val="1"/>
        <charset val="204"/>
      </rPr>
      <t>В</t>
    </r>
    <r>
      <rPr>
        <sz val="10"/>
        <color theme="1"/>
        <rFont val="Times New Roman"/>
        <family val="1"/>
        <charset val="204"/>
      </rPr>
      <t xml:space="preserve"> - выходной</t>
    </r>
  </si>
  <si>
    <r>
      <rPr>
        <b/>
        <sz val="12"/>
        <color theme="1"/>
        <rFont val="Times New Roman"/>
        <family val="1"/>
        <charset val="204"/>
      </rPr>
      <t>НН</t>
    </r>
    <r>
      <rPr>
        <sz val="10"/>
        <color theme="1"/>
        <rFont val="Times New Roman"/>
        <family val="1"/>
        <charset val="204"/>
      </rPr>
      <t xml:space="preserve"> - отсутсвие </t>
    </r>
  </si>
  <si>
    <t>Б - больничный</t>
  </si>
  <si>
    <t>оклад</t>
  </si>
  <si>
    <t>Итого рабочих дней</t>
  </si>
  <si>
    <t>категория максимум</t>
  </si>
  <si>
    <t>оклад к выплате</t>
  </si>
  <si>
    <t>всего к выпате</t>
  </si>
  <si>
    <t>сумма % к выплате</t>
  </si>
  <si>
    <t>дата</t>
  </si>
  <si>
    <t>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</si>
</sst>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[$-419]d\ mmm;@"/>
    <numFmt numFmtId="166" formatCode="#,##0_р_."/>
    <numFmt numFmtId="167" formatCode="#,##0.0_р_."/>
    <numFmt numFmtId="168" formatCode="[$-419]mmmm\ yyyy;@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Days"/>
      <family val="3"/>
      <charset val="204"/>
    </font>
    <font>
      <sz val="12"/>
      <color theme="0"/>
      <name val="Days"/>
      <family val="3"/>
      <charset val="204"/>
    </font>
    <font>
      <sz val="12"/>
      <color theme="1"/>
      <name val="Days"/>
      <family val="3"/>
      <charset val="204"/>
    </font>
    <font>
      <b/>
      <sz val="11"/>
      <color theme="1"/>
      <name val="Days"/>
      <family val="3"/>
      <charset val="204"/>
    </font>
    <font>
      <b/>
      <sz val="12"/>
      <color rgb="FFFF0000"/>
      <name val="Days"/>
      <family val="3"/>
      <charset val="204"/>
    </font>
    <font>
      <b/>
      <sz val="9"/>
      <color theme="1"/>
      <name val="Days"/>
      <family val="3"/>
      <charset val="204"/>
    </font>
    <font>
      <sz val="9"/>
      <color theme="1"/>
      <name val="Days"/>
      <family val="3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Segoe U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System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 vertical="center"/>
    </xf>
    <xf numFmtId="165" fontId="6" fillId="2" borderId="18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66" fontId="8" fillId="0" borderId="0" xfId="0" applyNumberFormat="1" applyFont="1"/>
    <xf numFmtId="166" fontId="8" fillId="0" borderId="0" xfId="0" applyNumberFormat="1" applyFont="1" applyAlignment="1">
      <alignment wrapText="1"/>
    </xf>
    <xf numFmtId="166" fontId="9" fillId="0" borderId="0" xfId="0" applyNumberFormat="1" applyFont="1" applyAlignment="1">
      <alignment horizontal="center"/>
    </xf>
    <xf numFmtId="166" fontId="11" fillId="0" borderId="11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vertical="center" wrapText="1"/>
    </xf>
    <xf numFmtId="166" fontId="8" fillId="0" borderId="2" xfId="0" applyNumberFormat="1" applyFont="1" applyBorder="1" applyAlignment="1">
      <alignment horizontal="center"/>
    </xf>
    <xf numFmtId="166" fontId="8" fillId="0" borderId="0" xfId="0" applyNumberFormat="1" applyFont="1" applyAlignment="1"/>
    <xf numFmtId="167" fontId="8" fillId="0" borderId="4" xfId="0" applyNumberFormat="1" applyFont="1" applyBorder="1" applyAlignment="1">
      <alignment horizontal="center"/>
    </xf>
    <xf numFmtId="167" fontId="8" fillId="0" borderId="0" xfId="0" applyNumberFormat="1" applyFont="1"/>
    <xf numFmtId="167" fontId="8" fillId="0" borderId="26" xfId="0" applyNumberFormat="1" applyFont="1" applyBorder="1" applyAlignment="1">
      <alignment horizontal="center"/>
    </xf>
    <xf numFmtId="166" fontId="8" fillId="0" borderId="0" xfId="0" applyNumberFormat="1" applyFont="1" applyFill="1" applyAlignment="1">
      <alignment wrapText="1"/>
    </xf>
    <xf numFmtId="166" fontId="8" fillId="3" borderId="0" xfId="0" applyNumberFormat="1" applyFont="1" applyFill="1" applyAlignment="1">
      <alignment horizontal="left"/>
    </xf>
    <xf numFmtId="166" fontId="8" fillId="3" borderId="0" xfId="0" applyNumberFormat="1" applyFont="1" applyFill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left"/>
    </xf>
    <xf numFmtId="166" fontId="9" fillId="0" borderId="0" xfId="0" applyNumberFormat="1" applyFont="1" applyBorder="1" applyAlignment="1">
      <alignment horizontal="left"/>
    </xf>
    <xf numFmtId="165" fontId="10" fillId="3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/>
    </xf>
    <xf numFmtId="165" fontId="9" fillId="3" borderId="3" xfId="0" applyNumberFormat="1" applyFont="1" applyFill="1" applyBorder="1" applyAlignment="1">
      <alignment horizontal="center" vertical="center"/>
    </xf>
    <xf numFmtId="165" fontId="9" fillId="0" borderId="6" xfId="0" applyNumberFormat="1" applyFont="1" applyBorder="1" applyAlignment="1">
      <alignment vertical="center" wrapText="1"/>
    </xf>
    <xf numFmtId="166" fontId="8" fillId="0" borderId="6" xfId="0" applyNumberFormat="1" applyFont="1" applyBorder="1" applyAlignment="1">
      <alignment vertical="center" wrapText="1"/>
    </xf>
    <xf numFmtId="166" fontId="8" fillId="0" borderId="6" xfId="0" applyNumberFormat="1" applyFont="1" applyBorder="1" applyAlignment="1">
      <alignment vertical="center" textRotation="90" wrapText="1"/>
    </xf>
    <xf numFmtId="166" fontId="11" fillId="0" borderId="39" xfId="0" applyNumberFormat="1" applyFont="1" applyBorder="1" applyAlignment="1">
      <alignment horizontal="center" vertical="center" wrapText="1"/>
    </xf>
    <xf numFmtId="165" fontId="9" fillId="3" borderId="28" xfId="0" applyNumberFormat="1" applyFont="1" applyFill="1" applyBorder="1" applyAlignment="1">
      <alignment horizontal="center" vertical="center"/>
    </xf>
    <xf numFmtId="165" fontId="9" fillId="3" borderId="29" xfId="0" applyNumberFormat="1" applyFont="1" applyFill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/>
    </xf>
    <xf numFmtId="166" fontId="8" fillId="0" borderId="30" xfId="0" applyNumberFormat="1" applyFont="1" applyBorder="1" applyAlignment="1">
      <alignment horizontal="center"/>
    </xf>
    <xf numFmtId="167" fontId="8" fillId="0" borderId="16" xfId="0" applyNumberFormat="1" applyFont="1" applyBorder="1" applyAlignment="1">
      <alignment horizontal="center"/>
    </xf>
    <xf numFmtId="165" fontId="10" fillId="3" borderId="16" xfId="0" applyNumberFormat="1" applyFont="1" applyFill="1" applyBorder="1" applyAlignment="1">
      <alignment horizontal="center" vertical="center"/>
    </xf>
    <xf numFmtId="165" fontId="10" fillId="3" borderId="30" xfId="0" applyNumberFormat="1" applyFont="1" applyFill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/>
    </xf>
    <xf numFmtId="167" fontId="8" fillId="0" borderId="33" xfId="0" applyNumberFormat="1" applyFont="1" applyBorder="1" applyAlignment="1">
      <alignment horizontal="center"/>
    </xf>
    <xf numFmtId="167" fontId="8" fillId="0" borderId="31" xfId="0" applyNumberFormat="1" applyFont="1" applyBorder="1" applyAlignment="1">
      <alignment horizontal="center"/>
    </xf>
    <xf numFmtId="167" fontId="8" fillId="0" borderId="32" xfId="0" applyNumberFormat="1" applyFont="1" applyBorder="1" applyAlignment="1">
      <alignment horizontal="center"/>
    </xf>
    <xf numFmtId="165" fontId="9" fillId="3" borderId="15" xfId="0" applyNumberFormat="1" applyFont="1" applyFill="1" applyBorder="1" applyAlignment="1">
      <alignment horizontal="center" vertical="center"/>
    </xf>
    <xf numFmtId="166" fontId="11" fillId="0" borderId="40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6" fontId="9" fillId="3" borderId="0" xfId="0" applyNumberFormat="1" applyFont="1" applyFill="1" applyAlignment="1">
      <alignment horizontal="left"/>
    </xf>
    <xf numFmtId="166" fontId="9" fillId="0" borderId="0" xfId="0" applyNumberFormat="1" applyFont="1" applyAlignment="1">
      <alignment horizontal="center" vertical="center"/>
    </xf>
    <xf numFmtId="0" fontId="15" fillId="0" borderId="0" xfId="0" applyFont="1"/>
    <xf numFmtId="2" fontId="12" fillId="0" borderId="0" xfId="1" applyNumberFormat="1" applyFont="1" applyAlignment="1">
      <alignment horizontal="center"/>
    </xf>
    <xf numFmtId="165" fontId="16" fillId="0" borderId="6" xfId="0" applyNumberFormat="1" applyFont="1" applyBorder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/>
    </xf>
    <xf numFmtId="166" fontId="9" fillId="0" borderId="0" xfId="0" applyNumberFormat="1" applyFont="1" applyFill="1" applyAlignment="1">
      <alignment horizontal="center"/>
    </xf>
    <xf numFmtId="165" fontId="9" fillId="3" borderId="6" xfId="0" applyNumberFormat="1" applyFont="1" applyFill="1" applyBorder="1" applyAlignment="1">
      <alignment horizontal="center" vertical="center" wrapText="1"/>
    </xf>
    <xf numFmtId="165" fontId="9" fillId="3" borderId="41" xfId="0" applyNumberFormat="1" applyFont="1" applyFill="1" applyBorder="1" applyAlignment="1">
      <alignment horizontal="center" vertical="center"/>
    </xf>
    <xf numFmtId="165" fontId="10" fillId="3" borderId="29" xfId="0" applyNumberFormat="1" applyFont="1" applyFill="1" applyBorder="1" applyAlignment="1">
      <alignment horizontal="center" vertical="center"/>
    </xf>
    <xf numFmtId="165" fontId="10" fillId="3" borderId="41" xfId="0" applyNumberFormat="1" applyFont="1" applyFill="1" applyBorder="1" applyAlignment="1">
      <alignment horizontal="center" vertical="center"/>
    </xf>
    <xf numFmtId="165" fontId="9" fillId="3" borderId="42" xfId="0" applyNumberFormat="1" applyFont="1" applyFill="1" applyBorder="1" applyAlignment="1">
      <alignment horizontal="center" vertical="center"/>
    </xf>
    <xf numFmtId="165" fontId="10" fillId="3" borderId="42" xfId="0" applyNumberFormat="1" applyFont="1" applyFill="1" applyBorder="1" applyAlignment="1">
      <alignment horizontal="center" vertical="center"/>
    </xf>
    <xf numFmtId="166" fontId="9" fillId="0" borderId="43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6" fontId="8" fillId="0" borderId="0" xfId="0" applyNumberFormat="1" applyFont="1" applyFill="1" applyAlignment="1">
      <alignment horizontal="center"/>
    </xf>
    <xf numFmtId="166" fontId="16" fillId="0" borderId="0" xfId="0" applyNumberFormat="1" applyFont="1" applyFill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166" fontId="11" fillId="0" borderId="44" xfId="0" applyNumberFormat="1" applyFont="1" applyBorder="1" applyAlignment="1">
      <alignment horizontal="center" vertical="center" wrapText="1"/>
    </xf>
    <xf numFmtId="166" fontId="8" fillId="0" borderId="45" xfId="0" applyNumberFormat="1" applyFont="1" applyBorder="1" applyAlignment="1">
      <alignment horizontal="center"/>
    </xf>
    <xf numFmtId="167" fontId="8" fillId="0" borderId="45" xfId="0" applyNumberFormat="1" applyFont="1" applyBorder="1" applyAlignment="1">
      <alignment horizontal="center"/>
    </xf>
    <xf numFmtId="165" fontId="10" fillId="3" borderId="46" xfId="0" applyNumberFormat="1" applyFont="1" applyFill="1" applyBorder="1" applyAlignment="1">
      <alignment horizontal="center" vertical="center"/>
    </xf>
    <xf numFmtId="166" fontId="8" fillId="0" borderId="46" xfId="0" applyNumberFormat="1" applyFont="1" applyBorder="1" applyAlignment="1">
      <alignment horizontal="center"/>
    </xf>
    <xf numFmtId="167" fontId="8" fillId="0" borderId="47" xfId="0" applyNumberFormat="1" applyFont="1" applyBorder="1" applyAlignment="1">
      <alignment horizontal="center"/>
    </xf>
    <xf numFmtId="167" fontId="8" fillId="0" borderId="30" xfId="0" applyNumberFormat="1" applyFont="1" applyBorder="1" applyAlignment="1">
      <alignment horizontal="center"/>
    </xf>
    <xf numFmtId="166" fontId="11" fillId="0" borderId="48" xfId="0" applyNumberFormat="1" applyFont="1" applyBorder="1" applyAlignment="1">
      <alignment horizontal="center" vertical="center" wrapText="1"/>
    </xf>
    <xf numFmtId="167" fontId="8" fillId="0" borderId="49" xfId="0" applyNumberFormat="1" applyFont="1" applyBorder="1" applyAlignment="1">
      <alignment horizontal="center"/>
    </xf>
    <xf numFmtId="165" fontId="9" fillId="3" borderId="50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166" fontId="10" fillId="0" borderId="34" xfId="0" applyNumberFormat="1" applyFont="1" applyFill="1" applyBorder="1" applyAlignment="1">
      <alignment horizontal="center" vertical="center"/>
    </xf>
    <xf numFmtId="166" fontId="10" fillId="0" borderId="23" xfId="0" applyNumberFormat="1" applyFont="1" applyFill="1" applyBorder="1" applyAlignment="1">
      <alignment horizontal="center" vertical="center"/>
    </xf>
    <xf numFmtId="166" fontId="10" fillId="0" borderId="24" xfId="0" applyNumberFormat="1" applyFont="1" applyFill="1" applyBorder="1" applyAlignment="1">
      <alignment horizontal="center" vertical="center"/>
    </xf>
    <xf numFmtId="166" fontId="8" fillId="0" borderId="34" xfId="0" applyNumberFormat="1" applyFont="1" applyBorder="1" applyAlignment="1">
      <alignment horizontal="center" vertical="center" wrapText="1"/>
    </xf>
    <xf numFmtId="166" fontId="8" fillId="0" borderId="23" xfId="0" applyNumberFormat="1" applyFont="1" applyBorder="1" applyAlignment="1">
      <alignment horizontal="center" vertical="center" wrapText="1"/>
    </xf>
    <xf numFmtId="166" fontId="8" fillId="0" borderId="24" xfId="0" applyNumberFormat="1" applyFont="1" applyBorder="1" applyAlignment="1">
      <alignment horizontal="center" vertical="center" wrapText="1"/>
    </xf>
    <xf numFmtId="166" fontId="8" fillId="0" borderId="36" xfId="0" applyNumberFormat="1" applyFont="1" applyBorder="1" applyAlignment="1">
      <alignment horizontal="center" vertical="center"/>
    </xf>
    <xf numFmtId="166" fontId="8" fillId="0" borderId="35" xfId="0" applyNumberFormat="1" applyFont="1" applyBorder="1" applyAlignment="1">
      <alignment horizontal="center" vertical="center"/>
    </xf>
    <xf numFmtId="166" fontId="8" fillId="0" borderId="37" xfId="0" applyNumberFormat="1" applyFont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center" vertical="center"/>
    </xf>
    <xf numFmtId="166" fontId="9" fillId="3" borderId="23" xfId="0" applyNumberFormat="1" applyFont="1" applyFill="1" applyBorder="1" applyAlignment="1">
      <alignment horizontal="center" vertical="center"/>
    </xf>
    <xf numFmtId="166" fontId="9" fillId="3" borderId="38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 wrapText="1"/>
    </xf>
    <xf numFmtId="168" fontId="12" fillId="4" borderId="0" xfId="0" applyNumberFormat="1" applyFont="1" applyFill="1" applyBorder="1" applyAlignment="1">
      <alignment horizontal="center"/>
    </xf>
    <xf numFmtId="166" fontId="13" fillId="4" borderId="0" xfId="0" applyNumberFormat="1" applyFont="1" applyFill="1" applyBorder="1" applyAlignment="1">
      <alignment horizontal="center"/>
    </xf>
    <xf numFmtId="166" fontId="9" fillId="3" borderId="34" xfId="0" applyNumberFormat="1" applyFont="1" applyFill="1" applyBorder="1" applyAlignment="1">
      <alignment horizontal="center" vertical="center"/>
    </xf>
    <xf numFmtId="166" fontId="9" fillId="0" borderId="34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66" fontId="9" fillId="0" borderId="38" xfId="0" applyNumberFormat="1" applyFont="1" applyBorder="1" applyAlignment="1">
      <alignment horizontal="center" vertical="center"/>
    </xf>
    <xf numFmtId="166" fontId="17" fillId="0" borderId="34" xfId="0" applyNumberFormat="1" applyFont="1" applyFill="1" applyBorder="1" applyAlignment="1">
      <alignment horizontal="center" vertical="center"/>
    </xf>
    <xf numFmtId="166" fontId="17" fillId="0" borderId="23" xfId="0" applyNumberFormat="1" applyFont="1" applyFill="1" applyBorder="1" applyAlignment="1">
      <alignment horizontal="center" vertical="center"/>
    </xf>
    <xf numFmtId="166" fontId="17" fillId="0" borderId="3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164" fontId="5" fillId="5" borderId="2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11</xdr:row>
      <xdr:rowOff>0</xdr:rowOff>
    </xdr:from>
    <xdr:to>
      <xdr:col>35</xdr:col>
      <xdr:colOff>2038095</xdr:colOff>
      <xdr:row>14</xdr:row>
      <xdr:rowOff>12817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95206" y="2689412"/>
          <a:ext cx="2038095" cy="5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0;&#1049;&#1071;/tabel_new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овные обозначения"/>
      <sheetName val="январь"/>
      <sheetName val="февраль"/>
      <sheetName val="март"/>
      <sheetName val="Iквартал"/>
      <sheetName val="апрель"/>
      <sheetName val="май"/>
      <sheetName val="июнь"/>
      <sheetName val="IIквартал"/>
      <sheetName val="июль"/>
      <sheetName val="август"/>
      <sheetName val="сентябрь"/>
      <sheetName val="IIIквартал"/>
      <sheetName val="октябрь"/>
      <sheetName val="ноябрь"/>
      <sheetName val="декабрь"/>
      <sheetName val="IVквартал"/>
      <sheetName val="праздники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Праздники + переносы
(Будни)</v>
          </cell>
          <cell r="B1" t="str">
            <v>Рабочие 
выходные</v>
          </cell>
        </row>
        <row r="2">
          <cell r="A2">
            <v>40977</v>
          </cell>
          <cell r="B2">
            <v>40979</v>
          </cell>
        </row>
        <row r="3">
          <cell r="A3">
            <v>40911</v>
          </cell>
          <cell r="B3">
            <v>41027</v>
          </cell>
        </row>
        <row r="4">
          <cell r="A4">
            <v>40912</v>
          </cell>
        </row>
        <row r="5">
          <cell r="A5">
            <v>40913</v>
          </cell>
        </row>
        <row r="6">
          <cell r="A6">
            <v>40915</v>
          </cell>
        </row>
        <row r="7">
          <cell r="A7">
            <v>40914</v>
          </cell>
        </row>
        <row r="8">
          <cell r="A8">
            <v>40917</v>
          </cell>
        </row>
        <row r="9">
          <cell r="A9">
            <v>40962</v>
          </cell>
        </row>
        <row r="10">
          <cell r="A10">
            <v>40976</v>
          </cell>
        </row>
        <row r="11">
          <cell r="A11">
            <v>41030</v>
          </cell>
        </row>
        <row r="12">
          <cell r="A12">
            <v>41038</v>
          </cell>
        </row>
        <row r="13">
          <cell r="A13">
            <v>41072</v>
          </cell>
        </row>
        <row r="14">
          <cell r="A14">
            <v>41217</v>
          </cell>
        </row>
        <row r="15">
          <cell r="A15">
            <v>40910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abSelected="1" topLeftCell="L1" zoomScale="85" zoomScaleNormal="85" workbookViewId="0">
      <selection activeCell="AH19" activeCellId="2" sqref="AH4:AH6 AH12:AH14 AH19:AH21"/>
    </sheetView>
  </sheetViews>
  <sheetFormatPr defaultRowHeight="15" outlineLevelRow="1"/>
  <cols>
    <col min="1" max="1" width="20.28515625" style="4" bestFit="1" customWidth="1"/>
    <col min="2" max="32" width="9.5703125" style="4" customWidth="1"/>
    <col min="33" max="33" width="9.140625" style="4" bestFit="1" customWidth="1"/>
    <col min="34" max="34" width="18.85546875" style="4" bestFit="1" customWidth="1"/>
    <col min="35" max="35" width="20.7109375" style="4" customWidth="1"/>
    <col min="36" max="36" width="37" style="4" bestFit="1" customWidth="1"/>
    <col min="37" max="37" width="9.85546875" style="4" bestFit="1" customWidth="1"/>
    <col min="38" max="16384" width="9.140625" style="4"/>
  </cols>
  <sheetData>
    <row r="1" spans="1:37">
      <c r="A1" s="4" t="s">
        <v>0</v>
      </c>
      <c r="B1" s="36" t="s">
        <v>9</v>
      </c>
      <c r="C1" s="29"/>
      <c r="AI1" s="5"/>
    </row>
    <row r="2" spans="1:37" ht="15.75" thickBot="1">
      <c r="B2" s="6"/>
      <c r="C2" s="6"/>
      <c r="AI2" s="5"/>
    </row>
    <row r="3" spans="1:37" s="34" customFormat="1" ht="24.75" thickBot="1">
      <c r="A3" s="30" t="s">
        <v>6</v>
      </c>
      <c r="B3" s="31">
        <v>1</v>
      </c>
      <c r="C3" s="31">
        <v>2</v>
      </c>
      <c r="D3" s="31">
        <v>3</v>
      </c>
      <c r="E3" s="31">
        <v>4</v>
      </c>
      <c r="F3" s="31">
        <v>5</v>
      </c>
      <c r="G3" s="31">
        <v>6</v>
      </c>
      <c r="H3" s="31">
        <v>7</v>
      </c>
      <c r="I3" s="31">
        <v>8</v>
      </c>
      <c r="J3" s="31">
        <v>9</v>
      </c>
      <c r="K3" s="31">
        <v>10</v>
      </c>
      <c r="L3" s="31">
        <v>11</v>
      </c>
      <c r="M3" s="31">
        <v>12</v>
      </c>
      <c r="N3" s="31">
        <v>13</v>
      </c>
      <c r="O3" s="31">
        <v>14</v>
      </c>
      <c r="P3" s="31">
        <v>15</v>
      </c>
      <c r="Q3" s="31">
        <v>16</v>
      </c>
      <c r="R3" s="31">
        <v>17</v>
      </c>
      <c r="S3" s="31">
        <v>18</v>
      </c>
      <c r="T3" s="31">
        <v>19</v>
      </c>
      <c r="U3" s="31">
        <v>20</v>
      </c>
      <c r="V3" s="31">
        <v>21</v>
      </c>
      <c r="W3" s="31">
        <v>22</v>
      </c>
      <c r="X3" s="31">
        <v>23</v>
      </c>
      <c r="Y3" s="31">
        <v>24</v>
      </c>
      <c r="Z3" s="31">
        <v>25</v>
      </c>
      <c r="AA3" s="31">
        <v>26</v>
      </c>
      <c r="AB3" s="31">
        <v>27</v>
      </c>
      <c r="AC3" s="31">
        <v>28</v>
      </c>
      <c r="AD3" s="31">
        <v>29</v>
      </c>
      <c r="AE3" s="31">
        <v>30</v>
      </c>
      <c r="AF3" s="31">
        <v>31</v>
      </c>
      <c r="AG3" s="32" t="s">
        <v>7</v>
      </c>
      <c r="AH3" s="33" t="s">
        <v>5</v>
      </c>
      <c r="AI3" s="79" t="str">
        <f>IF(A2=0,"",A1/A2)</f>
        <v/>
      </c>
    </row>
    <row r="4" spans="1:37" ht="14.25" customHeight="1">
      <c r="A4" s="12" t="s">
        <v>4</v>
      </c>
      <c r="B4" s="130">
        <f>SUMIF($A$12:$A$49,$A4,B$12:B$49)</f>
        <v>120</v>
      </c>
      <c r="C4" s="130">
        <f t="shared" ref="C4:AF5" si="0">SUMIF($A$12:$A$49,$A4,C$12:C$49)</f>
        <v>120</v>
      </c>
      <c r="D4" s="130">
        <f t="shared" si="0"/>
        <v>120</v>
      </c>
      <c r="E4" s="130">
        <f t="shared" si="0"/>
        <v>120</v>
      </c>
      <c r="F4" s="130">
        <f t="shared" si="0"/>
        <v>120</v>
      </c>
      <c r="G4" s="130">
        <f t="shared" si="0"/>
        <v>120</v>
      </c>
      <c r="H4" s="130">
        <f t="shared" si="0"/>
        <v>120</v>
      </c>
      <c r="I4" s="130">
        <f t="shared" si="0"/>
        <v>120</v>
      </c>
      <c r="J4" s="130">
        <f t="shared" si="0"/>
        <v>120</v>
      </c>
      <c r="K4" s="130">
        <f t="shared" si="0"/>
        <v>120</v>
      </c>
      <c r="L4" s="130">
        <f t="shared" si="0"/>
        <v>120</v>
      </c>
      <c r="M4" s="130">
        <f t="shared" si="0"/>
        <v>120</v>
      </c>
      <c r="N4" s="130">
        <f t="shared" si="0"/>
        <v>120</v>
      </c>
      <c r="O4" s="130">
        <f t="shared" si="0"/>
        <v>120</v>
      </c>
      <c r="P4" s="130">
        <f t="shared" si="0"/>
        <v>120</v>
      </c>
      <c r="Q4" s="130">
        <f t="shared" si="0"/>
        <v>120</v>
      </c>
      <c r="R4" s="130">
        <f t="shared" si="0"/>
        <v>120</v>
      </c>
      <c r="S4" s="130">
        <f t="shared" si="0"/>
        <v>120</v>
      </c>
      <c r="T4" s="130">
        <f t="shared" si="0"/>
        <v>120</v>
      </c>
      <c r="U4" s="130">
        <f t="shared" si="0"/>
        <v>120</v>
      </c>
      <c r="V4" s="130">
        <f t="shared" si="0"/>
        <v>120</v>
      </c>
      <c r="W4" s="130">
        <f t="shared" si="0"/>
        <v>120</v>
      </c>
      <c r="X4" s="130">
        <f t="shared" si="0"/>
        <v>120</v>
      </c>
      <c r="Y4" s="130">
        <f t="shared" si="0"/>
        <v>120</v>
      </c>
      <c r="Z4" s="130">
        <f t="shared" si="0"/>
        <v>120</v>
      </c>
      <c r="AA4" s="130">
        <f t="shared" si="0"/>
        <v>120</v>
      </c>
      <c r="AB4" s="130">
        <f t="shared" si="0"/>
        <v>120</v>
      </c>
      <c r="AC4" s="130">
        <f t="shared" si="0"/>
        <v>120</v>
      </c>
      <c r="AD4" s="130">
        <f t="shared" si="0"/>
        <v>120</v>
      </c>
      <c r="AE4" s="130">
        <f t="shared" si="0"/>
        <v>120</v>
      </c>
      <c r="AF4" s="130">
        <f t="shared" si="0"/>
        <v>120</v>
      </c>
      <c r="AG4" s="20">
        <f>SUM(B4:AF4)</f>
        <v>3720</v>
      </c>
      <c r="AH4" s="131">
        <f>AG5/SUMIF(B5:AF5,"&gt;0",B4:AF4)</f>
        <v>0.75</v>
      </c>
    </row>
    <row r="5" spans="1:37" ht="14.25" customHeight="1">
      <c r="A5" s="12" t="s">
        <v>3</v>
      </c>
      <c r="B5" s="130">
        <f>SUMIF($A$12:$A$49,$A5,B$12:B$49)</f>
        <v>90</v>
      </c>
      <c r="C5" s="130">
        <f t="shared" si="0"/>
        <v>90</v>
      </c>
      <c r="D5" s="130">
        <f t="shared" si="0"/>
        <v>90</v>
      </c>
      <c r="E5" s="130">
        <f t="shared" si="0"/>
        <v>90</v>
      </c>
      <c r="F5" s="130">
        <f t="shared" si="0"/>
        <v>90</v>
      </c>
      <c r="G5" s="130">
        <f t="shared" si="0"/>
        <v>90</v>
      </c>
      <c r="H5" s="130">
        <f t="shared" si="0"/>
        <v>90</v>
      </c>
      <c r="I5" s="130">
        <f t="shared" si="0"/>
        <v>90</v>
      </c>
      <c r="J5" s="130">
        <f t="shared" si="0"/>
        <v>90</v>
      </c>
      <c r="K5" s="130">
        <f t="shared" si="0"/>
        <v>90</v>
      </c>
      <c r="L5" s="130">
        <f t="shared" si="0"/>
        <v>90</v>
      </c>
      <c r="M5" s="130">
        <f t="shared" si="0"/>
        <v>90</v>
      </c>
      <c r="N5" s="130">
        <f t="shared" si="0"/>
        <v>90</v>
      </c>
      <c r="O5" s="130">
        <f t="shared" si="0"/>
        <v>90</v>
      </c>
      <c r="P5" s="130">
        <f t="shared" si="0"/>
        <v>90</v>
      </c>
      <c r="Q5" s="130">
        <f t="shared" si="0"/>
        <v>90</v>
      </c>
      <c r="R5" s="130">
        <f t="shared" si="0"/>
        <v>90</v>
      </c>
      <c r="S5" s="130">
        <f t="shared" si="0"/>
        <v>90</v>
      </c>
      <c r="T5" s="130">
        <f t="shared" si="0"/>
        <v>90</v>
      </c>
      <c r="U5" s="130">
        <f t="shared" si="0"/>
        <v>90</v>
      </c>
      <c r="V5" s="130">
        <f t="shared" si="0"/>
        <v>90</v>
      </c>
      <c r="W5" s="130">
        <f t="shared" si="0"/>
        <v>0</v>
      </c>
      <c r="X5" s="130">
        <f t="shared" si="0"/>
        <v>0</v>
      </c>
      <c r="Y5" s="130">
        <f t="shared" si="0"/>
        <v>0</v>
      </c>
      <c r="Z5" s="130">
        <f t="shared" si="0"/>
        <v>0</v>
      </c>
      <c r="AA5" s="130">
        <f t="shared" si="0"/>
        <v>0</v>
      </c>
      <c r="AB5" s="130">
        <f t="shared" si="0"/>
        <v>0</v>
      </c>
      <c r="AC5" s="130">
        <f t="shared" si="0"/>
        <v>0</v>
      </c>
      <c r="AD5" s="130">
        <f t="shared" si="0"/>
        <v>0</v>
      </c>
      <c r="AE5" s="130">
        <f t="shared" si="0"/>
        <v>0</v>
      </c>
      <c r="AF5" s="130">
        <f t="shared" si="0"/>
        <v>0</v>
      </c>
      <c r="AG5" s="21">
        <f t="shared" ref="AG5:AG6" si="1">SUM(B5:AF5)</f>
        <v>1890</v>
      </c>
      <c r="AH5" s="131"/>
    </row>
    <row r="6" spans="1:37" ht="15" customHeight="1" thickBot="1">
      <c r="A6" s="13" t="s">
        <v>2</v>
      </c>
      <c r="B6" s="24">
        <f>B5-B4</f>
        <v>-30</v>
      </c>
      <c r="C6" s="25">
        <f t="shared" ref="C6" si="2">C5-C4</f>
        <v>-30</v>
      </c>
      <c r="D6" s="25">
        <f t="shared" ref="D6" si="3">D5-D4</f>
        <v>-30</v>
      </c>
      <c r="E6" s="25">
        <f t="shared" ref="E6" si="4">E5-E4</f>
        <v>-30</v>
      </c>
      <c r="F6" s="25">
        <f t="shared" ref="F6" si="5">F5-F4</f>
        <v>-30</v>
      </c>
      <c r="G6" s="25">
        <f t="shared" ref="G6" si="6">G5-G4</f>
        <v>-30</v>
      </c>
      <c r="H6" s="25">
        <f t="shared" ref="H6" si="7">H5-H4</f>
        <v>-30</v>
      </c>
      <c r="I6" s="25">
        <f t="shared" ref="I6" si="8">I5-I4</f>
        <v>-30</v>
      </c>
      <c r="J6" s="25">
        <f t="shared" ref="J6" si="9">J5-J4</f>
        <v>-30</v>
      </c>
      <c r="K6" s="25">
        <f t="shared" ref="K6" si="10">K5-K4</f>
        <v>-30</v>
      </c>
      <c r="L6" s="25">
        <f t="shared" ref="L6" si="11">L5-L4</f>
        <v>-30</v>
      </c>
      <c r="M6" s="25">
        <f t="shared" ref="M6" si="12">M5-M4</f>
        <v>-30</v>
      </c>
      <c r="N6" s="25">
        <f t="shared" ref="N6" si="13">N5-N4</f>
        <v>-30</v>
      </c>
      <c r="O6" s="25">
        <f t="shared" ref="O6" si="14">O5-O4</f>
        <v>-30</v>
      </c>
      <c r="P6" s="25">
        <f t="shared" ref="P6" si="15">P5-P4</f>
        <v>-30</v>
      </c>
      <c r="Q6" s="25">
        <f t="shared" ref="Q6" si="16">Q5-Q4</f>
        <v>-30</v>
      </c>
      <c r="R6" s="25">
        <f t="shared" ref="R6" si="17">R5-R4</f>
        <v>-30</v>
      </c>
      <c r="S6" s="25">
        <f t="shared" ref="S6" si="18">S5-S4</f>
        <v>-30</v>
      </c>
      <c r="T6" s="25">
        <f t="shared" ref="T6" si="19">T5-T4</f>
        <v>-30</v>
      </c>
      <c r="U6" s="25">
        <f t="shared" ref="U6" si="20">U5-U4</f>
        <v>-30</v>
      </c>
      <c r="V6" s="25">
        <f t="shared" ref="V6" si="21">V5-V4</f>
        <v>-30</v>
      </c>
      <c r="W6" s="25">
        <f t="shared" ref="W6" si="22">W5-W4</f>
        <v>-120</v>
      </c>
      <c r="X6" s="25">
        <f t="shared" ref="X6" si="23">X5-X4</f>
        <v>-120</v>
      </c>
      <c r="Y6" s="25">
        <f t="shared" ref="Y6" si="24">Y5-Y4</f>
        <v>-120</v>
      </c>
      <c r="Z6" s="25">
        <f t="shared" ref="Z6" si="25">Z5-Z4</f>
        <v>-120</v>
      </c>
      <c r="AA6" s="25">
        <f t="shared" ref="AA6" si="26">AA5-AA4</f>
        <v>-120</v>
      </c>
      <c r="AB6" s="25">
        <f t="shared" ref="AB6" si="27">AB5-AB4</f>
        <v>-120</v>
      </c>
      <c r="AC6" s="25">
        <f t="shared" ref="AC6" si="28">AC5-AC4</f>
        <v>-120</v>
      </c>
      <c r="AD6" s="25">
        <f t="shared" ref="AD6" si="29">AD5-AD4</f>
        <v>-120</v>
      </c>
      <c r="AE6" s="25">
        <f t="shared" ref="AE6" si="30">AE5-AE4</f>
        <v>-120</v>
      </c>
      <c r="AF6" s="26">
        <f t="shared" ref="AF6" si="31">AF5-AF4</f>
        <v>-120</v>
      </c>
      <c r="AG6" s="22">
        <f t="shared" si="1"/>
        <v>-1830</v>
      </c>
      <c r="AH6" s="132"/>
    </row>
    <row r="7" spans="1:37">
      <c r="B7" s="6"/>
      <c r="C7" s="6"/>
      <c r="AI7" s="5"/>
    </row>
    <row r="9" spans="1:37" outlineLevel="1">
      <c r="A9" s="4" t="s">
        <v>1</v>
      </c>
      <c r="B9" s="35" t="s">
        <v>8</v>
      </c>
      <c r="C9" s="27"/>
    </row>
    <row r="10" spans="1:37" s="6" customFormat="1" ht="16.5" outlineLevel="1" thickBot="1">
      <c r="C10" s="1">
        <f t="shared" ref="C10:AG10" si="32">IF(ISBLANK(B13),0,1)</f>
        <v>1</v>
      </c>
      <c r="D10" s="1">
        <f t="shared" si="32"/>
        <v>1</v>
      </c>
      <c r="E10" s="1">
        <f t="shared" si="32"/>
        <v>1</v>
      </c>
      <c r="F10" s="1">
        <f t="shared" si="32"/>
        <v>1</v>
      </c>
      <c r="G10" s="1">
        <f t="shared" si="32"/>
        <v>1</v>
      </c>
      <c r="H10" s="1">
        <f t="shared" si="32"/>
        <v>1</v>
      </c>
      <c r="I10" s="1">
        <f t="shared" si="32"/>
        <v>1</v>
      </c>
      <c r="J10" s="1">
        <f t="shared" si="32"/>
        <v>1</v>
      </c>
      <c r="K10" s="1">
        <f t="shared" si="32"/>
        <v>1</v>
      </c>
      <c r="L10" s="1">
        <f t="shared" si="32"/>
        <v>1</v>
      </c>
      <c r="M10" s="1">
        <f t="shared" si="32"/>
        <v>1</v>
      </c>
      <c r="N10" s="1">
        <f t="shared" si="32"/>
        <v>1</v>
      </c>
      <c r="O10" s="1">
        <f t="shared" si="32"/>
        <v>1</v>
      </c>
      <c r="P10" s="1">
        <f t="shared" si="32"/>
        <v>1</v>
      </c>
      <c r="Q10" s="1">
        <f t="shared" si="32"/>
        <v>1</v>
      </c>
      <c r="R10" s="1">
        <f t="shared" si="32"/>
        <v>1</v>
      </c>
      <c r="S10" s="1">
        <f t="shared" si="32"/>
        <v>1</v>
      </c>
      <c r="T10" s="1">
        <f t="shared" si="32"/>
        <v>1</v>
      </c>
      <c r="U10" s="1">
        <f t="shared" si="32"/>
        <v>1</v>
      </c>
      <c r="V10" s="1">
        <f t="shared" si="32"/>
        <v>1</v>
      </c>
      <c r="W10" s="1">
        <f t="shared" si="32"/>
        <v>1</v>
      </c>
      <c r="X10" s="1">
        <f t="shared" si="32"/>
        <v>0</v>
      </c>
      <c r="Y10" s="1">
        <f t="shared" si="32"/>
        <v>0</v>
      </c>
      <c r="Z10" s="1">
        <f t="shared" si="32"/>
        <v>0</v>
      </c>
      <c r="AA10" s="1">
        <f t="shared" si="32"/>
        <v>0</v>
      </c>
      <c r="AB10" s="1">
        <f t="shared" si="32"/>
        <v>0</v>
      </c>
      <c r="AC10" s="1">
        <f t="shared" si="32"/>
        <v>0</v>
      </c>
      <c r="AD10" s="1">
        <f t="shared" si="32"/>
        <v>0</v>
      </c>
      <c r="AE10" s="1">
        <f t="shared" si="32"/>
        <v>0</v>
      </c>
      <c r="AF10" s="1">
        <f t="shared" si="32"/>
        <v>0</v>
      </c>
      <c r="AG10" s="1">
        <f t="shared" si="32"/>
        <v>0</v>
      </c>
      <c r="AJ10" s="3"/>
      <c r="AK10" s="2"/>
    </row>
    <row r="11" spans="1:37" s="7" customFormat="1" ht="46.5" customHeight="1" outlineLevel="1" thickBot="1">
      <c r="A11" s="28" t="str">
        <f>A3</f>
        <v>Июнь</v>
      </c>
      <c r="B11" s="14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5">
        <v>8</v>
      </c>
      <c r="J11" s="15">
        <v>9</v>
      </c>
      <c r="K11" s="15">
        <v>10</v>
      </c>
      <c r="L11" s="15">
        <v>11</v>
      </c>
      <c r="M11" s="15">
        <v>12</v>
      </c>
      <c r="N11" s="15">
        <v>13</v>
      </c>
      <c r="O11" s="15">
        <v>14</v>
      </c>
      <c r="P11" s="15">
        <v>15</v>
      </c>
      <c r="Q11" s="15">
        <v>16</v>
      </c>
      <c r="R11" s="15">
        <v>17</v>
      </c>
      <c r="S11" s="15">
        <v>18</v>
      </c>
      <c r="T11" s="15">
        <v>19</v>
      </c>
      <c r="U11" s="15">
        <v>20</v>
      </c>
      <c r="V11" s="15">
        <v>21</v>
      </c>
      <c r="W11" s="15">
        <v>22</v>
      </c>
      <c r="X11" s="15">
        <v>23</v>
      </c>
      <c r="Y11" s="15">
        <v>24</v>
      </c>
      <c r="Z11" s="15">
        <v>25</v>
      </c>
      <c r="AA11" s="15">
        <v>26</v>
      </c>
      <c r="AB11" s="15">
        <v>27</v>
      </c>
      <c r="AC11" s="15">
        <v>28</v>
      </c>
      <c r="AD11" s="15">
        <v>29</v>
      </c>
      <c r="AE11" s="15">
        <v>30</v>
      </c>
      <c r="AF11" s="16">
        <v>31</v>
      </c>
      <c r="AG11" s="19" t="s">
        <v>7</v>
      </c>
      <c r="AH11" s="23" t="s">
        <v>5</v>
      </c>
    </row>
    <row r="12" spans="1:37" ht="15.75" customHeight="1" outlineLevel="1">
      <c r="A12" s="12" t="s">
        <v>4</v>
      </c>
      <c r="B12" s="10">
        <v>20</v>
      </c>
      <c r="C12" s="11">
        <v>20</v>
      </c>
      <c r="D12" s="11">
        <v>20</v>
      </c>
      <c r="E12" s="11">
        <v>20</v>
      </c>
      <c r="F12" s="11">
        <v>20</v>
      </c>
      <c r="G12" s="11">
        <v>20</v>
      </c>
      <c r="H12" s="11">
        <v>20</v>
      </c>
      <c r="I12" s="11">
        <v>20</v>
      </c>
      <c r="J12" s="11">
        <v>20</v>
      </c>
      <c r="K12" s="11">
        <v>20</v>
      </c>
      <c r="L12" s="11">
        <v>20</v>
      </c>
      <c r="M12" s="11">
        <v>20</v>
      </c>
      <c r="N12" s="11">
        <v>20</v>
      </c>
      <c r="O12" s="11">
        <v>20</v>
      </c>
      <c r="P12" s="11">
        <v>20</v>
      </c>
      <c r="Q12" s="11">
        <v>20</v>
      </c>
      <c r="R12" s="11">
        <v>20</v>
      </c>
      <c r="S12" s="11">
        <v>20</v>
      </c>
      <c r="T12" s="11">
        <v>20</v>
      </c>
      <c r="U12" s="11">
        <v>20</v>
      </c>
      <c r="V12" s="11">
        <v>20</v>
      </c>
      <c r="W12" s="11">
        <v>20</v>
      </c>
      <c r="X12" s="11">
        <v>20</v>
      </c>
      <c r="Y12" s="11">
        <v>20</v>
      </c>
      <c r="Z12" s="11">
        <v>20</v>
      </c>
      <c r="AA12" s="11">
        <v>20</v>
      </c>
      <c r="AB12" s="11">
        <v>20</v>
      </c>
      <c r="AC12" s="11">
        <v>20</v>
      </c>
      <c r="AD12" s="11">
        <v>20</v>
      </c>
      <c r="AE12" s="11">
        <v>20</v>
      </c>
      <c r="AF12" s="17">
        <v>20</v>
      </c>
      <c r="AG12" s="20">
        <f>SUM(B12:AF12)</f>
        <v>620</v>
      </c>
      <c r="AH12" s="131">
        <f>AG13/SUMIF(B13:AF13,"&gt;0",B12:AF12)</f>
        <v>0.75</v>
      </c>
    </row>
    <row r="13" spans="1:37" ht="15.75" customHeight="1" outlineLevel="1">
      <c r="A13" s="12" t="s">
        <v>3</v>
      </c>
      <c r="B13" s="9">
        <v>15</v>
      </c>
      <c r="C13" s="8">
        <v>15</v>
      </c>
      <c r="D13" s="8">
        <v>15</v>
      </c>
      <c r="E13" s="8">
        <v>15</v>
      </c>
      <c r="F13" s="8">
        <v>15</v>
      </c>
      <c r="G13" s="8">
        <v>15</v>
      </c>
      <c r="H13" s="8">
        <v>15</v>
      </c>
      <c r="I13" s="8">
        <v>15</v>
      </c>
      <c r="J13" s="8">
        <v>15</v>
      </c>
      <c r="K13" s="8">
        <v>15</v>
      </c>
      <c r="L13" s="8">
        <v>15</v>
      </c>
      <c r="M13" s="8">
        <v>15</v>
      </c>
      <c r="N13" s="8">
        <v>15</v>
      </c>
      <c r="O13" s="8">
        <v>15</v>
      </c>
      <c r="P13" s="8">
        <v>15</v>
      </c>
      <c r="Q13" s="8">
        <v>15</v>
      </c>
      <c r="R13" s="8">
        <v>15</v>
      </c>
      <c r="S13" s="8">
        <v>15</v>
      </c>
      <c r="T13" s="8">
        <v>15</v>
      </c>
      <c r="U13" s="8">
        <v>15</v>
      </c>
      <c r="V13" s="8">
        <v>15</v>
      </c>
      <c r="W13" s="8"/>
      <c r="X13" s="8"/>
      <c r="Y13" s="8"/>
      <c r="Z13" s="8"/>
      <c r="AA13" s="8"/>
      <c r="AB13" s="8"/>
      <c r="AC13" s="8"/>
      <c r="AD13" s="8"/>
      <c r="AE13" s="8"/>
      <c r="AF13" s="18"/>
      <c r="AG13" s="21">
        <f t="shared" ref="AG13:AG14" si="33">SUM(B13:AF13)</f>
        <v>315</v>
      </c>
      <c r="AH13" s="131"/>
    </row>
    <row r="14" spans="1:37" ht="16.5" customHeight="1" outlineLevel="1" thickBot="1">
      <c r="A14" s="13" t="s">
        <v>2</v>
      </c>
      <c r="B14" s="24">
        <f>B13-B12</f>
        <v>-5</v>
      </c>
      <c r="C14" s="25">
        <f t="shared" ref="C14:AF14" si="34">C13-C12</f>
        <v>-5</v>
      </c>
      <c r="D14" s="25">
        <f t="shared" si="34"/>
        <v>-5</v>
      </c>
      <c r="E14" s="25">
        <f t="shared" si="34"/>
        <v>-5</v>
      </c>
      <c r="F14" s="25">
        <f t="shared" si="34"/>
        <v>-5</v>
      </c>
      <c r="G14" s="25">
        <f t="shared" si="34"/>
        <v>-5</v>
      </c>
      <c r="H14" s="25">
        <f t="shared" si="34"/>
        <v>-5</v>
      </c>
      <c r="I14" s="25">
        <f t="shared" si="34"/>
        <v>-5</v>
      </c>
      <c r="J14" s="25">
        <f t="shared" si="34"/>
        <v>-5</v>
      </c>
      <c r="K14" s="25">
        <f t="shared" si="34"/>
        <v>-5</v>
      </c>
      <c r="L14" s="25">
        <f t="shared" si="34"/>
        <v>-5</v>
      </c>
      <c r="M14" s="25">
        <f t="shared" si="34"/>
        <v>-5</v>
      </c>
      <c r="N14" s="25">
        <f t="shared" si="34"/>
        <v>-5</v>
      </c>
      <c r="O14" s="25">
        <f t="shared" si="34"/>
        <v>-5</v>
      </c>
      <c r="P14" s="25">
        <f t="shared" si="34"/>
        <v>-5</v>
      </c>
      <c r="Q14" s="25">
        <f t="shared" si="34"/>
        <v>-5</v>
      </c>
      <c r="R14" s="25">
        <f t="shared" si="34"/>
        <v>-5</v>
      </c>
      <c r="S14" s="25">
        <f t="shared" si="34"/>
        <v>-5</v>
      </c>
      <c r="T14" s="25">
        <f t="shared" si="34"/>
        <v>-5</v>
      </c>
      <c r="U14" s="25">
        <f t="shared" si="34"/>
        <v>-5</v>
      </c>
      <c r="V14" s="25">
        <f t="shared" si="34"/>
        <v>-5</v>
      </c>
      <c r="W14" s="25">
        <f t="shared" si="34"/>
        <v>-20</v>
      </c>
      <c r="X14" s="25">
        <f t="shared" si="34"/>
        <v>-20</v>
      </c>
      <c r="Y14" s="25">
        <f t="shared" si="34"/>
        <v>-20</v>
      </c>
      <c r="Z14" s="25">
        <f t="shared" si="34"/>
        <v>-20</v>
      </c>
      <c r="AA14" s="25">
        <f t="shared" si="34"/>
        <v>-20</v>
      </c>
      <c r="AB14" s="25">
        <f t="shared" si="34"/>
        <v>-20</v>
      </c>
      <c r="AC14" s="25">
        <f t="shared" si="34"/>
        <v>-20</v>
      </c>
      <c r="AD14" s="25">
        <f t="shared" si="34"/>
        <v>-20</v>
      </c>
      <c r="AE14" s="25">
        <f t="shared" si="34"/>
        <v>-20</v>
      </c>
      <c r="AF14" s="26">
        <f t="shared" si="34"/>
        <v>-20</v>
      </c>
      <c r="AG14" s="22">
        <f t="shared" si="33"/>
        <v>-305</v>
      </c>
      <c r="AH14" s="132"/>
    </row>
    <row r="16" spans="1:37" outlineLevel="1">
      <c r="A16" s="4" t="s">
        <v>1</v>
      </c>
      <c r="B16" s="27"/>
      <c r="C16" s="27"/>
    </row>
    <row r="17" spans="1:34" ht="16.5" outlineLevel="1" thickBot="1">
      <c r="A17" s="6"/>
      <c r="B17" s="6"/>
      <c r="C17" s="1">
        <f t="shared" ref="C17:AG17" si="35">IF(ISBLANK(B20),0,1)</f>
        <v>1</v>
      </c>
      <c r="D17" s="1">
        <f t="shared" si="35"/>
        <v>1</v>
      </c>
      <c r="E17" s="1">
        <f t="shared" si="35"/>
        <v>1</v>
      </c>
      <c r="F17" s="1">
        <f t="shared" si="35"/>
        <v>1</v>
      </c>
      <c r="G17" s="1">
        <f t="shared" si="35"/>
        <v>1</v>
      </c>
      <c r="H17" s="1">
        <f t="shared" si="35"/>
        <v>1</v>
      </c>
      <c r="I17" s="1">
        <f t="shared" si="35"/>
        <v>1</v>
      </c>
      <c r="J17" s="1">
        <f t="shared" si="35"/>
        <v>1</v>
      </c>
      <c r="K17" s="1">
        <f t="shared" si="35"/>
        <v>1</v>
      </c>
      <c r="L17" s="1">
        <f t="shared" si="35"/>
        <v>1</v>
      </c>
      <c r="M17" s="1">
        <f t="shared" si="35"/>
        <v>1</v>
      </c>
      <c r="N17" s="1">
        <f t="shared" si="35"/>
        <v>1</v>
      </c>
      <c r="O17" s="1">
        <f t="shared" si="35"/>
        <v>1</v>
      </c>
      <c r="P17" s="1">
        <f t="shared" si="35"/>
        <v>1</v>
      </c>
      <c r="Q17" s="1">
        <f t="shared" si="35"/>
        <v>1</v>
      </c>
      <c r="R17" s="1">
        <f t="shared" si="35"/>
        <v>1</v>
      </c>
      <c r="S17" s="1">
        <f t="shared" si="35"/>
        <v>1</v>
      </c>
      <c r="T17" s="1">
        <f t="shared" si="35"/>
        <v>1</v>
      </c>
      <c r="U17" s="1">
        <f t="shared" si="35"/>
        <v>1</v>
      </c>
      <c r="V17" s="1">
        <f t="shared" si="35"/>
        <v>1</v>
      </c>
      <c r="W17" s="1">
        <f t="shared" si="35"/>
        <v>1</v>
      </c>
      <c r="X17" s="1">
        <f t="shared" si="35"/>
        <v>0</v>
      </c>
      <c r="Y17" s="1">
        <f t="shared" si="35"/>
        <v>0</v>
      </c>
      <c r="Z17" s="1">
        <f t="shared" si="35"/>
        <v>0</v>
      </c>
      <c r="AA17" s="1">
        <f t="shared" si="35"/>
        <v>0</v>
      </c>
      <c r="AB17" s="1">
        <f t="shared" si="35"/>
        <v>0</v>
      </c>
      <c r="AC17" s="1">
        <f t="shared" si="35"/>
        <v>0</v>
      </c>
      <c r="AD17" s="1">
        <f t="shared" si="35"/>
        <v>0</v>
      </c>
      <c r="AE17" s="1">
        <f t="shared" si="35"/>
        <v>0</v>
      </c>
      <c r="AF17" s="1">
        <f t="shared" si="35"/>
        <v>0</v>
      </c>
      <c r="AG17" s="1">
        <f t="shared" si="35"/>
        <v>0</v>
      </c>
      <c r="AH17" s="6"/>
    </row>
    <row r="18" spans="1:34" ht="48" outlineLevel="1" thickBot="1">
      <c r="A18" s="28" t="str">
        <f>A3</f>
        <v>Июнь</v>
      </c>
      <c r="B18" s="14">
        <v>1</v>
      </c>
      <c r="C18" s="15">
        <v>2</v>
      </c>
      <c r="D18" s="15">
        <v>3</v>
      </c>
      <c r="E18" s="15">
        <v>4</v>
      </c>
      <c r="F18" s="15">
        <v>5</v>
      </c>
      <c r="G18" s="15">
        <v>6</v>
      </c>
      <c r="H18" s="15">
        <v>7</v>
      </c>
      <c r="I18" s="15">
        <v>8</v>
      </c>
      <c r="J18" s="15">
        <v>9</v>
      </c>
      <c r="K18" s="15">
        <v>10</v>
      </c>
      <c r="L18" s="15">
        <v>11</v>
      </c>
      <c r="M18" s="15">
        <v>12</v>
      </c>
      <c r="N18" s="15">
        <v>13</v>
      </c>
      <c r="O18" s="15">
        <v>14</v>
      </c>
      <c r="P18" s="15">
        <v>15</v>
      </c>
      <c r="Q18" s="15">
        <v>16</v>
      </c>
      <c r="R18" s="15">
        <v>17</v>
      </c>
      <c r="S18" s="15">
        <v>18</v>
      </c>
      <c r="T18" s="15">
        <v>19</v>
      </c>
      <c r="U18" s="15">
        <v>20</v>
      </c>
      <c r="V18" s="15">
        <v>21</v>
      </c>
      <c r="W18" s="15">
        <v>22</v>
      </c>
      <c r="X18" s="15">
        <v>23</v>
      </c>
      <c r="Y18" s="15">
        <v>24</v>
      </c>
      <c r="Z18" s="15">
        <v>25</v>
      </c>
      <c r="AA18" s="15">
        <v>26</v>
      </c>
      <c r="AB18" s="15">
        <v>27</v>
      </c>
      <c r="AC18" s="15">
        <v>28</v>
      </c>
      <c r="AD18" s="15">
        <v>29</v>
      </c>
      <c r="AE18" s="15">
        <v>30</v>
      </c>
      <c r="AF18" s="16">
        <v>31</v>
      </c>
      <c r="AG18" s="19" t="s">
        <v>7</v>
      </c>
      <c r="AH18" s="23" t="s">
        <v>5</v>
      </c>
    </row>
    <row r="19" spans="1:34" ht="15.75" outlineLevel="1">
      <c r="A19" s="12" t="s">
        <v>4</v>
      </c>
      <c r="B19" s="10">
        <v>20</v>
      </c>
      <c r="C19" s="11">
        <v>20</v>
      </c>
      <c r="D19" s="11">
        <v>20</v>
      </c>
      <c r="E19" s="11">
        <v>20</v>
      </c>
      <c r="F19" s="11">
        <v>20</v>
      </c>
      <c r="G19" s="11">
        <v>20</v>
      </c>
      <c r="H19" s="11">
        <v>20</v>
      </c>
      <c r="I19" s="11">
        <v>20</v>
      </c>
      <c r="J19" s="11">
        <v>20</v>
      </c>
      <c r="K19" s="11">
        <v>20</v>
      </c>
      <c r="L19" s="11">
        <v>20</v>
      </c>
      <c r="M19" s="11">
        <v>20</v>
      </c>
      <c r="N19" s="11">
        <v>20</v>
      </c>
      <c r="O19" s="11">
        <v>20</v>
      </c>
      <c r="P19" s="11">
        <v>20</v>
      </c>
      <c r="Q19" s="11">
        <v>20</v>
      </c>
      <c r="R19" s="11">
        <v>20</v>
      </c>
      <c r="S19" s="11">
        <v>20</v>
      </c>
      <c r="T19" s="11">
        <v>20</v>
      </c>
      <c r="U19" s="11">
        <v>20</v>
      </c>
      <c r="V19" s="11">
        <v>20</v>
      </c>
      <c r="W19" s="11">
        <v>20</v>
      </c>
      <c r="X19" s="11">
        <v>20</v>
      </c>
      <c r="Y19" s="11">
        <v>20</v>
      </c>
      <c r="Z19" s="11">
        <v>20</v>
      </c>
      <c r="AA19" s="11">
        <v>20</v>
      </c>
      <c r="AB19" s="11">
        <v>20</v>
      </c>
      <c r="AC19" s="11">
        <v>20</v>
      </c>
      <c r="AD19" s="11">
        <v>20</v>
      </c>
      <c r="AE19" s="11">
        <v>20</v>
      </c>
      <c r="AF19" s="17">
        <v>20</v>
      </c>
      <c r="AG19" s="20">
        <f>SUM(B19:AF19)</f>
        <v>620</v>
      </c>
      <c r="AH19" s="131">
        <f>AG20/SUMIF(B20:AF20,"&gt;0",B19:AF19)</f>
        <v>0.75</v>
      </c>
    </row>
    <row r="20" spans="1:34" ht="15.75" outlineLevel="1">
      <c r="A20" s="12" t="s">
        <v>3</v>
      </c>
      <c r="B20" s="9">
        <v>15</v>
      </c>
      <c r="C20" s="8">
        <v>15</v>
      </c>
      <c r="D20" s="8">
        <v>15</v>
      </c>
      <c r="E20" s="8">
        <v>15</v>
      </c>
      <c r="F20" s="8">
        <v>15</v>
      </c>
      <c r="G20" s="8">
        <v>15</v>
      </c>
      <c r="H20" s="8">
        <v>15</v>
      </c>
      <c r="I20" s="8">
        <v>15</v>
      </c>
      <c r="J20" s="8">
        <v>15</v>
      </c>
      <c r="K20" s="8">
        <v>15</v>
      </c>
      <c r="L20" s="8">
        <v>15</v>
      </c>
      <c r="M20" s="8">
        <v>15</v>
      </c>
      <c r="N20" s="8">
        <v>15</v>
      </c>
      <c r="O20" s="8">
        <v>15</v>
      </c>
      <c r="P20" s="8">
        <v>15</v>
      </c>
      <c r="Q20" s="8">
        <v>15</v>
      </c>
      <c r="R20" s="8">
        <v>15</v>
      </c>
      <c r="S20" s="8">
        <v>15</v>
      </c>
      <c r="T20" s="8">
        <v>15</v>
      </c>
      <c r="U20" s="8">
        <v>15</v>
      </c>
      <c r="V20" s="8">
        <v>15</v>
      </c>
      <c r="W20" s="8"/>
      <c r="X20" s="8"/>
      <c r="Y20" s="8"/>
      <c r="Z20" s="8"/>
      <c r="AA20" s="8"/>
      <c r="AB20" s="8"/>
      <c r="AC20" s="8"/>
      <c r="AD20" s="8"/>
      <c r="AE20" s="8"/>
      <c r="AF20" s="18"/>
      <c r="AG20" s="21">
        <f t="shared" ref="AG20:AG21" si="36">SUM(B20:AF20)</f>
        <v>315</v>
      </c>
      <c r="AH20" s="131"/>
    </row>
    <row r="21" spans="1:34" ht="16.5" outlineLevel="1" thickBot="1">
      <c r="A21" s="13" t="s">
        <v>2</v>
      </c>
      <c r="B21" s="24">
        <f>B20-B19</f>
        <v>-5</v>
      </c>
      <c r="C21" s="25">
        <f t="shared" ref="C21" si="37">C20-C19</f>
        <v>-5</v>
      </c>
      <c r="D21" s="25">
        <f t="shared" ref="D21" si="38">D20-D19</f>
        <v>-5</v>
      </c>
      <c r="E21" s="25">
        <f t="shared" ref="E21" si="39">E20-E19</f>
        <v>-5</v>
      </c>
      <c r="F21" s="25">
        <f t="shared" ref="F21" si="40">F20-F19</f>
        <v>-5</v>
      </c>
      <c r="G21" s="25">
        <f t="shared" ref="G21" si="41">G20-G19</f>
        <v>-5</v>
      </c>
      <c r="H21" s="25">
        <f t="shared" ref="H21" si="42">H20-H19</f>
        <v>-5</v>
      </c>
      <c r="I21" s="25">
        <f t="shared" ref="I21" si="43">I20-I19</f>
        <v>-5</v>
      </c>
      <c r="J21" s="25">
        <f t="shared" ref="J21" si="44">J20-J19</f>
        <v>-5</v>
      </c>
      <c r="K21" s="25">
        <f t="shared" ref="K21" si="45">K20-K19</f>
        <v>-5</v>
      </c>
      <c r="L21" s="25">
        <f t="shared" ref="L21" si="46">L20-L19</f>
        <v>-5</v>
      </c>
      <c r="M21" s="25">
        <f t="shared" ref="M21" si="47">M20-M19</f>
        <v>-5</v>
      </c>
      <c r="N21" s="25">
        <f t="shared" ref="N21" si="48">N20-N19</f>
        <v>-5</v>
      </c>
      <c r="O21" s="25">
        <f t="shared" ref="O21" si="49">O20-O19</f>
        <v>-5</v>
      </c>
      <c r="P21" s="25">
        <f t="shared" ref="P21" si="50">P20-P19</f>
        <v>-5</v>
      </c>
      <c r="Q21" s="25">
        <f t="shared" ref="Q21" si="51">Q20-Q19</f>
        <v>-5</v>
      </c>
      <c r="R21" s="25">
        <f t="shared" ref="R21" si="52">R20-R19</f>
        <v>-5</v>
      </c>
      <c r="S21" s="25">
        <f t="shared" ref="S21" si="53">S20-S19</f>
        <v>-5</v>
      </c>
      <c r="T21" s="25">
        <f t="shared" ref="T21" si="54">T20-T19</f>
        <v>-5</v>
      </c>
      <c r="U21" s="25">
        <f t="shared" ref="U21" si="55">U20-U19</f>
        <v>-5</v>
      </c>
      <c r="V21" s="25">
        <f t="shared" ref="V21" si="56">V20-V19</f>
        <v>-5</v>
      </c>
      <c r="W21" s="25">
        <f t="shared" ref="W21" si="57">W20-W19</f>
        <v>-20</v>
      </c>
      <c r="X21" s="25">
        <f t="shared" ref="X21" si="58">X20-X19</f>
        <v>-20</v>
      </c>
      <c r="Y21" s="25">
        <f t="shared" ref="Y21" si="59">Y20-Y19</f>
        <v>-20</v>
      </c>
      <c r="Z21" s="25">
        <f t="shared" ref="Z21" si="60">Z20-Z19</f>
        <v>-20</v>
      </c>
      <c r="AA21" s="25">
        <f t="shared" ref="AA21" si="61">AA20-AA19</f>
        <v>-20</v>
      </c>
      <c r="AB21" s="25">
        <f t="shared" ref="AB21" si="62">AB20-AB19</f>
        <v>-20</v>
      </c>
      <c r="AC21" s="25">
        <f t="shared" ref="AC21" si="63">AC20-AC19</f>
        <v>-20</v>
      </c>
      <c r="AD21" s="25">
        <f t="shared" ref="AD21" si="64">AD20-AD19</f>
        <v>-20</v>
      </c>
      <c r="AE21" s="25">
        <f t="shared" ref="AE21" si="65">AE20-AE19</f>
        <v>-20</v>
      </c>
      <c r="AF21" s="26">
        <f t="shared" ref="AF21" si="66">AF20-AF19</f>
        <v>-20</v>
      </c>
      <c r="AG21" s="22">
        <f t="shared" si="36"/>
        <v>-305</v>
      </c>
      <c r="AH21" s="132"/>
    </row>
    <row r="23" spans="1:34" outlineLevel="1">
      <c r="A23" s="4" t="s">
        <v>1</v>
      </c>
      <c r="B23" s="27"/>
      <c r="C23" s="27"/>
    </row>
    <row r="24" spans="1:34" ht="16.5" outlineLevel="1" thickBot="1">
      <c r="A24" s="6"/>
      <c r="B24" s="6"/>
      <c r="C24" s="1">
        <f t="shared" ref="C24:AG24" si="67">IF(ISBLANK(B27),0,1)</f>
        <v>1</v>
      </c>
      <c r="D24" s="1">
        <f t="shared" si="67"/>
        <v>1</v>
      </c>
      <c r="E24" s="1">
        <f t="shared" si="67"/>
        <v>1</v>
      </c>
      <c r="F24" s="1">
        <f t="shared" si="67"/>
        <v>1</v>
      </c>
      <c r="G24" s="1">
        <f t="shared" si="67"/>
        <v>1</v>
      </c>
      <c r="H24" s="1">
        <f t="shared" si="67"/>
        <v>1</v>
      </c>
      <c r="I24" s="1">
        <f t="shared" si="67"/>
        <v>1</v>
      </c>
      <c r="J24" s="1">
        <f t="shared" si="67"/>
        <v>1</v>
      </c>
      <c r="K24" s="1">
        <f t="shared" si="67"/>
        <v>1</v>
      </c>
      <c r="L24" s="1">
        <f t="shared" si="67"/>
        <v>1</v>
      </c>
      <c r="M24" s="1">
        <f t="shared" si="67"/>
        <v>1</v>
      </c>
      <c r="N24" s="1">
        <f t="shared" si="67"/>
        <v>1</v>
      </c>
      <c r="O24" s="1">
        <f t="shared" si="67"/>
        <v>1</v>
      </c>
      <c r="P24" s="1">
        <f t="shared" si="67"/>
        <v>1</v>
      </c>
      <c r="Q24" s="1">
        <f t="shared" si="67"/>
        <v>1</v>
      </c>
      <c r="R24" s="1">
        <f t="shared" si="67"/>
        <v>1</v>
      </c>
      <c r="S24" s="1">
        <f t="shared" si="67"/>
        <v>1</v>
      </c>
      <c r="T24" s="1">
        <f t="shared" si="67"/>
        <v>1</v>
      </c>
      <c r="U24" s="1">
        <f t="shared" si="67"/>
        <v>1</v>
      </c>
      <c r="V24" s="1">
        <f t="shared" si="67"/>
        <v>1</v>
      </c>
      <c r="W24" s="1">
        <f t="shared" si="67"/>
        <v>1</v>
      </c>
      <c r="X24" s="1">
        <f t="shared" si="67"/>
        <v>0</v>
      </c>
      <c r="Y24" s="1">
        <f t="shared" si="67"/>
        <v>0</v>
      </c>
      <c r="Z24" s="1">
        <f t="shared" si="67"/>
        <v>0</v>
      </c>
      <c r="AA24" s="1">
        <f t="shared" si="67"/>
        <v>0</v>
      </c>
      <c r="AB24" s="1">
        <f t="shared" si="67"/>
        <v>0</v>
      </c>
      <c r="AC24" s="1">
        <f t="shared" si="67"/>
        <v>0</v>
      </c>
      <c r="AD24" s="1">
        <f t="shared" si="67"/>
        <v>0</v>
      </c>
      <c r="AE24" s="1">
        <f t="shared" si="67"/>
        <v>0</v>
      </c>
      <c r="AF24" s="1">
        <f t="shared" si="67"/>
        <v>0</v>
      </c>
      <c r="AG24" s="1">
        <f t="shared" si="67"/>
        <v>0</v>
      </c>
      <c r="AH24" s="6"/>
    </row>
    <row r="25" spans="1:34" ht="48" outlineLevel="1" thickBot="1">
      <c r="A25" s="28" t="str">
        <f>A3</f>
        <v>Июнь</v>
      </c>
      <c r="B25" s="14">
        <v>1</v>
      </c>
      <c r="C25" s="15">
        <v>2</v>
      </c>
      <c r="D25" s="15">
        <v>3</v>
      </c>
      <c r="E25" s="15">
        <v>4</v>
      </c>
      <c r="F25" s="15">
        <v>5</v>
      </c>
      <c r="G25" s="15">
        <v>6</v>
      </c>
      <c r="H25" s="15">
        <v>7</v>
      </c>
      <c r="I25" s="15">
        <v>8</v>
      </c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5">
        <v>16</v>
      </c>
      <c r="R25" s="15">
        <v>17</v>
      </c>
      <c r="S25" s="15">
        <v>18</v>
      </c>
      <c r="T25" s="15">
        <v>19</v>
      </c>
      <c r="U25" s="15">
        <v>20</v>
      </c>
      <c r="V25" s="15">
        <v>21</v>
      </c>
      <c r="W25" s="15">
        <v>22</v>
      </c>
      <c r="X25" s="15">
        <v>23</v>
      </c>
      <c r="Y25" s="15">
        <v>24</v>
      </c>
      <c r="Z25" s="15">
        <v>25</v>
      </c>
      <c r="AA25" s="15">
        <v>26</v>
      </c>
      <c r="AB25" s="15">
        <v>27</v>
      </c>
      <c r="AC25" s="15">
        <v>28</v>
      </c>
      <c r="AD25" s="15">
        <v>29</v>
      </c>
      <c r="AE25" s="15">
        <v>30</v>
      </c>
      <c r="AF25" s="16">
        <v>31</v>
      </c>
      <c r="AG25" s="19" t="s">
        <v>7</v>
      </c>
      <c r="AH25" s="23" t="s">
        <v>5</v>
      </c>
    </row>
    <row r="26" spans="1:34" ht="15.75" outlineLevel="1">
      <c r="A26" s="12" t="s">
        <v>4</v>
      </c>
      <c r="B26" s="10">
        <v>20</v>
      </c>
      <c r="C26" s="11">
        <v>20</v>
      </c>
      <c r="D26" s="11">
        <v>20</v>
      </c>
      <c r="E26" s="11">
        <v>20</v>
      </c>
      <c r="F26" s="11">
        <v>20</v>
      </c>
      <c r="G26" s="11">
        <v>20</v>
      </c>
      <c r="H26" s="11">
        <v>20</v>
      </c>
      <c r="I26" s="11">
        <v>20</v>
      </c>
      <c r="J26" s="11">
        <v>20</v>
      </c>
      <c r="K26" s="11">
        <v>20</v>
      </c>
      <c r="L26" s="11">
        <v>20</v>
      </c>
      <c r="M26" s="11">
        <v>20</v>
      </c>
      <c r="N26" s="11">
        <v>20</v>
      </c>
      <c r="O26" s="11">
        <v>20</v>
      </c>
      <c r="P26" s="11">
        <v>20</v>
      </c>
      <c r="Q26" s="11">
        <v>20</v>
      </c>
      <c r="R26" s="11">
        <v>20</v>
      </c>
      <c r="S26" s="11">
        <v>20</v>
      </c>
      <c r="T26" s="11">
        <v>20</v>
      </c>
      <c r="U26" s="11">
        <v>20</v>
      </c>
      <c r="V26" s="11">
        <v>20</v>
      </c>
      <c r="W26" s="11">
        <v>20</v>
      </c>
      <c r="X26" s="11">
        <v>20</v>
      </c>
      <c r="Y26" s="11">
        <v>20</v>
      </c>
      <c r="Z26" s="11">
        <v>20</v>
      </c>
      <c r="AA26" s="11">
        <v>20</v>
      </c>
      <c r="AB26" s="11">
        <v>20</v>
      </c>
      <c r="AC26" s="11">
        <v>20</v>
      </c>
      <c r="AD26" s="11">
        <v>20</v>
      </c>
      <c r="AE26" s="11">
        <v>20</v>
      </c>
      <c r="AF26" s="17">
        <v>20</v>
      </c>
      <c r="AG26" s="20">
        <f>SUM(B26:AF26)</f>
        <v>620</v>
      </c>
      <c r="AH26" s="105">
        <f>AG27/SUMIF(C24:AG24,1,B26:AF26)</f>
        <v>0.75</v>
      </c>
    </row>
    <row r="27" spans="1:34" ht="15.75" outlineLevel="1">
      <c r="A27" s="12" t="s">
        <v>3</v>
      </c>
      <c r="B27" s="9">
        <v>15</v>
      </c>
      <c r="C27" s="8">
        <v>15</v>
      </c>
      <c r="D27" s="8">
        <v>15</v>
      </c>
      <c r="E27" s="8">
        <v>15</v>
      </c>
      <c r="F27" s="8">
        <v>15</v>
      </c>
      <c r="G27" s="8">
        <v>15</v>
      </c>
      <c r="H27" s="8">
        <v>15</v>
      </c>
      <c r="I27" s="8">
        <v>15</v>
      </c>
      <c r="J27" s="8">
        <v>15</v>
      </c>
      <c r="K27" s="8">
        <v>15</v>
      </c>
      <c r="L27" s="8">
        <v>15</v>
      </c>
      <c r="M27" s="8">
        <v>15</v>
      </c>
      <c r="N27" s="8">
        <v>15</v>
      </c>
      <c r="O27" s="8">
        <v>15</v>
      </c>
      <c r="P27" s="8">
        <v>15</v>
      </c>
      <c r="Q27" s="8">
        <v>15</v>
      </c>
      <c r="R27" s="8">
        <v>15</v>
      </c>
      <c r="S27" s="8">
        <v>15</v>
      </c>
      <c r="T27" s="8">
        <v>15</v>
      </c>
      <c r="U27" s="8">
        <v>15</v>
      </c>
      <c r="V27" s="8">
        <v>15</v>
      </c>
      <c r="W27" s="8"/>
      <c r="X27" s="8"/>
      <c r="Y27" s="8"/>
      <c r="Z27" s="8"/>
      <c r="AA27" s="8"/>
      <c r="AB27" s="8"/>
      <c r="AC27" s="8"/>
      <c r="AD27" s="8"/>
      <c r="AE27" s="8"/>
      <c r="AF27" s="18"/>
      <c r="AG27" s="21">
        <f t="shared" ref="AG27:AG28" si="68">SUM(B27:AF27)</f>
        <v>315</v>
      </c>
      <c r="AH27" s="105"/>
    </row>
    <row r="28" spans="1:34" ht="16.5" outlineLevel="1" thickBot="1">
      <c r="A28" s="13" t="s">
        <v>2</v>
      </c>
      <c r="B28" s="24">
        <f>B27-B26</f>
        <v>-5</v>
      </c>
      <c r="C28" s="25">
        <f t="shared" ref="C28" si="69">C27-C26</f>
        <v>-5</v>
      </c>
      <c r="D28" s="25">
        <f t="shared" ref="D28" si="70">D27-D26</f>
        <v>-5</v>
      </c>
      <c r="E28" s="25">
        <f t="shared" ref="E28" si="71">E27-E26</f>
        <v>-5</v>
      </c>
      <c r="F28" s="25">
        <f t="shared" ref="F28" si="72">F27-F26</f>
        <v>-5</v>
      </c>
      <c r="G28" s="25">
        <f t="shared" ref="G28" si="73">G27-G26</f>
        <v>-5</v>
      </c>
      <c r="H28" s="25">
        <f t="shared" ref="H28" si="74">H27-H26</f>
        <v>-5</v>
      </c>
      <c r="I28" s="25">
        <f t="shared" ref="I28" si="75">I27-I26</f>
        <v>-5</v>
      </c>
      <c r="J28" s="25">
        <f t="shared" ref="J28" si="76">J27-J26</f>
        <v>-5</v>
      </c>
      <c r="K28" s="25">
        <f t="shared" ref="K28" si="77">K27-K26</f>
        <v>-5</v>
      </c>
      <c r="L28" s="25">
        <f t="shared" ref="L28" si="78">L27-L26</f>
        <v>-5</v>
      </c>
      <c r="M28" s="25">
        <f t="shared" ref="M28" si="79">M27-M26</f>
        <v>-5</v>
      </c>
      <c r="N28" s="25">
        <f t="shared" ref="N28" si="80">N27-N26</f>
        <v>-5</v>
      </c>
      <c r="O28" s="25">
        <f t="shared" ref="O28" si="81">O27-O26</f>
        <v>-5</v>
      </c>
      <c r="P28" s="25">
        <f t="shared" ref="P28" si="82">P27-P26</f>
        <v>-5</v>
      </c>
      <c r="Q28" s="25">
        <f t="shared" ref="Q28" si="83">Q27-Q26</f>
        <v>-5</v>
      </c>
      <c r="R28" s="25">
        <f t="shared" ref="R28" si="84">R27-R26</f>
        <v>-5</v>
      </c>
      <c r="S28" s="25">
        <f t="shared" ref="S28" si="85">S27-S26</f>
        <v>-5</v>
      </c>
      <c r="T28" s="25">
        <f t="shared" ref="T28" si="86">T27-T26</f>
        <v>-5</v>
      </c>
      <c r="U28" s="25">
        <f t="shared" ref="U28" si="87">U27-U26</f>
        <v>-5</v>
      </c>
      <c r="V28" s="25">
        <f t="shared" ref="V28" si="88">V27-V26</f>
        <v>-5</v>
      </c>
      <c r="W28" s="25">
        <f t="shared" ref="W28" si="89">W27-W26</f>
        <v>-20</v>
      </c>
      <c r="X28" s="25">
        <f t="shared" ref="X28" si="90">X27-X26</f>
        <v>-20</v>
      </c>
      <c r="Y28" s="25">
        <f t="shared" ref="Y28" si="91">Y27-Y26</f>
        <v>-20</v>
      </c>
      <c r="Z28" s="25">
        <f t="shared" ref="Z28" si="92">Z27-Z26</f>
        <v>-20</v>
      </c>
      <c r="AA28" s="25">
        <f t="shared" ref="AA28" si="93">AA27-AA26</f>
        <v>-20</v>
      </c>
      <c r="AB28" s="25">
        <f t="shared" ref="AB28" si="94">AB27-AB26</f>
        <v>-20</v>
      </c>
      <c r="AC28" s="25">
        <f t="shared" ref="AC28" si="95">AC27-AC26</f>
        <v>-20</v>
      </c>
      <c r="AD28" s="25">
        <f t="shared" ref="AD28" si="96">AD27-AD26</f>
        <v>-20</v>
      </c>
      <c r="AE28" s="25">
        <f t="shared" ref="AE28" si="97">AE27-AE26</f>
        <v>-20</v>
      </c>
      <c r="AF28" s="26">
        <f t="shared" ref="AF28" si="98">AF27-AF26</f>
        <v>-20</v>
      </c>
      <c r="AG28" s="22">
        <f t="shared" si="68"/>
        <v>-305</v>
      </c>
      <c r="AH28" s="106"/>
    </row>
    <row r="30" spans="1:34" outlineLevel="1">
      <c r="A30" s="4" t="s">
        <v>1</v>
      </c>
      <c r="B30" s="27"/>
      <c r="C30" s="27"/>
    </row>
    <row r="31" spans="1:34" ht="16.5" outlineLevel="1" thickBot="1">
      <c r="A31" s="6"/>
      <c r="B31" s="6"/>
      <c r="C31" s="1">
        <f t="shared" ref="C31:AG31" si="99">IF(ISBLANK(B34),0,1)</f>
        <v>1</v>
      </c>
      <c r="D31" s="1">
        <f t="shared" si="99"/>
        <v>1</v>
      </c>
      <c r="E31" s="1">
        <f t="shared" si="99"/>
        <v>1</v>
      </c>
      <c r="F31" s="1">
        <f t="shared" si="99"/>
        <v>1</v>
      </c>
      <c r="G31" s="1">
        <f t="shared" si="99"/>
        <v>1</v>
      </c>
      <c r="H31" s="1">
        <f t="shared" si="99"/>
        <v>1</v>
      </c>
      <c r="I31" s="1">
        <f t="shared" si="99"/>
        <v>1</v>
      </c>
      <c r="J31" s="1">
        <f t="shared" si="99"/>
        <v>1</v>
      </c>
      <c r="K31" s="1">
        <f t="shared" si="99"/>
        <v>1</v>
      </c>
      <c r="L31" s="1">
        <f t="shared" si="99"/>
        <v>1</v>
      </c>
      <c r="M31" s="1">
        <f t="shared" si="99"/>
        <v>1</v>
      </c>
      <c r="N31" s="1">
        <f t="shared" si="99"/>
        <v>1</v>
      </c>
      <c r="O31" s="1">
        <f t="shared" si="99"/>
        <v>1</v>
      </c>
      <c r="P31" s="1">
        <f t="shared" si="99"/>
        <v>1</v>
      </c>
      <c r="Q31" s="1">
        <f t="shared" si="99"/>
        <v>1</v>
      </c>
      <c r="R31" s="1">
        <f t="shared" si="99"/>
        <v>1</v>
      </c>
      <c r="S31" s="1">
        <f t="shared" si="99"/>
        <v>1</v>
      </c>
      <c r="T31" s="1">
        <f t="shared" si="99"/>
        <v>1</v>
      </c>
      <c r="U31" s="1">
        <f t="shared" si="99"/>
        <v>1</v>
      </c>
      <c r="V31" s="1">
        <f t="shared" si="99"/>
        <v>1</v>
      </c>
      <c r="W31" s="1">
        <f t="shared" si="99"/>
        <v>1</v>
      </c>
      <c r="X31" s="1">
        <f t="shared" si="99"/>
        <v>0</v>
      </c>
      <c r="Y31" s="1">
        <f t="shared" si="99"/>
        <v>0</v>
      </c>
      <c r="Z31" s="1">
        <f t="shared" si="99"/>
        <v>0</v>
      </c>
      <c r="AA31" s="1">
        <f t="shared" si="99"/>
        <v>0</v>
      </c>
      <c r="AB31" s="1">
        <f t="shared" si="99"/>
        <v>0</v>
      </c>
      <c r="AC31" s="1">
        <f t="shared" si="99"/>
        <v>0</v>
      </c>
      <c r="AD31" s="1">
        <f t="shared" si="99"/>
        <v>0</v>
      </c>
      <c r="AE31" s="1">
        <f t="shared" si="99"/>
        <v>0</v>
      </c>
      <c r="AF31" s="1">
        <f t="shared" si="99"/>
        <v>0</v>
      </c>
      <c r="AG31" s="1">
        <f t="shared" si="99"/>
        <v>0</v>
      </c>
      <c r="AH31" s="6"/>
    </row>
    <row r="32" spans="1:34" ht="48" outlineLevel="1" thickBot="1">
      <c r="A32" s="28" t="str">
        <f>A3</f>
        <v>Июнь</v>
      </c>
      <c r="B32" s="14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5">
        <v>8</v>
      </c>
      <c r="J32" s="15">
        <v>9</v>
      </c>
      <c r="K32" s="15">
        <v>10</v>
      </c>
      <c r="L32" s="15">
        <v>11</v>
      </c>
      <c r="M32" s="15">
        <v>12</v>
      </c>
      <c r="N32" s="15">
        <v>13</v>
      </c>
      <c r="O32" s="15">
        <v>14</v>
      </c>
      <c r="P32" s="15">
        <v>15</v>
      </c>
      <c r="Q32" s="15">
        <v>16</v>
      </c>
      <c r="R32" s="15">
        <v>17</v>
      </c>
      <c r="S32" s="15">
        <v>18</v>
      </c>
      <c r="T32" s="15">
        <v>19</v>
      </c>
      <c r="U32" s="15">
        <v>20</v>
      </c>
      <c r="V32" s="15">
        <v>21</v>
      </c>
      <c r="W32" s="15">
        <v>22</v>
      </c>
      <c r="X32" s="15">
        <v>23</v>
      </c>
      <c r="Y32" s="15">
        <v>24</v>
      </c>
      <c r="Z32" s="15">
        <v>25</v>
      </c>
      <c r="AA32" s="15">
        <v>26</v>
      </c>
      <c r="AB32" s="15">
        <v>27</v>
      </c>
      <c r="AC32" s="15">
        <v>28</v>
      </c>
      <c r="AD32" s="15">
        <v>29</v>
      </c>
      <c r="AE32" s="15">
        <v>30</v>
      </c>
      <c r="AF32" s="16">
        <v>31</v>
      </c>
      <c r="AG32" s="19" t="s">
        <v>7</v>
      </c>
      <c r="AH32" s="23" t="s">
        <v>5</v>
      </c>
    </row>
    <row r="33" spans="1:34" ht="15.75" outlineLevel="1">
      <c r="A33" s="12" t="s">
        <v>4</v>
      </c>
      <c r="B33" s="10">
        <v>20</v>
      </c>
      <c r="C33" s="11">
        <v>20</v>
      </c>
      <c r="D33" s="11">
        <v>20</v>
      </c>
      <c r="E33" s="11">
        <v>20</v>
      </c>
      <c r="F33" s="11">
        <v>20</v>
      </c>
      <c r="G33" s="11">
        <v>20</v>
      </c>
      <c r="H33" s="11">
        <v>20</v>
      </c>
      <c r="I33" s="11">
        <v>20</v>
      </c>
      <c r="J33" s="11">
        <v>20</v>
      </c>
      <c r="K33" s="11">
        <v>20</v>
      </c>
      <c r="L33" s="11">
        <v>20</v>
      </c>
      <c r="M33" s="11">
        <v>20</v>
      </c>
      <c r="N33" s="11">
        <v>20</v>
      </c>
      <c r="O33" s="11">
        <v>20</v>
      </c>
      <c r="P33" s="11">
        <v>20</v>
      </c>
      <c r="Q33" s="11">
        <v>20</v>
      </c>
      <c r="R33" s="11">
        <v>20</v>
      </c>
      <c r="S33" s="11">
        <v>20</v>
      </c>
      <c r="T33" s="11">
        <v>20</v>
      </c>
      <c r="U33" s="11">
        <v>20</v>
      </c>
      <c r="V33" s="11">
        <v>20</v>
      </c>
      <c r="W33" s="11">
        <v>20</v>
      </c>
      <c r="X33" s="11">
        <v>20</v>
      </c>
      <c r="Y33" s="11">
        <v>20</v>
      </c>
      <c r="Z33" s="11">
        <v>20</v>
      </c>
      <c r="AA33" s="11">
        <v>20</v>
      </c>
      <c r="AB33" s="11">
        <v>20</v>
      </c>
      <c r="AC33" s="11">
        <v>20</v>
      </c>
      <c r="AD33" s="11">
        <v>20</v>
      </c>
      <c r="AE33" s="11">
        <v>20</v>
      </c>
      <c r="AF33" s="17">
        <v>20</v>
      </c>
      <c r="AG33" s="20">
        <f>SUM(B33:AF33)</f>
        <v>620</v>
      </c>
      <c r="AH33" s="105">
        <f>AG34/SUMIF(C31:AG31,1,B33:AF33)</f>
        <v>0.75</v>
      </c>
    </row>
    <row r="34" spans="1:34" ht="15.75" outlineLevel="1">
      <c r="A34" s="12" t="s">
        <v>3</v>
      </c>
      <c r="B34" s="9">
        <v>15</v>
      </c>
      <c r="C34" s="8">
        <v>15</v>
      </c>
      <c r="D34" s="8">
        <v>15</v>
      </c>
      <c r="E34" s="8">
        <v>15</v>
      </c>
      <c r="F34" s="8">
        <v>15</v>
      </c>
      <c r="G34" s="8">
        <v>15</v>
      </c>
      <c r="H34" s="8">
        <v>15</v>
      </c>
      <c r="I34" s="8">
        <v>15</v>
      </c>
      <c r="J34" s="8">
        <v>15</v>
      </c>
      <c r="K34" s="8">
        <v>15</v>
      </c>
      <c r="L34" s="8">
        <v>15</v>
      </c>
      <c r="M34" s="8">
        <v>15</v>
      </c>
      <c r="N34" s="8">
        <v>15</v>
      </c>
      <c r="O34" s="8">
        <v>15</v>
      </c>
      <c r="P34" s="8">
        <v>15</v>
      </c>
      <c r="Q34" s="8">
        <v>15</v>
      </c>
      <c r="R34" s="8">
        <v>15</v>
      </c>
      <c r="S34" s="8">
        <v>15</v>
      </c>
      <c r="T34" s="8">
        <v>15</v>
      </c>
      <c r="U34" s="8">
        <v>15</v>
      </c>
      <c r="V34" s="8">
        <v>15</v>
      </c>
      <c r="W34" s="8"/>
      <c r="X34" s="8"/>
      <c r="Y34" s="8"/>
      <c r="Z34" s="8"/>
      <c r="AA34" s="8"/>
      <c r="AB34" s="8"/>
      <c r="AC34" s="8"/>
      <c r="AD34" s="8"/>
      <c r="AE34" s="8"/>
      <c r="AF34" s="18"/>
      <c r="AG34" s="21">
        <f t="shared" ref="AG34:AG35" si="100">SUM(B34:AF34)</f>
        <v>315</v>
      </c>
      <c r="AH34" s="105"/>
    </row>
    <row r="35" spans="1:34" ht="16.5" outlineLevel="1" thickBot="1">
      <c r="A35" s="13" t="s">
        <v>2</v>
      </c>
      <c r="B35" s="24">
        <f>B34-B33</f>
        <v>-5</v>
      </c>
      <c r="C35" s="25">
        <f t="shared" ref="C35" si="101">C34-C33</f>
        <v>-5</v>
      </c>
      <c r="D35" s="25">
        <f t="shared" ref="D35" si="102">D34-D33</f>
        <v>-5</v>
      </c>
      <c r="E35" s="25">
        <f t="shared" ref="E35" si="103">E34-E33</f>
        <v>-5</v>
      </c>
      <c r="F35" s="25">
        <f t="shared" ref="F35" si="104">F34-F33</f>
        <v>-5</v>
      </c>
      <c r="G35" s="25">
        <f t="shared" ref="G35" si="105">G34-G33</f>
        <v>-5</v>
      </c>
      <c r="H35" s="25">
        <f t="shared" ref="H35" si="106">H34-H33</f>
        <v>-5</v>
      </c>
      <c r="I35" s="25">
        <f t="shared" ref="I35" si="107">I34-I33</f>
        <v>-5</v>
      </c>
      <c r="J35" s="25">
        <f t="shared" ref="J35" si="108">J34-J33</f>
        <v>-5</v>
      </c>
      <c r="K35" s="25">
        <f t="shared" ref="K35" si="109">K34-K33</f>
        <v>-5</v>
      </c>
      <c r="L35" s="25">
        <f t="shared" ref="L35" si="110">L34-L33</f>
        <v>-5</v>
      </c>
      <c r="M35" s="25">
        <f t="shared" ref="M35" si="111">M34-M33</f>
        <v>-5</v>
      </c>
      <c r="N35" s="25">
        <f t="shared" ref="N35" si="112">N34-N33</f>
        <v>-5</v>
      </c>
      <c r="O35" s="25">
        <f t="shared" ref="O35" si="113">O34-O33</f>
        <v>-5</v>
      </c>
      <c r="P35" s="25">
        <f t="shared" ref="P35" si="114">P34-P33</f>
        <v>-5</v>
      </c>
      <c r="Q35" s="25">
        <f t="shared" ref="Q35" si="115">Q34-Q33</f>
        <v>-5</v>
      </c>
      <c r="R35" s="25">
        <f t="shared" ref="R35" si="116">R34-R33</f>
        <v>-5</v>
      </c>
      <c r="S35" s="25">
        <f t="shared" ref="S35" si="117">S34-S33</f>
        <v>-5</v>
      </c>
      <c r="T35" s="25">
        <f t="shared" ref="T35" si="118">T34-T33</f>
        <v>-5</v>
      </c>
      <c r="U35" s="25">
        <f t="shared" ref="U35" si="119">U34-U33</f>
        <v>-5</v>
      </c>
      <c r="V35" s="25">
        <f t="shared" ref="V35" si="120">V34-V33</f>
        <v>-5</v>
      </c>
      <c r="W35" s="25">
        <f t="shared" ref="W35" si="121">W34-W33</f>
        <v>-20</v>
      </c>
      <c r="X35" s="25">
        <f t="shared" ref="X35" si="122">X34-X33</f>
        <v>-20</v>
      </c>
      <c r="Y35" s="25">
        <f t="shared" ref="Y35" si="123">Y34-Y33</f>
        <v>-20</v>
      </c>
      <c r="Z35" s="25">
        <f t="shared" ref="Z35" si="124">Z34-Z33</f>
        <v>-20</v>
      </c>
      <c r="AA35" s="25">
        <f t="shared" ref="AA35" si="125">AA34-AA33</f>
        <v>-20</v>
      </c>
      <c r="AB35" s="25">
        <f t="shared" ref="AB35" si="126">AB34-AB33</f>
        <v>-20</v>
      </c>
      <c r="AC35" s="25">
        <f t="shared" ref="AC35" si="127">AC34-AC33</f>
        <v>-20</v>
      </c>
      <c r="AD35" s="25">
        <f t="shared" ref="AD35" si="128">AD34-AD33</f>
        <v>-20</v>
      </c>
      <c r="AE35" s="25">
        <f t="shared" ref="AE35" si="129">AE34-AE33</f>
        <v>-20</v>
      </c>
      <c r="AF35" s="26">
        <f t="shared" ref="AF35" si="130">AF34-AF33</f>
        <v>-20</v>
      </c>
      <c r="AG35" s="22">
        <f t="shared" si="100"/>
        <v>-305</v>
      </c>
      <c r="AH35" s="106"/>
    </row>
    <row r="37" spans="1:34" outlineLevel="1">
      <c r="A37" s="4" t="s">
        <v>1</v>
      </c>
      <c r="B37" s="27"/>
      <c r="C37" s="27"/>
    </row>
    <row r="38" spans="1:34" ht="16.5" outlineLevel="1" thickBot="1">
      <c r="A38" s="6"/>
      <c r="B38" s="6"/>
      <c r="C38" s="1">
        <f t="shared" ref="C38:AG38" si="131">IF(ISBLANK(B41),0,1)</f>
        <v>1</v>
      </c>
      <c r="D38" s="1">
        <f t="shared" si="131"/>
        <v>1</v>
      </c>
      <c r="E38" s="1">
        <f t="shared" si="131"/>
        <v>1</v>
      </c>
      <c r="F38" s="1">
        <f t="shared" si="131"/>
        <v>1</v>
      </c>
      <c r="G38" s="1">
        <f t="shared" si="131"/>
        <v>1</v>
      </c>
      <c r="H38" s="1">
        <f t="shared" si="131"/>
        <v>1</v>
      </c>
      <c r="I38" s="1">
        <f t="shared" si="131"/>
        <v>1</v>
      </c>
      <c r="J38" s="1">
        <f t="shared" si="131"/>
        <v>1</v>
      </c>
      <c r="K38" s="1">
        <f t="shared" si="131"/>
        <v>1</v>
      </c>
      <c r="L38" s="1">
        <f t="shared" si="131"/>
        <v>1</v>
      </c>
      <c r="M38" s="1">
        <f t="shared" si="131"/>
        <v>1</v>
      </c>
      <c r="N38" s="1">
        <f t="shared" si="131"/>
        <v>1</v>
      </c>
      <c r="O38" s="1">
        <f t="shared" si="131"/>
        <v>1</v>
      </c>
      <c r="P38" s="1">
        <f t="shared" si="131"/>
        <v>1</v>
      </c>
      <c r="Q38" s="1">
        <f t="shared" si="131"/>
        <v>1</v>
      </c>
      <c r="R38" s="1">
        <f t="shared" si="131"/>
        <v>1</v>
      </c>
      <c r="S38" s="1">
        <f t="shared" si="131"/>
        <v>1</v>
      </c>
      <c r="T38" s="1">
        <f t="shared" si="131"/>
        <v>1</v>
      </c>
      <c r="U38" s="1">
        <f t="shared" si="131"/>
        <v>1</v>
      </c>
      <c r="V38" s="1">
        <f t="shared" si="131"/>
        <v>1</v>
      </c>
      <c r="W38" s="1">
        <f t="shared" si="131"/>
        <v>1</v>
      </c>
      <c r="X38" s="1">
        <f t="shared" si="131"/>
        <v>0</v>
      </c>
      <c r="Y38" s="1">
        <f t="shared" si="131"/>
        <v>0</v>
      </c>
      <c r="Z38" s="1">
        <f t="shared" si="131"/>
        <v>0</v>
      </c>
      <c r="AA38" s="1">
        <f t="shared" si="131"/>
        <v>0</v>
      </c>
      <c r="AB38" s="1">
        <f t="shared" si="131"/>
        <v>0</v>
      </c>
      <c r="AC38" s="1">
        <f t="shared" si="131"/>
        <v>0</v>
      </c>
      <c r="AD38" s="1">
        <f t="shared" si="131"/>
        <v>0</v>
      </c>
      <c r="AE38" s="1">
        <f t="shared" si="131"/>
        <v>0</v>
      </c>
      <c r="AF38" s="1">
        <f t="shared" si="131"/>
        <v>0</v>
      </c>
      <c r="AG38" s="1">
        <f t="shared" si="131"/>
        <v>0</v>
      </c>
      <c r="AH38" s="6"/>
    </row>
    <row r="39" spans="1:34" ht="48" outlineLevel="1" thickBot="1">
      <c r="A39" s="28" t="str">
        <f>A3</f>
        <v>Июнь</v>
      </c>
      <c r="B39" s="14">
        <v>1</v>
      </c>
      <c r="C39" s="15">
        <v>2</v>
      </c>
      <c r="D39" s="15">
        <v>3</v>
      </c>
      <c r="E39" s="15">
        <v>4</v>
      </c>
      <c r="F39" s="15">
        <v>5</v>
      </c>
      <c r="G39" s="15">
        <v>6</v>
      </c>
      <c r="H39" s="15">
        <v>7</v>
      </c>
      <c r="I39" s="15">
        <v>8</v>
      </c>
      <c r="J39" s="15">
        <v>9</v>
      </c>
      <c r="K39" s="15">
        <v>10</v>
      </c>
      <c r="L39" s="15">
        <v>11</v>
      </c>
      <c r="M39" s="15">
        <v>12</v>
      </c>
      <c r="N39" s="15">
        <v>13</v>
      </c>
      <c r="O39" s="15">
        <v>14</v>
      </c>
      <c r="P39" s="15">
        <v>15</v>
      </c>
      <c r="Q39" s="15">
        <v>16</v>
      </c>
      <c r="R39" s="15">
        <v>17</v>
      </c>
      <c r="S39" s="15">
        <v>18</v>
      </c>
      <c r="T39" s="15">
        <v>19</v>
      </c>
      <c r="U39" s="15">
        <v>20</v>
      </c>
      <c r="V39" s="15">
        <v>21</v>
      </c>
      <c r="W39" s="15">
        <v>22</v>
      </c>
      <c r="X39" s="15">
        <v>23</v>
      </c>
      <c r="Y39" s="15">
        <v>24</v>
      </c>
      <c r="Z39" s="15">
        <v>25</v>
      </c>
      <c r="AA39" s="15">
        <v>26</v>
      </c>
      <c r="AB39" s="15">
        <v>27</v>
      </c>
      <c r="AC39" s="15">
        <v>28</v>
      </c>
      <c r="AD39" s="15">
        <v>29</v>
      </c>
      <c r="AE39" s="15">
        <v>30</v>
      </c>
      <c r="AF39" s="16">
        <v>31</v>
      </c>
      <c r="AG39" s="19" t="s">
        <v>7</v>
      </c>
      <c r="AH39" s="23" t="s">
        <v>5</v>
      </c>
    </row>
    <row r="40" spans="1:34" ht="15.75" outlineLevel="1">
      <c r="A40" s="12" t="s">
        <v>4</v>
      </c>
      <c r="B40" s="10">
        <v>20</v>
      </c>
      <c r="C40" s="11">
        <v>20</v>
      </c>
      <c r="D40" s="11">
        <v>20</v>
      </c>
      <c r="E40" s="11">
        <v>20</v>
      </c>
      <c r="F40" s="11">
        <v>20</v>
      </c>
      <c r="G40" s="11">
        <v>20</v>
      </c>
      <c r="H40" s="11">
        <v>20</v>
      </c>
      <c r="I40" s="11">
        <v>20</v>
      </c>
      <c r="J40" s="11">
        <v>20</v>
      </c>
      <c r="K40" s="11">
        <v>20</v>
      </c>
      <c r="L40" s="11">
        <v>20</v>
      </c>
      <c r="M40" s="11">
        <v>20</v>
      </c>
      <c r="N40" s="11">
        <v>20</v>
      </c>
      <c r="O40" s="11">
        <v>20</v>
      </c>
      <c r="P40" s="11">
        <v>20</v>
      </c>
      <c r="Q40" s="11">
        <v>20</v>
      </c>
      <c r="R40" s="11">
        <v>20</v>
      </c>
      <c r="S40" s="11">
        <v>20</v>
      </c>
      <c r="T40" s="11">
        <v>20</v>
      </c>
      <c r="U40" s="11">
        <v>20</v>
      </c>
      <c r="V40" s="11">
        <v>20</v>
      </c>
      <c r="W40" s="11">
        <v>20</v>
      </c>
      <c r="X40" s="11">
        <v>20</v>
      </c>
      <c r="Y40" s="11">
        <v>20</v>
      </c>
      <c r="Z40" s="11">
        <v>20</v>
      </c>
      <c r="AA40" s="11">
        <v>20</v>
      </c>
      <c r="AB40" s="11">
        <v>20</v>
      </c>
      <c r="AC40" s="11">
        <v>20</v>
      </c>
      <c r="AD40" s="11">
        <v>20</v>
      </c>
      <c r="AE40" s="11">
        <v>20</v>
      </c>
      <c r="AF40" s="17">
        <v>20</v>
      </c>
      <c r="AG40" s="20">
        <f>SUM(B40:AF40)</f>
        <v>620</v>
      </c>
      <c r="AH40" s="105">
        <f>AG41/SUMIF(C38:AG38,1,B40:AF40)</f>
        <v>0.75</v>
      </c>
    </row>
    <row r="41" spans="1:34" ht="15.75" outlineLevel="1">
      <c r="A41" s="12" t="s">
        <v>3</v>
      </c>
      <c r="B41" s="9">
        <v>15</v>
      </c>
      <c r="C41" s="8">
        <v>15</v>
      </c>
      <c r="D41" s="8">
        <v>15</v>
      </c>
      <c r="E41" s="8">
        <v>15</v>
      </c>
      <c r="F41" s="8">
        <v>15</v>
      </c>
      <c r="G41" s="8">
        <v>15</v>
      </c>
      <c r="H41" s="8">
        <v>15</v>
      </c>
      <c r="I41" s="8">
        <v>15</v>
      </c>
      <c r="J41" s="8">
        <v>15</v>
      </c>
      <c r="K41" s="8">
        <v>15</v>
      </c>
      <c r="L41" s="8">
        <v>15</v>
      </c>
      <c r="M41" s="8">
        <v>15</v>
      </c>
      <c r="N41" s="8">
        <v>15</v>
      </c>
      <c r="O41" s="8">
        <v>15</v>
      </c>
      <c r="P41" s="8">
        <v>15</v>
      </c>
      <c r="Q41" s="8">
        <v>15</v>
      </c>
      <c r="R41" s="8">
        <v>15</v>
      </c>
      <c r="S41" s="8">
        <v>15</v>
      </c>
      <c r="T41" s="8">
        <v>15</v>
      </c>
      <c r="U41" s="8">
        <v>15</v>
      </c>
      <c r="V41" s="8">
        <v>15</v>
      </c>
      <c r="W41" s="8"/>
      <c r="X41" s="8"/>
      <c r="Y41" s="8"/>
      <c r="Z41" s="8"/>
      <c r="AA41" s="8"/>
      <c r="AB41" s="8"/>
      <c r="AC41" s="8"/>
      <c r="AD41" s="8"/>
      <c r="AE41" s="8"/>
      <c r="AF41" s="18"/>
      <c r="AG41" s="21">
        <f t="shared" ref="AG41:AG42" si="132">SUM(B41:AF41)</f>
        <v>315</v>
      </c>
      <c r="AH41" s="105"/>
    </row>
    <row r="42" spans="1:34" ht="16.5" outlineLevel="1" thickBot="1">
      <c r="A42" s="13" t="s">
        <v>2</v>
      </c>
      <c r="B42" s="24">
        <f>B41-B40</f>
        <v>-5</v>
      </c>
      <c r="C42" s="25">
        <f t="shared" ref="C42" si="133">C41-C40</f>
        <v>-5</v>
      </c>
      <c r="D42" s="25">
        <f t="shared" ref="D42" si="134">D41-D40</f>
        <v>-5</v>
      </c>
      <c r="E42" s="25">
        <f t="shared" ref="E42" si="135">E41-E40</f>
        <v>-5</v>
      </c>
      <c r="F42" s="25">
        <f t="shared" ref="F42" si="136">F41-F40</f>
        <v>-5</v>
      </c>
      <c r="G42" s="25">
        <f t="shared" ref="G42" si="137">G41-G40</f>
        <v>-5</v>
      </c>
      <c r="H42" s="25">
        <f t="shared" ref="H42" si="138">H41-H40</f>
        <v>-5</v>
      </c>
      <c r="I42" s="25">
        <f t="shared" ref="I42" si="139">I41-I40</f>
        <v>-5</v>
      </c>
      <c r="J42" s="25">
        <f t="shared" ref="J42" si="140">J41-J40</f>
        <v>-5</v>
      </c>
      <c r="K42" s="25">
        <f t="shared" ref="K42" si="141">K41-K40</f>
        <v>-5</v>
      </c>
      <c r="L42" s="25">
        <f t="shared" ref="L42" si="142">L41-L40</f>
        <v>-5</v>
      </c>
      <c r="M42" s="25">
        <f t="shared" ref="M42" si="143">M41-M40</f>
        <v>-5</v>
      </c>
      <c r="N42" s="25">
        <f t="shared" ref="N42" si="144">N41-N40</f>
        <v>-5</v>
      </c>
      <c r="O42" s="25">
        <f t="shared" ref="O42" si="145">O41-O40</f>
        <v>-5</v>
      </c>
      <c r="P42" s="25">
        <f t="shared" ref="P42" si="146">P41-P40</f>
        <v>-5</v>
      </c>
      <c r="Q42" s="25">
        <f t="shared" ref="Q42" si="147">Q41-Q40</f>
        <v>-5</v>
      </c>
      <c r="R42" s="25">
        <f t="shared" ref="R42" si="148">R41-R40</f>
        <v>-5</v>
      </c>
      <c r="S42" s="25">
        <f t="shared" ref="S42" si="149">S41-S40</f>
        <v>-5</v>
      </c>
      <c r="T42" s="25">
        <f t="shared" ref="T42" si="150">T41-T40</f>
        <v>-5</v>
      </c>
      <c r="U42" s="25">
        <f t="shared" ref="U42" si="151">U41-U40</f>
        <v>-5</v>
      </c>
      <c r="V42" s="25">
        <f t="shared" ref="V42" si="152">V41-V40</f>
        <v>-5</v>
      </c>
      <c r="W42" s="25">
        <f t="shared" ref="W42" si="153">W41-W40</f>
        <v>-20</v>
      </c>
      <c r="X42" s="25">
        <f t="shared" ref="X42" si="154">X41-X40</f>
        <v>-20</v>
      </c>
      <c r="Y42" s="25">
        <f t="shared" ref="Y42" si="155">Y41-Y40</f>
        <v>-20</v>
      </c>
      <c r="Z42" s="25">
        <f t="shared" ref="Z42" si="156">Z41-Z40</f>
        <v>-20</v>
      </c>
      <c r="AA42" s="25">
        <f t="shared" ref="AA42" si="157">AA41-AA40</f>
        <v>-20</v>
      </c>
      <c r="AB42" s="25">
        <f t="shared" ref="AB42" si="158">AB41-AB40</f>
        <v>-20</v>
      </c>
      <c r="AC42" s="25">
        <f t="shared" ref="AC42" si="159">AC41-AC40</f>
        <v>-20</v>
      </c>
      <c r="AD42" s="25">
        <f t="shared" ref="AD42" si="160">AD41-AD40</f>
        <v>-20</v>
      </c>
      <c r="AE42" s="25">
        <f t="shared" ref="AE42" si="161">AE41-AE40</f>
        <v>-20</v>
      </c>
      <c r="AF42" s="26">
        <f t="shared" ref="AF42" si="162">AF41-AF40</f>
        <v>-20</v>
      </c>
      <c r="AG42" s="22">
        <f t="shared" si="132"/>
        <v>-305</v>
      </c>
      <c r="AH42" s="106"/>
    </row>
    <row r="44" spans="1:34" outlineLevel="1">
      <c r="A44" s="4" t="s">
        <v>1</v>
      </c>
      <c r="B44" s="27"/>
      <c r="C44" s="27"/>
    </row>
    <row r="45" spans="1:34" ht="16.5" outlineLevel="1" thickBot="1">
      <c r="A45" s="6"/>
      <c r="B45" s="6"/>
      <c r="C45" s="1">
        <f t="shared" ref="C45:AG45" si="163">IF(ISBLANK(B48),0,1)</f>
        <v>1</v>
      </c>
      <c r="D45" s="1">
        <f t="shared" si="163"/>
        <v>1</v>
      </c>
      <c r="E45" s="1">
        <f t="shared" si="163"/>
        <v>1</v>
      </c>
      <c r="F45" s="1">
        <f t="shared" si="163"/>
        <v>1</v>
      </c>
      <c r="G45" s="1">
        <f t="shared" si="163"/>
        <v>1</v>
      </c>
      <c r="H45" s="1">
        <f t="shared" si="163"/>
        <v>1</v>
      </c>
      <c r="I45" s="1">
        <f t="shared" si="163"/>
        <v>1</v>
      </c>
      <c r="J45" s="1">
        <f t="shared" si="163"/>
        <v>1</v>
      </c>
      <c r="K45" s="1">
        <f t="shared" si="163"/>
        <v>1</v>
      </c>
      <c r="L45" s="1">
        <f t="shared" si="163"/>
        <v>1</v>
      </c>
      <c r="M45" s="1">
        <f t="shared" si="163"/>
        <v>1</v>
      </c>
      <c r="N45" s="1">
        <f t="shared" si="163"/>
        <v>1</v>
      </c>
      <c r="O45" s="1">
        <f t="shared" si="163"/>
        <v>1</v>
      </c>
      <c r="P45" s="1">
        <f t="shared" si="163"/>
        <v>1</v>
      </c>
      <c r="Q45" s="1">
        <f t="shared" si="163"/>
        <v>1</v>
      </c>
      <c r="R45" s="1">
        <f t="shared" si="163"/>
        <v>1</v>
      </c>
      <c r="S45" s="1">
        <f t="shared" si="163"/>
        <v>1</v>
      </c>
      <c r="T45" s="1">
        <f t="shared" si="163"/>
        <v>1</v>
      </c>
      <c r="U45" s="1">
        <f t="shared" si="163"/>
        <v>1</v>
      </c>
      <c r="V45" s="1">
        <f t="shared" si="163"/>
        <v>1</v>
      </c>
      <c r="W45" s="1">
        <f t="shared" si="163"/>
        <v>1</v>
      </c>
      <c r="X45" s="1">
        <f t="shared" si="163"/>
        <v>0</v>
      </c>
      <c r="Y45" s="1">
        <f t="shared" si="163"/>
        <v>0</v>
      </c>
      <c r="Z45" s="1">
        <f t="shared" si="163"/>
        <v>0</v>
      </c>
      <c r="AA45" s="1">
        <f t="shared" si="163"/>
        <v>0</v>
      </c>
      <c r="AB45" s="1">
        <f t="shared" si="163"/>
        <v>0</v>
      </c>
      <c r="AC45" s="1">
        <f t="shared" si="163"/>
        <v>0</v>
      </c>
      <c r="AD45" s="1">
        <f t="shared" si="163"/>
        <v>0</v>
      </c>
      <c r="AE45" s="1">
        <f t="shared" si="163"/>
        <v>0</v>
      </c>
      <c r="AF45" s="1">
        <f t="shared" si="163"/>
        <v>0</v>
      </c>
      <c r="AG45" s="1">
        <f t="shared" si="163"/>
        <v>0</v>
      </c>
      <c r="AH45" s="6"/>
    </row>
    <row r="46" spans="1:34" ht="48" outlineLevel="1" thickBot="1">
      <c r="A46" s="28" t="str">
        <f>A3</f>
        <v>Июнь</v>
      </c>
      <c r="B46" s="14">
        <v>1</v>
      </c>
      <c r="C46" s="15">
        <v>2</v>
      </c>
      <c r="D46" s="15">
        <v>3</v>
      </c>
      <c r="E46" s="15">
        <v>4</v>
      </c>
      <c r="F46" s="15">
        <v>5</v>
      </c>
      <c r="G46" s="15">
        <v>6</v>
      </c>
      <c r="H46" s="15">
        <v>7</v>
      </c>
      <c r="I46" s="15">
        <v>8</v>
      </c>
      <c r="J46" s="15">
        <v>9</v>
      </c>
      <c r="K46" s="15">
        <v>10</v>
      </c>
      <c r="L46" s="15">
        <v>11</v>
      </c>
      <c r="M46" s="15">
        <v>12</v>
      </c>
      <c r="N46" s="15">
        <v>13</v>
      </c>
      <c r="O46" s="15">
        <v>14</v>
      </c>
      <c r="P46" s="15">
        <v>15</v>
      </c>
      <c r="Q46" s="15">
        <v>16</v>
      </c>
      <c r="R46" s="15">
        <v>17</v>
      </c>
      <c r="S46" s="15">
        <v>18</v>
      </c>
      <c r="T46" s="15">
        <v>19</v>
      </c>
      <c r="U46" s="15">
        <v>20</v>
      </c>
      <c r="V46" s="15">
        <v>21</v>
      </c>
      <c r="W46" s="15">
        <v>22</v>
      </c>
      <c r="X46" s="15">
        <v>23</v>
      </c>
      <c r="Y46" s="15">
        <v>24</v>
      </c>
      <c r="Z46" s="15">
        <v>25</v>
      </c>
      <c r="AA46" s="15">
        <v>26</v>
      </c>
      <c r="AB46" s="15">
        <v>27</v>
      </c>
      <c r="AC46" s="15">
        <v>28</v>
      </c>
      <c r="AD46" s="15">
        <v>29</v>
      </c>
      <c r="AE46" s="15">
        <v>30</v>
      </c>
      <c r="AF46" s="16">
        <v>31</v>
      </c>
      <c r="AG46" s="19" t="s">
        <v>7</v>
      </c>
      <c r="AH46" s="23" t="s">
        <v>5</v>
      </c>
    </row>
    <row r="47" spans="1:34" ht="15.75" outlineLevel="1">
      <c r="A47" s="12" t="s">
        <v>4</v>
      </c>
      <c r="B47" s="10">
        <v>20</v>
      </c>
      <c r="C47" s="11">
        <v>20</v>
      </c>
      <c r="D47" s="11">
        <v>20</v>
      </c>
      <c r="E47" s="11">
        <v>20</v>
      </c>
      <c r="F47" s="11">
        <v>20</v>
      </c>
      <c r="G47" s="11">
        <v>20</v>
      </c>
      <c r="H47" s="11">
        <v>20</v>
      </c>
      <c r="I47" s="11">
        <v>20</v>
      </c>
      <c r="J47" s="11">
        <v>20</v>
      </c>
      <c r="K47" s="11">
        <v>20</v>
      </c>
      <c r="L47" s="11">
        <v>20</v>
      </c>
      <c r="M47" s="11">
        <v>20</v>
      </c>
      <c r="N47" s="11">
        <v>20</v>
      </c>
      <c r="O47" s="11">
        <v>20</v>
      </c>
      <c r="P47" s="11">
        <v>20</v>
      </c>
      <c r="Q47" s="11">
        <v>20</v>
      </c>
      <c r="R47" s="11">
        <v>20</v>
      </c>
      <c r="S47" s="11">
        <v>20</v>
      </c>
      <c r="T47" s="11">
        <v>20</v>
      </c>
      <c r="U47" s="11">
        <v>20</v>
      </c>
      <c r="V47" s="11">
        <v>20</v>
      </c>
      <c r="W47" s="11">
        <v>20</v>
      </c>
      <c r="X47" s="11">
        <v>20</v>
      </c>
      <c r="Y47" s="11">
        <v>20</v>
      </c>
      <c r="Z47" s="11">
        <v>20</v>
      </c>
      <c r="AA47" s="11">
        <v>20</v>
      </c>
      <c r="AB47" s="11">
        <v>20</v>
      </c>
      <c r="AC47" s="11">
        <v>20</v>
      </c>
      <c r="AD47" s="11">
        <v>20</v>
      </c>
      <c r="AE47" s="11">
        <v>20</v>
      </c>
      <c r="AF47" s="17">
        <v>20</v>
      </c>
      <c r="AG47" s="20">
        <f>SUM(B47:AF47)</f>
        <v>620</v>
      </c>
      <c r="AH47" s="105">
        <f>AG48/SUMIF(C45:AG45,1,B47:AF47)</f>
        <v>0.75</v>
      </c>
    </row>
    <row r="48" spans="1:34" ht="15.75" outlineLevel="1">
      <c r="A48" s="12" t="s">
        <v>3</v>
      </c>
      <c r="B48" s="9">
        <v>15</v>
      </c>
      <c r="C48" s="8">
        <v>15</v>
      </c>
      <c r="D48" s="8">
        <v>15</v>
      </c>
      <c r="E48" s="8">
        <v>15</v>
      </c>
      <c r="F48" s="8">
        <v>15</v>
      </c>
      <c r="G48" s="8">
        <v>15</v>
      </c>
      <c r="H48" s="8">
        <v>15</v>
      </c>
      <c r="I48" s="8">
        <v>15</v>
      </c>
      <c r="J48" s="8">
        <v>15</v>
      </c>
      <c r="K48" s="8">
        <v>15</v>
      </c>
      <c r="L48" s="8">
        <v>15</v>
      </c>
      <c r="M48" s="8">
        <v>15</v>
      </c>
      <c r="N48" s="8">
        <v>15</v>
      </c>
      <c r="O48" s="8">
        <v>15</v>
      </c>
      <c r="P48" s="8">
        <v>15</v>
      </c>
      <c r="Q48" s="8">
        <v>15</v>
      </c>
      <c r="R48" s="8">
        <v>15</v>
      </c>
      <c r="S48" s="8">
        <v>15</v>
      </c>
      <c r="T48" s="8">
        <v>15</v>
      </c>
      <c r="U48" s="8">
        <v>15</v>
      </c>
      <c r="V48" s="8">
        <v>15</v>
      </c>
      <c r="W48" s="8"/>
      <c r="X48" s="8"/>
      <c r="Y48" s="8"/>
      <c r="Z48" s="8"/>
      <c r="AA48" s="8"/>
      <c r="AB48" s="8"/>
      <c r="AC48" s="8"/>
      <c r="AD48" s="8"/>
      <c r="AE48" s="8"/>
      <c r="AF48" s="18"/>
      <c r="AG48" s="21">
        <f t="shared" ref="AG48:AG49" si="164">SUM(B48:AF48)</f>
        <v>315</v>
      </c>
      <c r="AH48" s="105"/>
    </row>
    <row r="49" spans="1:34" ht="16.5" outlineLevel="1" thickBot="1">
      <c r="A49" s="13" t="s">
        <v>2</v>
      </c>
      <c r="B49" s="24">
        <f>B48-B47</f>
        <v>-5</v>
      </c>
      <c r="C49" s="25">
        <f t="shared" ref="C49" si="165">C48-C47</f>
        <v>-5</v>
      </c>
      <c r="D49" s="25">
        <f t="shared" ref="D49" si="166">D48-D47</f>
        <v>-5</v>
      </c>
      <c r="E49" s="25">
        <f t="shared" ref="E49" si="167">E48-E47</f>
        <v>-5</v>
      </c>
      <c r="F49" s="25">
        <f t="shared" ref="F49" si="168">F48-F47</f>
        <v>-5</v>
      </c>
      <c r="G49" s="25">
        <f t="shared" ref="G49" si="169">G48-G47</f>
        <v>-5</v>
      </c>
      <c r="H49" s="25">
        <f t="shared" ref="H49" si="170">H48-H47</f>
        <v>-5</v>
      </c>
      <c r="I49" s="25">
        <f t="shared" ref="I49" si="171">I48-I47</f>
        <v>-5</v>
      </c>
      <c r="J49" s="25">
        <f t="shared" ref="J49" si="172">J48-J47</f>
        <v>-5</v>
      </c>
      <c r="K49" s="25">
        <f t="shared" ref="K49" si="173">K48-K47</f>
        <v>-5</v>
      </c>
      <c r="L49" s="25">
        <f t="shared" ref="L49" si="174">L48-L47</f>
        <v>-5</v>
      </c>
      <c r="M49" s="25">
        <f t="shared" ref="M49" si="175">M48-M47</f>
        <v>-5</v>
      </c>
      <c r="N49" s="25">
        <f t="shared" ref="N49" si="176">N48-N47</f>
        <v>-5</v>
      </c>
      <c r="O49" s="25">
        <f t="shared" ref="O49" si="177">O48-O47</f>
        <v>-5</v>
      </c>
      <c r="P49" s="25">
        <f t="shared" ref="P49" si="178">P48-P47</f>
        <v>-5</v>
      </c>
      <c r="Q49" s="25">
        <f t="shared" ref="Q49" si="179">Q48-Q47</f>
        <v>-5</v>
      </c>
      <c r="R49" s="25">
        <f t="shared" ref="R49" si="180">R48-R47</f>
        <v>-5</v>
      </c>
      <c r="S49" s="25">
        <f t="shared" ref="S49" si="181">S48-S47</f>
        <v>-5</v>
      </c>
      <c r="T49" s="25">
        <f t="shared" ref="T49" si="182">T48-T47</f>
        <v>-5</v>
      </c>
      <c r="U49" s="25">
        <f t="shared" ref="U49" si="183">U48-U47</f>
        <v>-5</v>
      </c>
      <c r="V49" s="25">
        <f t="shared" ref="V49" si="184">V48-V47</f>
        <v>-5</v>
      </c>
      <c r="W49" s="25">
        <f t="shared" ref="W49" si="185">W48-W47</f>
        <v>-20</v>
      </c>
      <c r="X49" s="25">
        <f t="shared" ref="X49" si="186">X48-X47</f>
        <v>-20</v>
      </c>
      <c r="Y49" s="25">
        <f t="shared" ref="Y49" si="187">Y48-Y47</f>
        <v>-20</v>
      </c>
      <c r="Z49" s="25">
        <f t="shared" ref="Z49" si="188">Z48-Z47</f>
        <v>-20</v>
      </c>
      <c r="AA49" s="25">
        <f t="shared" ref="AA49" si="189">AA48-AA47</f>
        <v>-20</v>
      </c>
      <c r="AB49" s="25">
        <f t="shared" ref="AB49" si="190">AB48-AB47</f>
        <v>-20</v>
      </c>
      <c r="AC49" s="25">
        <f t="shared" ref="AC49" si="191">AC48-AC47</f>
        <v>-20</v>
      </c>
      <c r="AD49" s="25">
        <f t="shared" ref="AD49" si="192">AD48-AD47</f>
        <v>-20</v>
      </c>
      <c r="AE49" s="25">
        <f t="shared" ref="AE49" si="193">AE48-AE47</f>
        <v>-20</v>
      </c>
      <c r="AF49" s="26">
        <f t="shared" ref="AF49" si="194">AF48-AF47</f>
        <v>-20</v>
      </c>
      <c r="AG49" s="22">
        <f t="shared" si="164"/>
        <v>-305</v>
      </c>
      <c r="AH49" s="106"/>
    </row>
  </sheetData>
  <mergeCells count="7">
    <mergeCell ref="AH40:AH42"/>
    <mergeCell ref="AH47:AH49"/>
    <mergeCell ref="AH4:AH6"/>
    <mergeCell ref="AH12:AH14"/>
    <mergeCell ref="AH19:AH21"/>
    <mergeCell ref="AH26:AH28"/>
    <mergeCell ref="AH33:AH3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workbookViewId="0">
      <selection activeCell="W4" sqref="W4:W11"/>
    </sheetView>
  </sheetViews>
  <sheetFormatPr defaultColWidth="9.42578125" defaultRowHeight="46.5" customHeight="1" outlineLevelCol="1"/>
  <cols>
    <col min="1" max="1" width="3.5703125" style="39" customWidth="1"/>
    <col min="2" max="2" width="21.85546875" style="40" customWidth="1"/>
    <col min="3" max="3" width="10.5703125" style="40" customWidth="1"/>
    <col min="4" max="4" width="5.28515625" style="39" customWidth="1"/>
    <col min="5" max="5" width="7.7109375" style="78" bestFit="1" customWidth="1" outlineLevel="1"/>
    <col min="6" max="14" width="7.5703125" style="38" customWidth="1"/>
    <col min="15" max="15" width="7.85546875" style="38" customWidth="1"/>
    <col min="16" max="21" width="7.5703125" style="38" customWidth="1"/>
    <col min="22" max="22" width="7.28515625" style="41" customWidth="1" outlineLevel="1"/>
    <col min="23" max="23" width="8.7109375" style="78" customWidth="1" outlineLevel="1"/>
    <col min="24" max="24" width="7.140625" style="78" customWidth="1" outlineLevel="1"/>
    <col min="25" max="25" width="7.7109375" style="78" customWidth="1" outlineLevel="1"/>
    <col min="26" max="26" width="10.28515625" style="82" customWidth="1" outlineLevel="1"/>
    <col min="27" max="16384" width="9.42578125" style="39"/>
  </cols>
  <sheetData>
    <row r="1" spans="1:26" ht="36.75" customHeight="1">
      <c r="A1" s="120" t="s">
        <v>21</v>
      </c>
      <c r="B1" s="120"/>
      <c r="C1" s="121">
        <v>41791</v>
      </c>
      <c r="D1" s="121"/>
      <c r="E1" s="83"/>
      <c r="P1" s="50" t="s">
        <v>24</v>
      </c>
      <c r="Q1" s="51"/>
      <c r="R1" s="51"/>
      <c r="S1" s="50" t="s">
        <v>25</v>
      </c>
      <c r="T1" s="51"/>
      <c r="U1" s="51"/>
      <c r="V1" s="92"/>
      <c r="W1" s="83"/>
      <c r="X1" s="83"/>
      <c r="Y1" s="83"/>
      <c r="Z1" s="93"/>
    </row>
    <row r="2" spans="1:26" ht="23.25" customHeight="1" thickBot="1">
      <c r="B2" s="49"/>
      <c r="C2" s="49"/>
      <c r="E2" s="83"/>
      <c r="F2" s="53" t="s">
        <v>22</v>
      </c>
      <c r="H2" s="122">
        <v>900000</v>
      </c>
      <c r="I2" s="122"/>
      <c r="J2" s="54" t="s">
        <v>23</v>
      </c>
      <c r="K2" s="52"/>
      <c r="L2" s="119">
        <f>SUM(F54:T54:F56:T56)</f>
        <v>1254895</v>
      </c>
      <c r="M2" s="119"/>
      <c r="O2" s="80">
        <f>L2/H2</f>
        <v>1.3943277777777778</v>
      </c>
      <c r="P2" s="50" t="s">
        <v>26</v>
      </c>
      <c r="Q2" s="51"/>
      <c r="R2" s="50" t="s">
        <v>27</v>
      </c>
      <c r="S2" s="51"/>
      <c r="T2" s="77" t="s">
        <v>28</v>
      </c>
      <c r="U2" s="77"/>
      <c r="V2" s="92"/>
      <c r="W2" s="83"/>
      <c r="X2" s="83"/>
      <c r="Y2" s="83"/>
      <c r="Z2" s="93"/>
    </row>
    <row r="3" spans="1:26" s="37" customFormat="1" ht="54.75" customHeight="1" thickBot="1">
      <c r="A3" s="58"/>
      <c r="B3" s="59" t="s">
        <v>12</v>
      </c>
      <c r="C3" s="59" t="s">
        <v>14</v>
      </c>
      <c r="D3" s="60" t="s">
        <v>15</v>
      </c>
      <c r="E3" s="76" t="s">
        <v>29</v>
      </c>
      <c r="F3" s="74" t="s">
        <v>17</v>
      </c>
      <c r="G3" s="42" t="s">
        <v>17</v>
      </c>
      <c r="H3" s="42" t="s">
        <v>17</v>
      </c>
      <c r="I3" s="42" t="s">
        <v>17</v>
      </c>
      <c r="J3" s="42" t="s">
        <v>17</v>
      </c>
      <c r="K3" s="42" t="s">
        <v>17</v>
      </c>
      <c r="L3" s="42" t="s">
        <v>17</v>
      </c>
      <c r="M3" s="42" t="s">
        <v>17</v>
      </c>
      <c r="N3" s="42" t="s">
        <v>17</v>
      </c>
      <c r="O3" s="42" t="s">
        <v>17</v>
      </c>
      <c r="P3" s="42" t="s">
        <v>17</v>
      </c>
      <c r="Q3" s="42" t="s">
        <v>17</v>
      </c>
      <c r="R3" s="42" t="s">
        <v>17</v>
      </c>
      <c r="S3" s="42" t="s">
        <v>17</v>
      </c>
      <c r="T3" s="61" t="s">
        <v>17</v>
      </c>
      <c r="U3" s="102" t="s">
        <v>17</v>
      </c>
      <c r="V3" s="75" t="s">
        <v>30</v>
      </c>
      <c r="W3" s="84" t="s">
        <v>34</v>
      </c>
      <c r="X3" s="76" t="s">
        <v>31</v>
      </c>
      <c r="Y3" s="84" t="s">
        <v>32</v>
      </c>
      <c r="Z3" s="81" t="s">
        <v>33</v>
      </c>
    </row>
    <row r="4" spans="1:26" s="43" customFormat="1" ht="17.25" customHeight="1">
      <c r="A4" s="111">
        <v>1</v>
      </c>
      <c r="B4" s="111" t="s">
        <v>16</v>
      </c>
      <c r="C4" s="111" t="s">
        <v>13</v>
      </c>
      <c r="D4" s="114">
        <v>3</v>
      </c>
      <c r="E4" s="124">
        <v>15000</v>
      </c>
      <c r="F4" s="73">
        <v>41791</v>
      </c>
      <c r="G4" s="57">
        <v>41792</v>
      </c>
      <c r="H4" s="57">
        <v>41793</v>
      </c>
      <c r="I4" s="57">
        <v>41794</v>
      </c>
      <c r="J4" s="57">
        <v>41795</v>
      </c>
      <c r="K4" s="57">
        <v>41796</v>
      </c>
      <c r="L4" s="57">
        <v>41797</v>
      </c>
      <c r="M4" s="57">
        <v>41798</v>
      </c>
      <c r="N4" s="57">
        <v>41799</v>
      </c>
      <c r="O4" s="57">
        <v>41800</v>
      </c>
      <c r="P4" s="57">
        <v>41801</v>
      </c>
      <c r="Q4" s="57">
        <v>41802</v>
      </c>
      <c r="R4" s="57">
        <v>41803</v>
      </c>
      <c r="S4" s="57">
        <v>41804</v>
      </c>
      <c r="T4" s="104">
        <v>41805</v>
      </c>
      <c r="U4" s="95"/>
      <c r="V4" s="107">
        <f>COUNTIF(F5:U5,"я")+COUNTIF(F9:U9,"я")</f>
        <v>22</v>
      </c>
      <c r="W4" s="116">
        <f>SUMPRODUCT(F6:U6,F7:U7)/100</f>
        <v>2817.75</v>
      </c>
      <c r="X4" s="124">
        <f>IF(D4=3,0,(IF(D4=2,1000,(IF(D4=1,3000)))))</f>
        <v>0</v>
      </c>
      <c r="Y4" s="123">
        <f>E4/15*V4</f>
        <v>22000</v>
      </c>
      <c r="Z4" s="127">
        <f>IF($O$2&gt;0.99,W4+Y4,(IF($O$2&lt;1,Y4)))+X4</f>
        <v>24817.75</v>
      </c>
    </row>
    <row r="5" spans="1:26" s="38" customFormat="1" ht="12.75" customHeight="1">
      <c r="A5" s="111"/>
      <c r="B5" s="111"/>
      <c r="C5" s="111"/>
      <c r="D5" s="114"/>
      <c r="E5" s="125"/>
      <c r="F5" s="64" t="s">
        <v>11</v>
      </c>
      <c r="G5" s="44" t="s">
        <v>11</v>
      </c>
      <c r="H5" s="44" t="s">
        <v>10</v>
      </c>
      <c r="I5" s="44" t="s">
        <v>10</v>
      </c>
      <c r="J5" s="44" t="s">
        <v>11</v>
      </c>
      <c r="K5" s="44" t="s">
        <v>11</v>
      </c>
      <c r="L5" s="44" t="s">
        <v>11</v>
      </c>
      <c r="M5" s="44" t="s">
        <v>11</v>
      </c>
      <c r="N5" s="44" t="s">
        <v>11</v>
      </c>
      <c r="O5" s="44" t="s">
        <v>11</v>
      </c>
      <c r="P5" s="44" t="s">
        <v>10</v>
      </c>
      <c r="Q5" s="44" t="s">
        <v>10</v>
      </c>
      <c r="R5" s="44" t="s">
        <v>11</v>
      </c>
      <c r="S5" s="44" t="s">
        <v>11</v>
      </c>
      <c r="T5" s="65" t="s">
        <v>11</v>
      </c>
      <c r="U5" s="96"/>
      <c r="V5" s="108"/>
      <c r="W5" s="117"/>
      <c r="X5" s="125"/>
      <c r="Y5" s="117"/>
      <c r="Z5" s="128"/>
    </row>
    <row r="6" spans="1:26" s="45" customFormat="1" ht="15" customHeight="1">
      <c r="A6" s="111"/>
      <c r="B6" s="111"/>
      <c r="C6" s="111"/>
      <c r="D6" s="114"/>
      <c r="E6" s="125"/>
      <c r="F6" s="94">
        <f>IF(F5="я",F54,(IF(F5="от","",(IF(F5="в","",(IF(F5="нн","",(IF(F5="б","")))))))))</f>
        <v>19850</v>
      </c>
      <c r="G6" s="44">
        <f>IF(G5="я",G54,(IF(G5="от","",(IF(G5="в","",(IF(G5="нн","",(IF(G5="б","")))))))))</f>
        <v>21000</v>
      </c>
      <c r="H6" s="44" t="str">
        <f t="shared" ref="H6:L6" si="0">IF(H5="я",H54,(IF(H5="от","",(IF(H5="в","",(IF(H5="нн","",(IF(H5="б","")))))))))</f>
        <v/>
      </c>
      <c r="I6" s="44" t="str">
        <f t="shared" si="0"/>
        <v/>
      </c>
      <c r="J6" s="44">
        <f t="shared" si="0"/>
        <v>21000</v>
      </c>
      <c r="K6" s="44">
        <f t="shared" si="0"/>
        <v>21000</v>
      </c>
      <c r="L6" s="44">
        <f t="shared" si="0"/>
        <v>21000</v>
      </c>
      <c r="M6" s="44">
        <f t="shared" ref="M6" si="1">IF(M5="я",M54,(IF(M5="от","",(IF(M5="в","",(IF(M5="нн","",(IF(M5="б","")))))))))</f>
        <v>21000</v>
      </c>
      <c r="N6" s="44">
        <f t="shared" ref="N6" si="2">IF(N5="я",N54,(IF(N5="от","",(IF(N5="в","",(IF(N5="нн","",(IF(N5="б","")))))))))</f>
        <v>21000</v>
      </c>
      <c r="O6" s="44">
        <f t="shared" ref="O6" si="3">IF(O5="я",O54,(IF(O5="от","",(IF(O5="в","",(IF(O5="нн","",(IF(O5="б","")))))))))</f>
        <v>21000</v>
      </c>
      <c r="P6" s="44" t="str">
        <f t="shared" ref="P6:Q6" si="4">IF(P5="я",P54,(IF(P5="от","",(IF(P5="в","",(IF(P5="нн","",(IF(P5="б","")))))))))</f>
        <v/>
      </c>
      <c r="Q6" s="44" t="str">
        <f t="shared" si="4"/>
        <v/>
      </c>
      <c r="R6" s="44">
        <f t="shared" ref="R6" si="5">IF(R5="я",R54,(IF(R5="от","",(IF(R5="в","",(IF(R5="нн","",(IF(R5="б","")))))))))</f>
        <v>21000</v>
      </c>
      <c r="S6" s="44">
        <f t="shared" ref="S6" si="6">IF(S5="я",S54,(IF(S5="от","",(IF(S5="в","",(IF(S5="нн","",(IF(S5="б","")))))))))</f>
        <v>21000</v>
      </c>
      <c r="T6" s="65">
        <f t="shared" ref="T6" si="7">IF(T5="я",T54,(IF(T5="от","",(IF(T5="в","",(IF(T5="нн","",(IF(T5="б","")))))))))</f>
        <v>21000</v>
      </c>
      <c r="U6" s="96"/>
      <c r="V6" s="108"/>
      <c r="W6" s="117"/>
      <c r="X6" s="125"/>
      <c r="Y6" s="117"/>
      <c r="Z6" s="128"/>
    </row>
    <row r="7" spans="1:26" s="47" customFormat="1" ht="15.75" customHeight="1">
      <c r="A7" s="111"/>
      <c r="B7" s="111"/>
      <c r="C7" s="111"/>
      <c r="D7" s="114"/>
      <c r="E7" s="125"/>
      <c r="F7" s="66">
        <v>1.5</v>
      </c>
      <c r="G7" s="56">
        <v>1.2</v>
      </c>
      <c r="H7" s="56"/>
      <c r="I7" s="56"/>
      <c r="J7" s="56">
        <v>1.2</v>
      </c>
      <c r="K7" s="56">
        <v>1.2</v>
      </c>
      <c r="L7" s="56">
        <v>1.2</v>
      </c>
      <c r="M7" s="56">
        <v>1.2</v>
      </c>
      <c r="N7" s="56">
        <v>1.2</v>
      </c>
      <c r="O7" s="56">
        <v>1.2</v>
      </c>
      <c r="P7" s="56"/>
      <c r="Q7" s="56"/>
      <c r="R7" s="56">
        <v>1.2</v>
      </c>
      <c r="S7" s="56">
        <v>1.2</v>
      </c>
      <c r="T7" s="101">
        <v>1.2</v>
      </c>
      <c r="U7" s="97"/>
      <c r="V7" s="108"/>
      <c r="W7" s="117"/>
      <c r="X7" s="125"/>
      <c r="Y7" s="117"/>
      <c r="Z7" s="128"/>
    </row>
    <row r="8" spans="1:26" s="47" customFormat="1" ht="15.75" customHeight="1">
      <c r="A8" s="111"/>
      <c r="B8" s="111"/>
      <c r="C8" s="111"/>
      <c r="D8" s="114"/>
      <c r="E8" s="125"/>
      <c r="F8" s="67">
        <v>41806</v>
      </c>
      <c r="G8" s="55">
        <v>41807</v>
      </c>
      <c r="H8" s="55">
        <v>41808</v>
      </c>
      <c r="I8" s="55">
        <v>41809</v>
      </c>
      <c r="J8" s="55">
        <v>41810</v>
      </c>
      <c r="K8" s="55">
        <v>41811</v>
      </c>
      <c r="L8" s="55">
        <v>41812</v>
      </c>
      <c r="M8" s="55">
        <v>41813</v>
      </c>
      <c r="N8" s="55">
        <v>41814</v>
      </c>
      <c r="O8" s="55">
        <v>41815</v>
      </c>
      <c r="P8" s="55">
        <v>41816</v>
      </c>
      <c r="Q8" s="55">
        <v>41817</v>
      </c>
      <c r="R8" s="55">
        <v>41818</v>
      </c>
      <c r="S8" s="55">
        <v>41819</v>
      </c>
      <c r="T8" s="68">
        <v>41820</v>
      </c>
      <c r="U8" s="98"/>
      <c r="V8" s="108"/>
      <c r="W8" s="117"/>
      <c r="X8" s="125"/>
      <c r="Y8" s="117"/>
      <c r="Z8" s="128"/>
    </row>
    <row r="9" spans="1:26" s="38" customFormat="1" ht="15" customHeight="1">
      <c r="A9" s="111"/>
      <c r="B9" s="111"/>
      <c r="C9" s="111"/>
      <c r="D9" s="114"/>
      <c r="E9" s="125"/>
      <c r="F9" s="64" t="s">
        <v>11</v>
      </c>
      <c r="G9" s="44" t="s">
        <v>11</v>
      </c>
      <c r="H9" s="44" t="s">
        <v>10</v>
      </c>
      <c r="I9" s="44" t="s">
        <v>10</v>
      </c>
      <c r="J9" s="44" t="s">
        <v>11</v>
      </c>
      <c r="K9" s="44" t="s">
        <v>11</v>
      </c>
      <c r="L9" s="44" t="s">
        <v>11</v>
      </c>
      <c r="M9" s="44" t="s">
        <v>11</v>
      </c>
      <c r="N9" s="44" t="s">
        <v>11</v>
      </c>
      <c r="O9" s="44" t="s">
        <v>11</v>
      </c>
      <c r="P9" s="44" t="s">
        <v>10</v>
      </c>
      <c r="Q9" s="44" t="s">
        <v>10</v>
      </c>
      <c r="R9" s="44" t="s">
        <v>11</v>
      </c>
      <c r="S9" s="44" t="s">
        <v>11</v>
      </c>
      <c r="T9" s="65" t="s">
        <v>11</v>
      </c>
      <c r="U9" s="99"/>
      <c r="V9" s="108"/>
      <c r="W9" s="117"/>
      <c r="X9" s="125"/>
      <c r="Y9" s="117"/>
      <c r="Z9" s="128"/>
    </row>
    <row r="10" spans="1:26" s="45" customFormat="1" ht="15" customHeight="1">
      <c r="A10" s="111"/>
      <c r="B10" s="111"/>
      <c r="C10" s="111"/>
      <c r="D10" s="114"/>
      <c r="E10" s="125"/>
      <c r="F10" s="94">
        <f>IF(F9="я",F56,(IF(F9="от","",(IF(F9="в","",(IF(F9="нн","",(IF(F9="б","")))))))))</f>
        <v>19850</v>
      </c>
      <c r="G10" s="44">
        <f t="shared" ref="G10:T10" si="8">IF(G9="я",G56,(IF(G9="от","",(IF(G9="в","",(IF(G9="нн","",(IF(G9="б","")))))))))</f>
        <v>21000</v>
      </c>
      <c r="H10" s="44" t="str">
        <f t="shared" si="8"/>
        <v/>
      </c>
      <c r="I10" s="44" t="str">
        <f t="shared" si="8"/>
        <v/>
      </c>
      <c r="J10" s="44">
        <f t="shared" si="8"/>
        <v>21000</v>
      </c>
      <c r="K10" s="44">
        <f t="shared" si="8"/>
        <v>21000</v>
      </c>
      <c r="L10" s="44">
        <f t="shared" si="8"/>
        <v>21000</v>
      </c>
      <c r="M10" s="44">
        <f t="shared" si="8"/>
        <v>21000</v>
      </c>
      <c r="N10" s="44">
        <f t="shared" si="8"/>
        <v>21000</v>
      </c>
      <c r="O10" s="44">
        <f t="shared" si="8"/>
        <v>21000</v>
      </c>
      <c r="P10" s="44" t="str">
        <f t="shared" si="8"/>
        <v/>
      </c>
      <c r="Q10" s="44" t="str">
        <f t="shared" si="8"/>
        <v/>
      </c>
      <c r="R10" s="44">
        <f t="shared" si="8"/>
        <v>21000</v>
      </c>
      <c r="S10" s="44">
        <f t="shared" si="8"/>
        <v>21000</v>
      </c>
      <c r="T10" s="99">
        <f t="shared" si="8"/>
        <v>21000</v>
      </c>
      <c r="U10" s="99"/>
      <c r="V10" s="108"/>
      <c r="W10" s="117"/>
      <c r="X10" s="125"/>
      <c r="Y10" s="117"/>
      <c r="Z10" s="128"/>
    </row>
    <row r="11" spans="1:26" s="47" customFormat="1" ht="15.75" customHeight="1" thickBot="1">
      <c r="A11" s="112"/>
      <c r="B11" s="112"/>
      <c r="C11" s="112"/>
      <c r="D11" s="115"/>
      <c r="E11" s="126"/>
      <c r="F11" s="71">
        <v>1.5</v>
      </c>
      <c r="G11" s="46">
        <v>1.2</v>
      </c>
      <c r="H11" s="46"/>
      <c r="I11" s="46"/>
      <c r="J11" s="46">
        <v>1.2</v>
      </c>
      <c r="K11" s="46">
        <v>1.2</v>
      </c>
      <c r="L11" s="46">
        <v>1.2</v>
      </c>
      <c r="M11" s="46">
        <v>1.2</v>
      </c>
      <c r="N11" s="46">
        <v>1.2</v>
      </c>
      <c r="O11" s="46">
        <v>1.2</v>
      </c>
      <c r="P11" s="46"/>
      <c r="Q11" s="46"/>
      <c r="R11" s="46">
        <v>1.2</v>
      </c>
      <c r="S11" s="46">
        <v>1.2</v>
      </c>
      <c r="T11" s="72">
        <v>1.2</v>
      </c>
      <c r="U11" s="103"/>
      <c r="V11" s="109"/>
      <c r="W11" s="118"/>
      <c r="X11" s="126"/>
      <c r="Y11" s="118"/>
      <c r="Z11" s="129"/>
    </row>
    <row r="12" spans="1:26" s="38" customFormat="1" ht="13.5" customHeight="1">
      <c r="A12" s="110">
        <v>2</v>
      </c>
      <c r="B12" s="110" t="s">
        <v>18</v>
      </c>
      <c r="C12" s="110" t="s">
        <v>13</v>
      </c>
      <c r="D12" s="113">
        <v>2</v>
      </c>
      <c r="E12" s="124">
        <v>12000</v>
      </c>
      <c r="F12" s="62">
        <v>41791</v>
      </c>
      <c r="G12" s="63">
        <v>41792</v>
      </c>
      <c r="H12" s="63">
        <v>41793</v>
      </c>
      <c r="I12" s="63">
        <v>41794</v>
      </c>
      <c r="J12" s="63">
        <v>41795</v>
      </c>
      <c r="K12" s="63">
        <v>41796</v>
      </c>
      <c r="L12" s="63">
        <v>41797</v>
      </c>
      <c r="M12" s="63">
        <v>41798</v>
      </c>
      <c r="N12" s="63">
        <v>41799</v>
      </c>
      <c r="O12" s="63">
        <v>41800</v>
      </c>
      <c r="P12" s="63">
        <v>41801</v>
      </c>
      <c r="Q12" s="63">
        <v>41802</v>
      </c>
      <c r="R12" s="63">
        <v>41803</v>
      </c>
      <c r="S12" s="63">
        <v>41804</v>
      </c>
      <c r="T12" s="85">
        <v>41805</v>
      </c>
      <c r="U12" s="95"/>
      <c r="V12" s="107">
        <f>COUNTIF(F13:U13,"я")+COUNTIF(F17:U17,"я")</f>
        <v>22</v>
      </c>
      <c r="W12" s="116" t="e">
        <f>(F14*F15/100)+(G14*G15/100)+H14*H15/100+I14*I15/100+J14*J15/100+K14*K15/100+L14*L15/100+M14*M15/100+N14*N15/100+O14*O15/100+P14*P15/100+Q14*Q15/100+R14*R15/100+S14*S15/100+T14*T15/100+U14*U15/100</f>
        <v>#VALUE!</v>
      </c>
      <c r="X12" s="124">
        <f t="shared" ref="X12" si="9">IF(D12=3,0,(IF(D12=2,1000,(IF(D12=1,3000)))))</f>
        <v>1000</v>
      </c>
      <c r="Y12" s="123">
        <f t="shared" ref="Y12" si="10">E12/15*V12</f>
        <v>17600</v>
      </c>
      <c r="Z12" s="127" t="e">
        <f>IF($O$2&gt;0.99,W12+Y12,(IF($O$2&lt;1,Y12)))+X12</f>
        <v>#VALUE!</v>
      </c>
    </row>
    <row r="13" spans="1:26" s="45" customFormat="1" ht="15" customHeight="1">
      <c r="A13" s="111"/>
      <c r="B13" s="111"/>
      <c r="C13" s="111"/>
      <c r="D13" s="114"/>
      <c r="E13" s="125"/>
      <c r="F13" s="64" t="s">
        <v>11</v>
      </c>
      <c r="G13" s="44" t="s">
        <v>11</v>
      </c>
      <c r="H13" s="44" t="s">
        <v>10</v>
      </c>
      <c r="I13" s="44" t="s">
        <v>10</v>
      </c>
      <c r="J13" s="44" t="s">
        <v>11</v>
      </c>
      <c r="K13" s="44" t="s">
        <v>11</v>
      </c>
      <c r="L13" s="44" t="s">
        <v>11</v>
      </c>
      <c r="M13" s="44" t="s">
        <v>11</v>
      </c>
      <c r="N13" s="44" t="s">
        <v>11</v>
      </c>
      <c r="O13" s="44" t="s">
        <v>11</v>
      </c>
      <c r="P13" s="44" t="s">
        <v>10</v>
      </c>
      <c r="Q13" s="44" t="s">
        <v>10</v>
      </c>
      <c r="R13" s="44" t="s">
        <v>11</v>
      </c>
      <c r="S13" s="44" t="s">
        <v>11</v>
      </c>
      <c r="T13" s="65" t="s">
        <v>11</v>
      </c>
      <c r="U13" s="96"/>
      <c r="V13" s="108"/>
      <c r="W13" s="117"/>
      <c r="X13" s="125"/>
      <c r="Y13" s="117"/>
      <c r="Z13" s="128"/>
    </row>
    <row r="14" spans="1:26" s="47" customFormat="1" ht="15.75" customHeight="1">
      <c r="A14" s="111"/>
      <c r="B14" s="111"/>
      <c r="C14" s="111"/>
      <c r="D14" s="114"/>
      <c r="E14" s="125"/>
      <c r="F14" s="94">
        <f>IF(F13="я",F54,(IF(F13="от","",(IF(F13="в","",(IF(F13="нн","",(IF(F13="б","")))))))))</f>
        <v>19850</v>
      </c>
      <c r="G14" s="44">
        <f t="shared" ref="G14:T14" si="11">IF(G13="я",G54,(IF(G13="от","",(IF(G13="в","",(IF(G13="нн","",(IF(G13="б","")))))))))</f>
        <v>21000</v>
      </c>
      <c r="H14" s="44" t="str">
        <f t="shared" si="11"/>
        <v/>
      </c>
      <c r="I14" s="44" t="str">
        <f t="shared" si="11"/>
        <v/>
      </c>
      <c r="J14" s="44">
        <f t="shared" si="11"/>
        <v>21000</v>
      </c>
      <c r="K14" s="44">
        <f t="shared" si="11"/>
        <v>21000</v>
      </c>
      <c r="L14" s="44">
        <f t="shared" si="11"/>
        <v>21000</v>
      </c>
      <c r="M14" s="44">
        <f t="shared" si="11"/>
        <v>21000</v>
      </c>
      <c r="N14" s="44">
        <f t="shared" si="11"/>
        <v>21000</v>
      </c>
      <c r="O14" s="44">
        <f t="shared" si="11"/>
        <v>21000</v>
      </c>
      <c r="P14" s="44" t="str">
        <f t="shared" si="11"/>
        <v/>
      </c>
      <c r="Q14" s="44" t="str">
        <f t="shared" si="11"/>
        <v/>
      </c>
      <c r="R14" s="44">
        <f t="shared" si="11"/>
        <v>21000</v>
      </c>
      <c r="S14" s="44">
        <f t="shared" si="11"/>
        <v>21000</v>
      </c>
      <c r="T14" s="99">
        <f t="shared" si="11"/>
        <v>21000</v>
      </c>
      <c r="U14" s="96"/>
      <c r="V14" s="108"/>
      <c r="W14" s="117"/>
      <c r="X14" s="125"/>
      <c r="Y14" s="117"/>
      <c r="Z14" s="128"/>
    </row>
    <row r="15" spans="1:26" s="47" customFormat="1" ht="15.75" customHeight="1">
      <c r="A15" s="111"/>
      <c r="B15" s="111"/>
      <c r="C15" s="111"/>
      <c r="D15" s="114"/>
      <c r="E15" s="125"/>
      <c r="F15" s="66">
        <v>1.5</v>
      </c>
      <c r="G15" s="56">
        <v>1.2</v>
      </c>
      <c r="H15" s="56"/>
      <c r="I15" s="56"/>
      <c r="J15" s="56">
        <v>1.2</v>
      </c>
      <c r="K15" s="56">
        <v>1.2</v>
      </c>
      <c r="L15" s="56">
        <v>1.2</v>
      </c>
      <c r="M15" s="56">
        <v>1.2</v>
      </c>
      <c r="N15" s="56">
        <v>1.2</v>
      </c>
      <c r="O15" s="56">
        <v>1.2</v>
      </c>
      <c r="P15" s="56"/>
      <c r="Q15" s="56"/>
      <c r="R15" s="56">
        <v>1.2</v>
      </c>
      <c r="S15" s="56">
        <v>1.2</v>
      </c>
      <c r="T15" s="101">
        <v>1.2</v>
      </c>
      <c r="U15" s="97"/>
      <c r="V15" s="108"/>
      <c r="W15" s="117"/>
      <c r="X15" s="125"/>
      <c r="Y15" s="117"/>
      <c r="Z15" s="128"/>
    </row>
    <row r="16" spans="1:26" s="38" customFormat="1" ht="15.75" customHeight="1">
      <c r="A16" s="111"/>
      <c r="B16" s="111"/>
      <c r="C16" s="111"/>
      <c r="D16" s="114"/>
      <c r="E16" s="125"/>
      <c r="F16" s="67">
        <v>41806</v>
      </c>
      <c r="G16" s="55">
        <v>41807</v>
      </c>
      <c r="H16" s="55">
        <v>41808</v>
      </c>
      <c r="I16" s="55">
        <v>41809</v>
      </c>
      <c r="J16" s="55">
        <v>41810</v>
      </c>
      <c r="K16" s="55">
        <v>41811</v>
      </c>
      <c r="L16" s="55">
        <v>41812</v>
      </c>
      <c r="M16" s="55">
        <v>41813</v>
      </c>
      <c r="N16" s="55">
        <v>41814</v>
      </c>
      <c r="O16" s="55">
        <v>41815</v>
      </c>
      <c r="P16" s="55">
        <v>41816</v>
      </c>
      <c r="Q16" s="55">
        <v>41817</v>
      </c>
      <c r="R16" s="55">
        <v>41818</v>
      </c>
      <c r="S16" s="55">
        <v>41819</v>
      </c>
      <c r="T16" s="68">
        <v>41820</v>
      </c>
      <c r="U16" s="98"/>
      <c r="V16" s="108"/>
      <c r="W16" s="117"/>
      <c r="X16" s="125"/>
      <c r="Y16" s="117"/>
      <c r="Z16" s="128"/>
    </row>
    <row r="17" spans="1:26" s="45" customFormat="1" ht="15" customHeight="1">
      <c r="A17" s="111"/>
      <c r="B17" s="111"/>
      <c r="C17" s="111"/>
      <c r="D17" s="114"/>
      <c r="E17" s="125"/>
      <c r="F17" s="64" t="s">
        <v>11</v>
      </c>
      <c r="G17" s="44" t="s">
        <v>11</v>
      </c>
      <c r="H17" s="44" t="s">
        <v>10</v>
      </c>
      <c r="I17" s="44" t="s">
        <v>10</v>
      </c>
      <c r="J17" s="44" t="s">
        <v>11</v>
      </c>
      <c r="K17" s="44" t="s">
        <v>11</v>
      </c>
      <c r="L17" s="44" t="s">
        <v>11</v>
      </c>
      <c r="M17" s="44" t="s">
        <v>11</v>
      </c>
      <c r="N17" s="44" t="s">
        <v>11</v>
      </c>
      <c r="O17" s="44" t="s">
        <v>11</v>
      </c>
      <c r="P17" s="44" t="s">
        <v>10</v>
      </c>
      <c r="Q17" s="44" t="s">
        <v>10</v>
      </c>
      <c r="R17" s="44" t="s">
        <v>11</v>
      </c>
      <c r="S17" s="44" t="s">
        <v>11</v>
      </c>
      <c r="T17" s="65" t="s">
        <v>11</v>
      </c>
      <c r="U17" s="99"/>
      <c r="V17" s="108"/>
      <c r="W17" s="117"/>
      <c r="X17" s="125"/>
      <c r="Y17" s="117"/>
      <c r="Z17" s="128"/>
    </row>
    <row r="18" spans="1:26" s="47" customFormat="1" ht="15.75" customHeight="1">
      <c r="A18" s="111"/>
      <c r="B18" s="111"/>
      <c r="C18" s="111"/>
      <c r="D18" s="114"/>
      <c r="E18" s="125"/>
      <c r="F18" s="94">
        <f>IF(F17="я",F56,(IF(F17="от","",(IF(F17="в","",(IF(F17="нн","",(IF(F17="б","")))))))))</f>
        <v>19850</v>
      </c>
      <c r="G18" s="44">
        <f t="shared" ref="G18:T18" si="12">IF(G17="я",G56,(IF(G17="от","",(IF(G17="в","",(IF(G17="нн","",(IF(G17="б","")))))))))</f>
        <v>21000</v>
      </c>
      <c r="H18" s="44" t="str">
        <f t="shared" si="12"/>
        <v/>
      </c>
      <c r="I18" s="44" t="str">
        <f t="shared" si="12"/>
        <v/>
      </c>
      <c r="J18" s="44">
        <f t="shared" si="12"/>
        <v>21000</v>
      </c>
      <c r="K18" s="44">
        <f t="shared" si="12"/>
        <v>21000</v>
      </c>
      <c r="L18" s="44">
        <f t="shared" si="12"/>
        <v>21000</v>
      </c>
      <c r="M18" s="44">
        <f t="shared" si="12"/>
        <v>21000</v>
      </c>
      <c r="N18" s="44">
        <f t="shared" si="12"/>
        <v>21000</v>
      </c>
      <c r="O18" s="44">
        <f t="shared" si="12"/>
        <v>21000</v>
      </c>
      <c r="P18" s="44" t="str">
        <f t="shared" si="12"/>
        <v/>
      </c>
      <c r="Q18" s="44" t="str">
        <f t="shared" si="12"/>
        <v/>
      </c>
      <c r="R18" s="44">
        <f t="shared" si="12"/>
        <v>21000</v>
      </c>
      <c r="S18" s="44">
        <f t="shared" si="12"/>
        <v>21000</v>
      </c>
      <c r="T18" s="99">
        <f t="shared" si="12"/>
        <v>21000</v>
      </c>
      <c r="U18" s="99"/>
      <c r="V18" s="108"/>
      <c r="W18" s="117"/>
      <c r="X18" s="125"/>
      <c r="Y18" s="117"/>
      <c r="Z18" s="128"/>
    </row>
    <row r="19" spans="1:26" s="47" customFormat="1" ht="15.75" customHeight="1" thickBot="1">
      <c r="A19" s="112"/>
      <c r="B19" s="112"/>
      <c r="C19" s="112"/>
      <c r="D19" s="115"/>
      <c r="E19" s="126"/>
      <c r="F19" s="71">
        <v>1.5</v>
      </c>
      <c r="G19" s="46">
        <v>1.2</v>
      </c>
      <c r="H19" s="46"/>
      <c r="I19" s="46"/>
      <c r="J19" s="46">
        <v>1.2</v>
      </c>
      <c r="K19" s="46">
        <v>1.2</v>
      </c>
      <c r="L19" s="46">
        <v>1.2</v>
      </c>
      <c r="M19" s="46">
        <v>1.2</v>
      </c>
      <c r="N19" s="46">
        <v>1.2</v>
      </c>
      <c r="O19" s="46">
        <v>1.2</v>
      </c>
      <c r="P19" s="46"/>
      <c r="Q19" s="46"/>
      <c r="R19" s="46">
        <v>1.2</v>
      </c>
      <c r="S19" s="46">
        <v>1.2</v>
      </c>
      <c r="T19" s="72">
        <v>1.2</v>
      </c>
      <c r="U19" s="100"/>
      <c r="V19" s="109"/>
      <c r="W19" s="118"/>
      <c r="X19" s="126"/>
      <c r="Y19" s="118"/>
      <c r="Z19" s="129"/>
    </row>
    <row r="20" spans="1:26" s="38" customFormat="1" ht="13.5" customHeight="1">
      <c r="A20" s="110">
        <v>3</v>
      </c>
      <c r="B20" s="110" t="s">
        <v>19</v>
      </c>
      <c r="C20" s="110" t="s">
        <v>13</v>
      </c>
      <c r="D20" s="113">
        <v>1</v>
      </c>
      <c r="E20" s="124">
        <v>15000</v>
      </c>
      <c r="F20" s="62">
        <v>41791</v>
      </c>
      <c r="G20" s="63">
        <v>41792</v>
      </c>
      <c r="H20" s="63">
        <v>41793</v>
      </c>
      <c r="I20" s="63">
        <v>41794</v>
      </c>
      <c r="J20" s="63">
        <v>41795</v>
      </c>
      <c r="K20" s="63">
        <v>41796</v>
      </c>
      <c r="L20" s="63">
        <v>41797</v>
      </c>
      <c r="M20" s="63">
        <v>41798</v>
      </c>
      <c r="N20" s="63">
        <v>41799</v>
      </c>
      <c r="O20" s="63">
        <v>41800</v>
      </c>
      <c r="P20" s="63">
        <v>41801</v>
      </c>
      <c r="Q20" s="63">
        <v>41802</v>
      </c>
      <c r="R20" s="63">
        <v>41803</v>
      </c>
      <c r="S20" s="63">
        <v>41804</v>
      </c>
      <c r="T20" s="85">
        <v>41805</v>
      </c>
      <c r="U20" s="95"/>
      <c r="V20" s="107">
        <f t="shared" ref="V20" si="13">COUNTIF(F21:U21,"я")+COUNTIF(F25:U25,"я")</f>
        <v>22</v>
      </c>
      <c r="W20" s="116" t="e">
        <f>(F22*F23/100)+(G22*G23/100)+H22*H23/100+I22*I23/100+J22*J23/100+K22*K23/100+L22*L23/100+M22*M23/100+N22*N23/100+O22*O23/100+P22*P23/100+Q22*Q23/100+R22*R23/100+S22*S23/100+T22*T23/100+U22*U23/100</f>
        <v>#VALUE!</v>
      </c>
      <c r="X20" s="124">
        <f t="shared" ref="X20" si="14">IF(D20=3,0,(IF(D20=2,1000,(IF(D20=1,3000)))))</f>
        <v>3000</v>
      </c>
      <c r="Y20" s="123">
        <f t="shared" ref="Y20" si="15">E20/15*V20</f>
        <v>22000</v>
      </c>
      <c r="Z20" s="127" t="e">
        <f>IF($O$2&gt;0.99,W20+Y20,(IF($O$2&lt;1,Y20)))+X20</f>
        <v>#VALUE!</v>
      </c>
    </row>
    <row r="21" spans="1:26" s="45" customFormat="1" ht="15" customHeight="1">
      <c r="A21" s="111"/>
      <c r="B21" s="111"/>
      <c r="C21" s="111"/>
      <c r="D21" s="114"/>
      <c r="E21" s="125"/>
      <c r="F21" s="64" t="s">
        <v>11</v>
      </c>
      <c r="G21" s="44" t="s">
        <v>11</v>
      </c>
      <c r="H21" s="44" t="s">
        <v>10</v>
      </c>
      <c r="I21" s="44" t="s">
        <v>10</v>
      </c>
      <c r="J21" s="44" t="s">
        <v>11</v>
      </c>
      <c r="K21" s="44" t="s">
        <v>11</v>
      </c>
      <c r="L21" s="44" t="s">
        <v>11</v>
      </c>
      <c r="M21" s="44" t="s">
        <v>11</v>
      </c>
      <c r="N21" s="44" t="s">
        <v>11</v>
      </c>
      <c r="O21" s="44" t="s">
        <v>11</v>
      </c>
      <c r="P21" s="44" t="s">
        <v>10</v>
      </c>
      <c r="Q21" s="44" t="s">
        <v>10</v>
      </c>
      <c r="R21" s="44" t="s">
        <v>11</v>
      </c>
      <c r="S21" s="44" t="s">
        <v>11</v>
      </c>
      <c r="T21" s="65" t="s">
        <v>11</v>
      </c>
      <c r="U21" s="96"/>
      <c r="V21" s="108"/>
      <c r="W21" s="117"/>
      <c r="X21" s="125"/>
      <c r="Y21" s="117"/>
      <c r="Z21" s="128"/>
    </row>
    <row r="22" spans="1:26" s="47" customFormat="1" ht="15.75" customHeight="1">
      <c r="A22" s="111"/>
      <c r="B22" s="111"/>
      <c r="C22" s="111"/>
      <c r="D22" s="114"/>
      <c r="E22" s="125"/>
      <c r="F22" s="94">
        <f>IF(F21="я",F54,(IF(F21="от","",(IF(F21="в","",(IF(F21="нн","",(IF(F21="б","")))))))))</f>
        <v>19850</v>
      </c>
      <c r="G22" s="44">
        <f t="shared" ref="G22:T22" si="16">IF(G21="я",G54,(IF(G21="от","",(IF(G21="в","",(IF(G21="нн","",(IF(G21="б","")))))))))</f>
        <v>21000</v>
      </c>
      <c r="H22" s="44" t="str">
        <f t="shared" si="16"/>
        <v/>
      </c>
      <c r="I22" s="44" t="str">
        <f t="shared" si="16"/>
        <v/>
      </c>
      <c r="J22" s="44">
        <f t="shared" si="16"/>
        <v>21000</v>
      </c>
      <c r="K22" s="44">
        <f t="shared" si="16"/>
        <v>21000</v>
      </c>
      <c r="L22" s="44">
        <f t="shared" si="16"/>
        <v>21000</v>
      </c>
      <c r="M22" s="44">
        <f t="shared" si="16"/>
        <v>21000</v>
      </c>
      <c r="N22" s="44">
        <f t="shared" si="16"/>
        <v>21000</v>
      </c>
      <c r="O22" s="44">
        <f t="shared" si="16"/>
        <v>21000</v>
      </c>
      <c r="P22" s="44" t="str">
        <f t="shared" si="16"/>
        <v/>
      </c>
      <c r="Q22" s="44" t="str">
        <f t="shared" si="16"/>
        <v/>
      </c>
      <c r="R22" s="44">
        <f t="shared" si="16"/>
        <v>21000</v>
      </c>
      <c r="S22" s="44">
        <f t="shared" si="16"/>
        <v>21000</v>
      </c>
      <c r="T22" s="99">
        <f t="shared" si="16"/>
        <v>21000</v>
      </c>
      <c r="U22" s="96"/>
      <c r="V22" s="108"/>
      <c r="W22" s="117"/>
      <c r="X22" s="125"/>
      <c r="Y22" s="117"/>
      <c r="Z22" s="128"/>
    </row>
    <row r="23" spans="1:26" s="47" customFormat="1" ht="15.75" customHeight="1">
      <c r="A23" s="111"/>
      <c r="B23" s="111"/>
      <c r="C23" s="111"/>
      <c r="D23" s="114"/>
      <c r="E23" s="125"/>
      <c r="F23" s="66">
        <v>1.5</v>
      </c>
      <c r="G23" s="56">
        <v>1.2</v>
      </c>
      <c r="H23" s="56"/>
      <c r="I23" s="56"/>
      <c r="J23" s="56">
        <v>1.2</v>
      </c>
      <c r="K23" s="56">
        <v>1.2</v>
      </c>
      <c r="L23" s="56">
        <v>1.2</v>
      </c>
      <c r="M23" s="56">
        <v>1.2</v>
      </c>
      <c r="N23" s="56">
        <v>1.2</v>
      </c>
      <c r="O23" s="56">
        <v>1.2</v>
      </c>
      <c r="P23" s="56"/>
      <c r="Q23" s="56"/>
      <c r="R23" s="56">
        <v>1.2</v>
      </c>
      <c r="S23" s="56">
        <v>1.2</v>
      </c>
      <c r="T23" s="101">
        <v>1.2</v>
      </c>
      <c r="U23" s="97"/>
      <c r="V23" s="108"/>
      <c r="W23" s="117"/>
      <c r="X23" s="125"/>
      <c r="Y23" s="117"/>
      <c r="Z23" s="128"/>
    </row>
    <row r="24" spans="1:26" s="38" customFormat="1" ht="15.75" customHeight="1">
      <c r="A24" s="111"/>
      <c r="B24" s="111"/>
      <c r="C24" s="111"/>
      <c r="D24" s="114"/>
      <c r="E24" s="125"/>
      <c r="F24" s="67">
        <v>41806</v>
      </c>
      <c r="G24" s="55">
        <v>41807</v>
      </c>
      <c r="H24" s="55">
        <v>41808</v>
      </c>
      <c r="I24" s="55">
        <v>41809</v>
      </c>
      <c r="J24" s="55">
        <v>41810</v>
      </c>
      <c r="K24" s="55">
        <v>41811</v>
      </c>
      <c r="L24" s="55">
        <v>41812</v>
      </c>
      <c r="M24" s="55">
        <v>41813</v>
      </c>
      <c r="N24" s="55">
        <v>41814</v>
      </c>
      <c r="O24" s="55">
        <v>41815</v>
      </c>
      <c r="P24" s="55">
        <v>41816</v>
      </c>
      <c r="Q24" s="55">
        <v>41817</v>
      </c>
      <c r="R24" s="55">
        <v>41818</v>
      </c>
      <c r="S24" s="55">
        <v>41819</v>
      </c>
      <c r="T24" s="68">
        <v>41820</v>
      </c>
      <c r="U24" s="98"/>
      <c r="V24" s="108"/>
      <c r="W24" s="117"/>
      <c r="X24" s="125"/>
      <c r="Y24" s="117"/>
      <c r="Z24" s="128"/>
    </row>
    <row r="25" spans="1:26" s="45" customFormat="1" ht="15" customHeight="1">
      <c r="A25" s="111"/>
      <c r="B25" s="111"/>
      <c r="C25" s="111"/>
      <c r="D25" s="114"/>
      <c r="E25" s="125"/>
      <c r="F25" s="64" t="s">
        <v>11</v>
      </c>
      <c r="G25" s="44" t="s">
        <v>11</v>
      </c>
      <c r="H25" s="44" t="s">
        <v>10</v>
      </c>
      <c r="I25" s="44" t="s">
        <v>10</v>
      </c>
      <c r="J25" s="44" t="s">
        <v>11</v>
      </c>
      <c r="K25" s="44" t="s">
        <v>11</v>
      </c>
      <c r="L25" s="44" t="s">
        <v>11</v>
      </c>
      <c r="M25" s="44" t="s">
        <v>11</v>
      </c>
      <c r="N25" s="44" t="s">
        <v>11</v>
      </c>
      <c r="O25" s="44" t="s">
        <v>11</v>
      </c>
      <c r="P25" s="44" t="s">
        <v>10</v>
      </c>
      <c r="Q25" s="44" t="s">
        <v>10</v>
      </c>
      <c r="R25" s="44" t="s">
        <v>11</v>
      </c>
      <c r="S25" s="44" t="s">
        <v>11</v>
      </c>
      <c r="T25" s="65" t="s">
        <v>11</v>
      </c>
      <c r="U25" s="99"/>
      <c r="V25" s="108"/>
      <c r="W25" s="117"/>
      <c r="X25" s="125"/>
      <c r="Y25" s="117"/>
      <c r="Z25" s="128"/>
    </row>
    <row r="26" spans="1:26" s="47" customFormat="1" ht="15.75" customHeight="1">
      <c r="A26" s="111"/>
      <c r="B26" s="111"/>
      <c r="C26" s="111"/>
      <c r="D26" s="114"/>
      <c r="E26" s="125"/>
      <c r="F26" s="94">
        <f>IF(F25="я",F56,(IF(F25="от","",(IF(F25="в","",(IF(F25="нн","",(IF(F25="б","")))))))))</f>
        <v>19850</v>
      </c>
      <c r="G26" s="44">
        <f t="shared" ref="G26:T26" si="17">IF(G25="я",G56,(IF(G25="от","",(IF(G25="в","",(IF(G25="нн","",(IF(G25="б","")))))))))</f>
        <v>21000</v>
      </c>
      <c r="H26" s="44" t="str">
        <f t="shared" si="17"/>
        <v/>
      </c>
      <c r="I26" s="44" t="str">
        <f t="shared" si="17"/>
        <v/>
      </c>
      <c r="J26" s="44">
        <f t="shared" si="17"/>
        <v>21000</v>
      </c>
      <c r="K26" s="44">
        <f t="shared" si="17"/>
        <v>21000</v>
      </c>
      <c r="L26" s="44">
        <f t="shared" si="17"/>
        <v>21000</v>
      </c>
      <c r="M26" s="44">
        <f t="shared" si="17"/>
        <v>21000</v>
      </c>
      <c r="N26" s="44">
        <f t="shared" si="17"/>
        <v>21000</v>
      </c>
      <c r="O26" s="44">
        <f t="shared" si="17"/>
        <v>21000</v>
      </c>
      <c r="P26" s="44" t="str">
        <f t="shared" si="17"/>
        <v/>
      </c>
      <c r="Q26" s="44" t="str">
        <f t="shared" si="17"/>
        <v/>
      </c>
      <c r="R26" s="44">
        <f t="shared" si="17"/>
        <v>21000</v>
      </c>
      <c r="S26" s="44">
        <f t="shared" si="17"/>
        <v>21000</v>
      </c>
      <c r="T26" s="99">
        <f t="shared" si="17"/>
        <v>21000</v>
      </c>
      <c r="U26" s="99"/>
      <c r="V26" s="108"/>
      <c r="W26" s="117"/>
      <c r="X26" s="125"/>
      <c r="Y26" s="117"/>
      <c r="Z26" s="128"/>
    </row>
    <row r="27" spans="1:26" s="47" customFormat="1" ht="15.75" customHeight="1" thickBot="1">
      <c r="A27" s="112"/>
      <c r="B27" s="112"/>
      <c r="C27" s="112"/>
      <c r="D27" s="115"/>
      <c r="E27" s="126"/>
      <c r="F27" s="71">
        <v>1.5</v>
      </c>
      <c r="G27" s="46">
        <v>1.2</v>
      </c>
      <c r="H27" s="46"/>
      <c r="I27" s="46"/>
      <c r="J27" s="46">
        <v>1.2</v>
      </c>
      <c r="K27" s="46">
        <v>1.2</v>
      </c>
      <c r="L27" s="46">
        <v>1.2</v>
      </c>
      <c r="M27" s="46">
        <v>1.2</v>
      </c>
      <c r="N27" s="46">
        <v>1.2</v>
      </c>
      <c r="O27" s="46">
        <v>1.2</v>
      </c>
      <c r="P27" s="46"/>
      <c r="Q27" s="46"/>
      <c r="R27" s="46">
        <v>1.2</v>
      </c>
      <c r="S27" s="46">
        <v>1.2</v>
      </c>
      <c r="T27" s="72">
        <v>1.2</v>
      </c>
      <c r="U27" s="100"/>
      <c r="V27" s="109"/>
      <c r="W27" s="118"/>
      <c r="X27" s="126"/>
      <c r="Y27" s="118"/>
      <c r="Z27" s="129"/>
    </row>
    <row r="28" spans="1:26" s="38" customFormat="1" ht="13.5" customHeight="1">
      <c r="A28" s="110">
        <v>4</v>
      </c>
      <c r="B28" s="110" t="s">
        <v>16</v>
      </c>
      <c r="C28" s="110" t="s">
        <v>20</v>
      </c>
      <c r="D28" s="114">
        <v>3</v>
      </c>
      <c r="E28" s="124">
        <v>15000</v>
      </c>
      <c r="F28" s="62">
        <v>41791</v>
      </c>
      <c r="G28" s="63">
        <v>41792</v>
      </c>
      <c r="H28" s="63">
        <v>41793</v>
      </c>
      <c r="I28" s="63">
        <v>41794</v>
      </c>
      <c r="J28" s="63">
        <v>41795</v>
      </c>
      <c r="K28" s="63">
        <v>41796</v>
      </c>
      <c r="L28" s="63">
        <v>41797</v>
      </c>
      <c r="M28" s="63">
        <v>41798</v>
      </c>
      <c r="N28" s="63">
        <v>41799</v>
      </c>
      <c r="O28" s="63">
        <v>41800</v>
      </c>
      <c r="P28" s="63">
        <v>41801</v>
      </c>
      <c r="Q28" s="63">
        <v>41802</v>
      </c>
      <c r="R28" s="63">
        <v>41803</v>
      </c>
      <c r="S28" s="63">
        <v>41804</v>
      </c>
      <c r="T28" s="85">
        <v>41805</v>
      </c>
      <c r="U28" s="95"/>
      <c r="V28" s="107">
        <f t="shared" ref="V28" si="18">COUNTIF(F29:U29,"я")+COUNTIF(F33:U33,"я")</f>
        <v>22</v>
      </c>
      <c r="W28" s="116" t="e">
        <f>(F30*F31/100)+(G30*G31/100)+H30*H31/100+I30*I31/100+J30*J31/100+K30*K31/100+L30*L31/100+M30*M31/100+N30*N31/100+O30*O31/100+P30*P31/100+Q30*Q31/100+R30*R31/100+S30*S31/100+T30*T31/100+U30*U31/100</f>
        <v>#VALUE!</v>
      </c>
      <c r="X28" s="124">
        <f t="shared" ref="X28" si="19">IF(D28=3,0,(IF(D28=2,1000,(IF(D28=1,3000)))))</f>
        <v>0</v>
      </c>
      <c r="Y28" s="123">
        <f t="shared" ref="Y28" si="20">E28/15*V28</f>
        <v>22000</v>
      </c>
      <c r="Z28" s="127" t="e">
        <f>IF($O$2&gt;0.99,W28+Y28,(IF($O$2&lt;1,Y28)))+X28</f>
        <v>#VALUE!</v>
      </c>
    </row>
    <row r="29" spans="1:26" s="45" customFormat="1" ht="15" customHeight="1">
      <c r="A29" s="111"/>
      <c r="B29" s="111"/>
      <c r="C29" s="111"/>
      <c r="D29" s="114"/>
      <c r="E29" s="125"/>
      <c r="F29" s="64" t="s">
        <v>11</v>
      </c>
      <c r="G29" s="44" t="s">
        <v>11</v>
      </c>
      <c r="H29" s="44" t="s">
        <v>10</v>
      </c>
      <c r="I29" s="44" t="s">
        <v>10</v>
      </c>
      <c r="J29" s="44" t="s">
        <v>11</v>
      </c>
      <c r="K29" s="44" t="s">
        <v>11</v>
      </c>
      <c r="L29" s="44" t="s">
        <v>11</v>
      </c>
      <c r="M29" s="44" t="s">
        <v>11</v>
      </c>
      <c r="N29" s="44" t="s">
        <v>11</v>
      </c>
      <c r="O29" s="44" t="s">
        <v>11</v>
      </c>
      <c r="P29" s="44" t="s">
        <v>10</v>
      </c>
      <c r="Q29" s="44" t="s">
        <v>10</v>
      </c>
      <c r="R29" s="44" t="s">
        <v>11</v>
      </c>
      <c r="S29" s="44" t="s">
        <v>11</v>
      </c>
      <c r="T29" s="65" t="s">
        <v>11</v>
      </c>
      <c r="U29" s="96"/>
      <c r="V29" s="108"/>
      <c r="W29" s="117"/>
      <c r="X29" s="125"/>
      <c r="Y29" s="117"/>
      <c r="Z29" s="128"/>
    </row>
    <row r="30" spans="1:26" s="47" customFormat="1" ht="15.75" customHeight="1">
      <c r="A30" s="111"/>
      <c r="B30" s="111"/>
      <c r="C30" s="111"/>
      <c r="D30" s="114"/>
      <c r="E30" s="125"/>
      <c r="F30" s="94">
        <f>IF(F29="я",F54,(IF(F29="от","",(IF(F29="в","",(IF(F29="нн","",(IF(F29="б","")))))))))</f>
        <v>19850</v>
      </c>
      <c r="G30" s="44">
        <f t="shared" ref="G30:T30" si="21">IF(G29="я",G54,(IF(G29="от","",(IF(G29="в","",(IF(G29="нн","",(IF(G29="б","")))))))))</f>
        <v>21000</v>
      </c>
      <c r="H30" s="44" t="str">
        <f t="shared" si="21"/>
        <v/>
      </c>
      <c r="I30" s="44" t="str">
        <f t="shared" si="21"/>
        <v/>
      </c>
      <c r="J30" s="44">
        <f t="shared" si="21"/>
        <v>21000</v>
      </c>
      <c r="K30" s="44">
        <f t="shared" si="21"/>
        <v>21000</v>
      </c>
      <c r="L30" s="44">
        <f t="shared" si="21"/>
        <v>21000</v>
      </c>
      <c r="M30" s="44">
        <f t="shared" si="21"/>
        <v>21000</v>
      </c>
      <c r="N30" s="44">
        <f t="shared" si="21"/>
        <v>21000</v>
      </c>
      <c r="O30" s="44">
        <f t="shared" si="21"/>
        <v>21000</v>
      </c>
      <c r="P30" s="44" t="str">
        <f t="shared" si="21"/>
        <v/>
      </c>
      <c r="Q30" s="44" t="str">
        <f t="shared" si="21"/>
        <v/>
      </c>
      <c r="R30" s="44">
        <f t="shared" si="21"/>
        <v>21000</v>
      </c>
      <c r="S30" s="44">
        <f t="shared" si="21"/>
        <v>21000</v>
      </c>
      <c r="T30" s="99">
        <f t="shared" si="21"/>
        <v>21000</v>
      </c>
      <c r="U30" s="96"/>
      <c r="V30" s="108"/>
      <c r="W30" s="117"/>
      <c r="X30" s="125"/>
      <c r="Y30" s="117"/>
      <c r="Z30" s="128"/>
    </row>
    <row r="31" spans="1:26" s="47" customFormat="1" ht="15.75" customHeight="1">
      <c r="A31" s="111"/>
      <c r="B31" s="111"/>
      <c r="C31" s="111"/>
      <c r="D31" s="114"/>
      <c r="E31" s="125"/>
      <c r="F31" s="66">
        <v>1.5</v>
      </c>
      <c r="G31" s="56">
        <v>1.2</v>
      </c>
      <c r="H31" s="56"/>
      <c r="I31" s="56"/>
      <c r="J31" s="56">
        <v>1.2</v>
      </c>
      <c r="K31" s="56">
        <v>1.2</v>
      </c>
      <c r="L31" s="56">
        <v>1.2</v>
      </c>
      <c r="M31" s="56">
        <v>1.2</v>
      </c>
      <c r="N31" s="56">
        <v>1.2</v>
      </c>
      <c r="O31" s="56">
        <v>1.2</v>
      </c>
      <c r="P31" s="56"/>
      <c r="Q31" s="56"/>
      <c r="R31" s="56">
        <v>1.2</v>
      </c>
      <c r="S31" s="56">
        <v>1.2</v>
      </c>
      <c r="T31" s="101">
        <v>1.2</v>
      </c>
      <c r="U31" s="97"/>
      <c r="V31" s="108"/>
      <c r="W31" s="117"/>
      <c r="X31" s="125"/>
      <c r="Y31" s="117"/>
      <c r="Z31" s="128"/>
    </row>
    <row r="32" spans="1:26" s="38" customFormat="1" ht="15.75" customHeight="1">
      <c r="A32" s="111"/>
      <c r="B32" s="111"/>
      <c r="C32" s="111"/>
      <c r="D32" s="114"/>
      <c r="E32" s="125"/>
      <c r="F32" s="67">
        <v>41806</v>
      </c>
      <c r="G32" s="55">
        <v>41807</v>
      </c>
      <c r="H32" s="55">
        <v>41808</v>
      </c>
      <c r="I32" s="55">
        <v>41809</v>
      </c>
      <c r="J32" s="55">
        <v>41810</v>
      </c>
      <c r="K32" s="55">
        <v>41811</v>
      </c>
      <c r="L32" s="55">
        <v>41812</v>
      </c>
      <c r="M32" s="55">
        <v>41813</v>
      </c>
      <c r="N32" s="55">
        <v>41814</v>
      </c>
      <c r="O32" s="55">
        <v>41815</v>
      </c>
      <c r="P32" s="55">
        <v>41816</v>
      </c>
      <c r="Q32" s="55">
        <v>41817</v>
      </c>
      <c r="R32" s="55">
        <v>41818</v>
      </c>
      <c r="S32" s="55">
        <v>41819</v>
      </c>
      <c r="T32" s="68">
        <v>41820</v>
      </c>
      <c r="U32" s="98"/>
      <c r="V32" s="108"/>
      <c r="W32" s="117"/>
      <c r="X32" s="125"/>
      <c r="Y32" s="117"/>
      <c r="Z32" s="128"/>
    </row>
    <row r="33" spans="1:26" s="45" customFormat="1" ht="15" customHeight="1">
      <c r="A33" s="111"/>
      <c r="B33" s="111"/>
      <c r="C33" s="111"/>
      <c r="D33" s="114"/>
      <c r="E33" s="125"/>
      <c r="F33" s="64" t="s">
        <v>11</v>
      </c>
      <c r="G33" s="44" t="s">
        <v>11</v>
      </c>
      <c r="H33" s="44" t="s">
        <v>10</v>
      </c>
      <c r="I33" s="44" t="s">
        <v>10</v>
      </c>
      <c r="J33" s="44" t="s">
        <v>11</v>
      </c>
      <c r="K33" s="44" t="s">
        <v>11</v>
      </c>
      <c r="L33" s="44" t="s">
        <v>11</v>
      </c>
      <c r="M33" s="44" t="s">
        <v>11</v>
      </c>
      <c r="N33" s="44" t="s">
        <v>11</v>
      </c>
      <c r="O33" s="44" t="s">
        <v>11</v>
      </c>
      <c r="P33" s="44" t="s">
        <v>10</v>
      </c>
      <c r="Q33" s="44" t="s">
        <v>10</v>
      </c>
      <c r="R33" s="44" t="s">
        <v>11</v>
      </c>
      <c r="S33" s="44" t="s">
        <v>11</v>
      </c>
      <c r="T33" s="65" t="s">
        <v>11</v>
      </c>
      <c r="U33" s="99"/>
      <c r="V33" s="108"/>
      <c r="W33" s="117"/>
      <c r="X33" s="125"/>
      <c r="Y33" s="117"/>
      <c r="Z33" s="128"/>
    </row>
    <row r="34" spans="1:26" s="47" customFormat="1" ht="15.75" customHeight="1">
      <c r="A34" s="111"/>
      <c r="B34" s="111"/>
      <c r="C34" s="111"/>
      <c r="D34" s="114"/>
      <c r="E34" s="125"/>
      <c r="F34" s="94">
        <f>IF(F33="я",F56,(IF(F33="от","",(IF(F33="в","",(IF(F33="нн","",(IF(F33="б","")))))))))</f>
        <v>19850</v>
      </c>
      <c r="G34" s="44">
        <f t="shared" ref="G34:T34" si="22">IF(G33="я",G56,(IF(G33="от","",(IF(G33="в","",(IF(G33="нн","",(IF(G33="б","")))))))))</f>
        <v>21000</v>
      </c>
      <c r="H34" s="44" t="str">
        <f t="shared" si="22"/>
        <v/>
      </c>
      <c r="I34" s="44" t="str">
        <f t="shared" si="22"/>
        <v/>
      </c>
      <c r="J34" s="44">
        <f t="shared" si="22"/>
        <v>21000</v>
      </c>
      <c r="K34" s="44">
        <f t="shared" si="22"/>
        <v>21000</v>
      </c>
      <c r="L34" s="44">
        <f t="shared" si="22"/>
        <v>21000</v>
      </c>
      <c r="M34" s="44">
        <f t="shared" si="22"/>
        <v>21000</v>
      </c>
      <c r="N34" s="44">
        <f t="shared" si="22"/>
        <v>21000</v>
      </c>
      <c r="O34" s="44">
        <f t="shared" si="22"/>
        <v>21000</v>
      </c>
      <c r="P34" s="44" t="str">
        <f t="shared" si="22"/>
        <v/>
      </c>
      <c r="Q34" s="44" t="str">
        <f t="shared" si="22"/>
        <v/>
      </c>
      <c r="R34" s="44">
        <f t="shared" si="22"/>
        <v>21000</v>
      </c>
      <c r="S34" s="44">
        <f t="shared" si="22"/>
        <v>21000</v>
      </c>
      <c r="T34" s="99">
        <f t="shared" si="22"/>
        <v>21000</v>
      </c>
      <c r="U34" s="99"/>
      <c r="V34" s="108"/>
      <c r="W34" s="117"/>
      <c r="X34" s="125"/>
      <c r="Y34" s="117"/>
      <c r="Z34" s="128"/>
    </row>
    <row r="35" spans="1:26" s="47" customFormat="1" ht="15.75" customHeight="1" thickBot="1">
      <c r="A35" s="112"/>
      <c r="B35" s="112"/>
      <c r="C35" s="112"/>
      <c r="D35" s="115"/>
      <c r="E35" s="126"/>
      <c r="F35" s="71">
        <v>1.5</v>
      </c>
      <c r="G35" s="46">
        <v>1.2</v>
      </c>
      <c r="H35" s="46"/>
      <c r="I35" s="46"/>
      <c r="J35" s="46">
        <v>1.2</v>
      </c>
      <c r="K35" s="46">
        <v>1.2</v>
      </c>
      <c r="L35" s="46">
        <v>1.2</v>
      </c>
      <c r="M35" s="46">
        <v>1.2</v>
      </c>
      <c r="N35" s="46">
        <v>1.2</v>
      </c>
      <c r="O35" s="46">
        <v>1.2</v>
      </c>
      <c r="P35" s="46"/>
      <c r="Q35" s="46"/>
      <c r="R35" s="46">
        <v>1.2</v>
      </c>
      <c r="S35" s="46">
        <v>1.2</v>
      </c>
      <c r="T35" s="72">
        <v>1.2</v>
      </c>
      <c r="U35" s="103"/>
      <c r="V35" s="109"/>
      <c r="W35" s="118"/>
      <c r="X35" s="126"/>
      <c r="Y35" s="118"/>
      <c r="Z35" s="129"/>
    </row>
    <row r="36" spans="1:26" s="38" customFormat="1" ht="13.5" customHeight="1">
      <c r="A36" s="110">
        <v>5</v>
      </c>
      <c r="B36" s="110" t="s">
        <v>16</v>
      </c>
      <c r="C36" s="110" t="s">
        <v>20</v>
      </c>
      <c r="D36" s="113">
        <v>2</v>
      </c>
      <c r="E36" s="124">
        <v>15000</v>
      </c>
      <c r="F36" s="62">
        <v>41791</v>
      </c>
      <c r="G36" s="63">
        <v>41792</v>
      </c>
      <c r="H36" s="63">
        <v>41793</v>
      </c>
      <c r="I36" s="63">
        <v>41794</v>
      </c>
      <c r="J36" s="63">
        <v>41795</v>
      </c>
      <c r="K36" s="63">
        <v>41796</v>
      </c>
      <c r="L36" s="63">
        <v>41797</v>
      </c>
      <c r="M36" s="63">
        <v>41798</v>
      </c>
      <c r="N36" s="63">
        <v>41799</v>
      </c>
      <c r="O36" s="63">
        <v>41800</v>
      </c>
      <c r="P36" s="63">
        <v>41801</v>
      </c>
      <c r="Q36" s="63">
        <v>41802</v>
      </c>
      <c r="R36" s="63">
        <v>41803</v>
      </c>
      <c r="S36" s="63">
        <v>41804</v>
      </c>
      <c r="T36" s="85">
        <v>41805</v>
      </c>
      <c r="U36" s="95"/>
      <c r="V36" s="107">
        <f t="shared" ref="V36" si="23">COUNTIF(F37:U37,"я")+COUNTIF(F41:U41,"я")</f>
        <v>22</v>
      </c>
      <c r="W36" s="116" t="e">
        <f>(F38*F39/100)+(G38*G39/100)+H38*H39/100+I38*I39/100+J38*J39/100+K38*K39/100+L38*L39/100+M38*M39/100+N38*N39/100+O38*O39/100+P38*P39/100+Q38*Q39/100+R38*R39/100+S38*S39/100+T38*T39/100+U38*U39/100</f>
        <v>#VALUE!</v>
      </c>
      <c r="X36" s="124">
        <f>IF(D36=3,0,(IF(D36=2,1000,(IF(D36=1,3000)))))</f>
        <v>1000</v>
      </c>
      <c r="Y36" s="123">
        <f t="shared" ref="Y36" si="24">E36/15*V36</f>
        <v>22000</v>
      </c>
      <c r="Z36" s="127" t="e">
        <f>IF($O$2&gt;0.99,W36+Y36,(IF($O$2&lt;1,Y36)))+X36</f>
        <v>#VALUE!</v>
      </c>
    </row>
    <row r="37" spans="1:26" s="45" customFormat="1" ht="15" customHeight="1">
      <c r="A37" s="111"/>
      <c r="B37" s="111"/>
      <c r="C37" s="111"/>
      <c r="D37" s="114"/>
      <c r="E37" s="125"/>
      <c r="F37" s="64" t="s">
        <v>11</v>
      </c>
      <c r="G37" s="44" t="s">
        <v>11</v>
      </c>
      <c r="H37" s="44" t="s">
        <v>10</v>
      </c>
      <c r="I37" s="44" t="s">
        <v>10</v>
      </c>
      <c r="J37" s="44" t="s">
        <v>11</v>
      </c>
      <c r="K37" s="44" t="s">
        <v>11</v>
      </c>
      <c r="L37" s="44" t="s">
        <v>11</v>
      </c>
      <c r="M37" s="44" t="s">
        <v>11</v>
      </c>
      <c r="N37" s="44" t="s">
        <v>11</v>
      </c>
      <c r="O37" s="44" t="s">
        <v>11</v>
      </c>
      <c r="P37" s="44" t="s">
        <v>10</v>
      </c>
      <c r="Q37" s="44" t="s">
        <v>10</v>
      </c>
      <c r="R37" s="44" t="s">
        <v>11</v>
      </c>
      <c r="S37" s="44" t="s">
        <v>11</v>
      </c>
      <c r="T37" s="65" t="s">
        <v>11</v>
      </c>
      <c r="U37" s="96"/>
      <c r="V37" s="108"/>
      <c r="W37" s="117"/>
      <c r="X37" s="125"/>
      <c r="Y37" s="117"/>
      <c r="Z37" s="128"/>
    </row>
    <row r="38" spans="1:26" s="47" customFormat="1" ht="15.75" customHeight="1">
      <c r="A38" s="111"/>
      <c r="B38" s="111"/>
      <c r="C38" s="111"/>
      <c r="D38" s="114"/>
      <c r="E38" s="125"/>
      <c r="F38" s="94">
        <f>IF(F37="я",F54,(IF(F37="от","",(IF(F37="в","",(IF(F37="нн","",(IF(F37="б","")))))))))</f>
        <v>19850</v>
      </c>
      <c r="G38" s="44">
        <f t="shared" ref="G38:T38" si="25">IF(G37="я",G54,(IF(G37="от","",(IF(G37="в","",(IF(G37="нн","",(IF(G37="б","")))))))))</f>
        <v>21000</v>
      </c>
      <c r="H38" s="44" t="str">
        <f t="shared" si="25"/>
        <v/>
      </c>
      <c r="I38" s="44" t="str">
        <f t="shared" si="25"/>
        <v/>
      </c>
      <c r="J38" s="44">
        <f t="shared" si="25"/>
        <v>21000</v>
      </c>
      <c r="K38" s="44">
        <f t="shared" si="25"/>
        <v>21000</v>
      </c>
      <c r="L38" s="44">
        <f t="shared" si="25"/>
        <v>21000</v>
      </c>
      <c r="M38" s="44">
        <f t="shared" si="25"/>
        <v>21000</v>
      </c>
      <c r="N38" s="44">
        <f t="shared" si="25"/>
        <v>21000</v>
      </c>
      <c r="O38" s="44">
        <f t="shared" si="25"/>
        <v>21000</v>
      </c>
      <c r="P38" s="44" t="str">
        <f t="shared" si="25"/>
        <v/>
      </c>
      <c r="Q38" s="44" t="str">
        <f t="shared" si="25"/>
        <v/>
      </c>
      <c r="R38" s="44">
        <f t="shared" si="25"/>
        <v>21000</v>
      </c>
      <c r="S38" s="44">
        <f t="shared" si="25"/>
        <v>21000</v>
      </c>
      <c r="T38" s="99">
        <f t="shared" si="25"/>
        <v>21000</v>
      </c>
      <c r="U38" s="96"/>
      <c r="V38" s="108"/>
      <c r="W38" s="117"/>
      <c r="X38" s="125"/>
      <c r="Y38" s="117"/>
      <c r="Z38" s="128"/>
    </row>
    <row r="39" spans="1:26" s="47" customFormat="1" ht="15.75" customHeight="1">
      <c r="A39" s="111"/>
      <c r="B39" s="111"/>
      <c r="C39" s="111"/>
      <c r="D39" s="114"/>
      <c r="E39" s="125"/>
      <c r="F39" s="66">
        <v>1.5</v>
      </c>
      <c r="G39" s="56">
        <v>1.2</v>
      </c>
      <c r="H39" s="56"/>
      <c r="I39" s="56"/>
      <c r="J39" s="56">
        <v>1.2</v>
      </c>
      <c r="K39" s="56">
        <v>1.2</v>
      </c>
      <c r="L39" s="56">
        <v>1.2</v>
      </c>
      <c r="M39" s="56">
        <v>1.2</v>
      </c>
      <c r="N39" s="56">
        <v>1.2</v>
      </c>
      <c r="O39" s="56">
        <v>1.2</v>
      </c>
      <c r="P39" s="56"/>
      <c r="Q39" s="56"/>
      <c r="R39" s="56">
        <v>1.2</v>
      </c>
      <c r="S39" s="56">
        <v>1.2</v>
      </c>
      <c r="T39" s="101">
        <v>1.2</v>
      </c>
      <c r="U39" s="97"/>
      <c r="V39" s="108"/>
      <c r="W39" s="117"/>
      <c r="X39" s="125"/>
      <c r="Y39" s="117"/>
      <c r="Z39" s="128"/>
    </row>
    <row r="40" spans="1:26" s="38" customFormat="1" ht="15.75" customHeight="1">
      <c r="A40" s="111"/>
      <c r="B40" s="111"/>
      <c r="C40" s="111"/>
      <c r="D40" s="114"/>
      <c r="E40" s="125"/>
      <c r="F40" s="67">
        <v>41806</v>
      </c>
      <c r="G40" s="55">
        <v>41807</v>
      </c>
      <c r="H40" s="55">
        <v>41808</v>
      </c>
      <c r="I40" s="55">
        <v>41809</v>
      </c>
      <c r="J40" s="55">
        <v>41810</v>
      </c>
      <c r="K40" s="55">
        <v>41811</v>
      </c>
      <c r="L40" s="55">
        <v>41812</v>
      </c>
      <c r="M40" s="55">
        <v>41813</v>
      </c>
      <c r="N40" s="55">
        <v>41814</v>
      </c>
      <c r="O40" s="55">
        <v>41815</v>
      </c>
      <c r="P40" s="55">
        <v>41816</v>
      </c>
      <c r="Q40" s="55">
        <v>41817</v>
      </c>
      <c r="R40" s="55">
        <v>41818</v>
      </c>
      <c r="S40" s="55">
        <v>41819</v>
      </c>
      <c r="T40" s="68">
        <v>41820</v>
      </c>
      <c r="U40" s="98"/>
      <c r="V40" s="108"/>
      <c r="W40" s="117"/>
      <c r="X40" s="125"/>
      <c r="Y40" s="117"/>
      <c r="Z40" s="128"/>
    </row>
    <row r="41" spans="1:26" s="45" customFormat="1" ht="15" customHeight="1">
      <c r="A41" s="111"/>
      <c r="B41" s="111"/>
      <c r="C41" s="111"/>
      <c r="D41" s="114"/>
      <c r="E41" s="125"/>
      <c r="F41" s="64" t="s">
        <v>11</v>
      </c>
      <c r="G41" s="44" t="s">
        <v>11</v>
      </c>
      <c r="H41" s="44" t="s">
        <v>10</v>
      </c>
      <c r="I41" s="44" t="s">
        <v>10</v>
      </c>
      <c r="J41" s="44" t="s">
        <v>11</v>
      </c>
      <c r="K41" s="44" t="s">
        <v>11</v>
      </c>
      <c r="L41" s="44" t="s">
        <v>11</v>
      </c>
      <c r="M41" s="44" t="s">
        <v>11</v>
      </c>
      <c r="N41" s="44" t="s">
        <v>11</v>
      </c>
      <c r="O41" s="44" t="s">
        <v>11</v>
      </c>
      <c r="P41" s="44" t="s">
        <v>10</v>
      </c>
      <c r="Q41" s="44" t="s">
        <v>10</v>
      </c>
      <c r="R41" s="44" t="s">
        <v>11</v>
      </c>
      <c r="S41" s="44" t="s">
        <v>11</v>
      </c>
      <c r="T41" s="65" t="s">
        <v>11</v>
      </c>
      <c r="U41" s="99"/>
      <c r="V41" s="108"/>
      <c r="W41" s="117"/>
      <c r="X41" s="125"/>
      <c r="Y41" s="117"/>
      <c r="Z41" s="128"/>
    </row>
    <row r="42" spans="1:26" s="47" customFormat="1" ht="15.75" customHeight="1">
      <c r="A42" s="111"/>
      <c r="B42" s="111"/>
      <c r="C42" s="111"/>
      <c r="D42" s="114"/>
      <c r="E42" s="125"/>
      <c r="F42" s="94">
        <f>IF(F41="я",F56,(IF(F41="от","",(IF(F41="в","",(IF(F41="нн","",(IF(F41="б","")))))))))</f>
        <v>19850</v>
      </c>
      <c r="G42" s="44">
        <f t="shared" ref="G42:T42" si="26">IF(G41="я",G56,(IF(G41="от","",(IF(G41="в","",(IF(G41="нн","",(IF(G41="б","")))))))))</f>
        <v>21000</v>
      </c>
      <c r="H42" s="44" t="str">
        <f t="shared" si="26"/>
        <v/>
      </c>
      <c r="I42" s="44" t="str">
        <f t="shared" si="26"/>
        <v/>
      </c>
      <c r="J42" s="44">
        <f t="shared" si="26"/>
        <v>21000</v>
      </c>
      <c r="K42" s="44">
        <f t="shared" si="26"/>
        <v>21000</v>
      </c>
      <c r="L42" s="44">
        <f t="shared" si="26"/>
        <v>21000</v>
      </c>
      <c r="M42" s="44">
        <f t="shared" si="26"/>
        <v>21000</v>
      </c>
      <c r="N42" s="44">
        <f t="shared" si="26"/>
        <v>21000</v>
      </c>
      <c r="O42" s="44">
        <f t="shared" si="26"/>
        <v>21000</v>
      </c>
      <c r="P42" s="44" t="str">
        <f t="shared" si="26"/>
        <v/>
      </c>
      <c r="Q42" s="44" t="str">
        <f t="shared" si="26"/>
        <v/>
      </c>
      <c r="R42" s="44">
        <f t="shared" si="26"/>
        <v>21000</v>
      </c>
      <c r="S42" s="44">
        <f t="shared" si="26"/>
        <v>21000</v>
      </c>
      <c r="T42" s="99">
        <f t="shared" si="26"/>
        <v>21000</v>
      </c>
      <c r="U42" s="99"/>
      <c r="V42" s="108"/>
      <c r="W42" s="117"/>
      <c r="X42" s="125"/>
      <c r="Y42" s="117"/>
      <c r="Z42" s="128"/>
    </row>
    <row r="43" spans="1:26" s="47" customFormat="1" ht="15.75" customHeight="1" thickBot="1">
      <c r="A43" s="112"/>
      <c r="B43" s="112"/>
      <c r="C43" s="112"/>
      <c r="D43" s="115"/>
      <c r="E43" s="126"/>
      <c r="F43" s="71">
        <v>1.5</v>
      </c>
      <c r="G43" s="46">
        <v>1.2</v>
      </c>
      <c r="H43" s="46"/>
      <c r="I43" s="46"/>
      <c r="J43" s="46">
        <v>1.2</v>
      </c>
      <c r="K43" s="46">
        <v>1.2</v>
      </c>
      <c r="L43" s="46">
        <v>1.2</v>
      </c>
      <c r="M43" s="46">
        <v>1.2</v>
      </c>
      <c r="N43" s="46">
        <v>1.2</v>
      </c>
      <c r="O43" s="46">
        <v>1.2</v>
      </c>
      <c r="P43" s="46"/>
      <c r="Q43" s="46"/>
      <c r="R43" s="46">
        <v>1.2</v>
      </c>
      <c r="S43" s="46">
        <v>1.2</v>
      </c>
      <c r="T43" s="72">
        <v>1.2</v>
      </c>
      <c r="U43" s="100"/>
      <c r="V43" s="109"/>
      <c r="W43" s="118"/>
      <c r="X43" s="126"/>
      <c r="Y43" s="118"/>
      <c r="Z43" s="129"/>
    </row>
    <row r="44" spans="1:26" s="38" customFormat="1" ht="13.5" customHeight="1">
      <c r="A44" s="110">
        <v>6</v>
      </c>
      <c r="B44" s="110" t="s">
        <v>16</v>
      </c>
      <c r="C44" s="110" t="s">
        <v>20</v>
      </c>
      <c r="D44" s="113">
        <v>1</v>
      </c>
      <c r="E44" s="124">
        <v>15000</v>
      </c>
      <c r="F44" s="62">
        <v>41791</v>
      </c>
      <c r="G44" s="63">
        <v>41792</v>
      </c>
      <c r="H44" s="63">
        <v>41793</v>
      </c>
      <c r="I44" s="63">
        <v>41794</v>
      </c>
      <c r="J44" s="63">
        <v>41795</v>
      </c>
      <c r="K44" s="63">
        <v>41796</v>
      </c>
      <c r="L44" s="63">
        <v>41797</v>
      </c>
      <c r="M44" s="63">
        <v>41798</v>
      </c>
      <c r="N44" s="63">
        <v>41799</v>
      </c>
      <c r="O44" s="63">
        <v>41800</v>
      </c>
      <c r="P44" s="63">
        <v>41801</v>
      </c>
      <c r="Q44" s="63">
        <v>41802</v>
      </c>
      <c r="R44" s="63">
        <v>41803</v>
      </c>
      <c r="S44" s="63">
        <v>41804</v>
      </c>
      <c r="T44" s="85">
        <v>41805</v>
      </c>
      <c r="U44" s="95"/>
      <c r="V44" s="107">
        <f t="shared" ref="V44" si="27">COUNTIF(F45:U45,"я")+COUNTIF(F49:U49,"я")</f>
        <v>22</v>
      </c>
      <c r="W44" s="116" t="e">
        <f>(F46*F47/100)+(G46*G47/100)+H46*H47/100+I46*I47/100+J46*J47/100+K46*K47/100+L46*L47/100+M46*M47/100+N46*N47/100+O46*O47/100+P46*P47/100+Q46*Q47/100+R46*R47/100+S46*S47/100+T46*T47/100+U46*U47/100</f>
        <v>#VALUE!</v>
      </c>
      <c r="X44" s="124">
        <f t="shared" ref="X44" si="28">IF(D44=3,0,(IF(D44=2,1000,(IF(D44=1,3000)))))</f>
        <v>3000</v>
      </c>
      <c r="Y44" s="123">
        <f t="shared" ref="Y44" si="29">E44/15*V44</f>
        <v>22000</v>
      </c>
      <c r="Z44" s="127" t="e">
        <f>IF($O$2&gt;0.99,W44+Y44,(IF($O$2&lt;1,Y44)))+X44</f>
        <v>#VALUE!</v>
      </c>
    </row>
    <row r="45" spans="1:26" s="45" customFormat="1" ht="15" customHeight="1">
      <c r="A45" s="111"/>
      <c r="B45" s="111"/>
      <c r="C45" s="111"/>
      <c r="D45" s="114"/>
      <c r="E45" s="125"/>
      <c r="F45" s="64" t="s">
        <v>11</v>
      </c>
      <c r="G45" s="44" t="s">
        <v>11</v>
      </c>
      <c r="H45" s="44" t="s">
        <v>10</v>
      </c>
      <c r="I45" s="44" t="s">
        <v>10</v>
      </c>
      <c r="J45" s="44" t="s">
        <v>11</v>
      </c>
      <c r="K45" s="44" t="s">
        <v>11</v>
      </c>
      <c r="L45" s="44" t="s">
        <v>11</v>
      </c>
      <c r="M45" s="44" t="s">
        <v>11</v>
      </c>
      <c r="N45" s="44" t="s">
        <v>11</v>
      </c>
      <c r="O45" s="44" t="s">
        <v>11</v>
      </c>
      <c r="P45" s="44" t="s">
        <v>10</v>
      </c>
      <c r="Q45" s="44" t="s">
        <v>10</v>
      </c>
      <c r="R45" s="44" t="s">
        <v>11</v>
      </c>
      <c r="S45" s="44" t="s">
        <v>11</v>
      </c>
      <c r="T45" s="65" t="s">
        <v>11</v>
      </c>
      <c r="U45" s="96"/>
      <c r="V45" s="108"/>
      <c r="W45" s="117"/>
      <c r="X45" s="125"/>
      <c r="Y45" s="117"/>
      <c r="Z45" s="128"/>
    </row>
    <row r="46" spans="1:26" ht="15.75" customHeight="1">
      <c r="A46" s="111"/>
      <c r="B46" s="111"/>
      <c r="C46" s="111"/>
      <c r="D46" s="114"/>
      <c r="E46" s="125"/>
      <c r="F46" s="94">
        <f>IF(F45="я",F54,(IF(F45="от","",(IF(F45="в","",(IF(F45="нн","",(IF(F45="б","")))))))))</f>
        <v>19850</v>
      </c>
      <c r="G46" s="44">
        <f t="shared" ref="G46:T46" si="30">IF(G45="я",G54,(IF(G45="от","",(IF(G45="в","",(IF(G45="нн","",(IF(G45="б","")))))))))</f>
        <v>21000</v>
      </c>
      <c r="H46" s="44" t="str">
        <f t="shared" si="30"/>
        <v/>
      </c>
      <c r="I46" s="44" t="str">
        <f t="shared" si="30"/>
        <v/>
      </c>
      <c r="J46" s="44">
        <f t="shared" si="30"/>
        <v>21000</v>
      </c>
      <c r="K46" s="44">
        <f t="shared" si="30"/>
        <v>21000</v>
      </c>
      <c r="L46" s="44">
        <f t="shared" si="30"/>
        <v>21000</v>
      </c>
      <c r="M46" s="44">
        <f t="shared" si="30"/>
        <v>21000</v>
      </c>
      <c r="N46" s="44">
        <f t="shared" si="30"/>
        <v>21000</v>
      </c>
      <c r="O46" s="44">
        <f t="shared" si="30"/>
        <v>21000</v>
      </c>
      <c r="P46" s="44" t="str">
        <f t="shared" si="30"/>
        <v/>
      </c>
      <c r="Q46" s="44" t="str">
        <f t="shared" si="30"/>
        <v/>
      </c>
      <c r="R46" s="44">
        <f t="shared" si="30"/>
        <v>21000</v>
      </c>
      <c r="S46" s="44">
        <f t="shared" si="30"/>
        <v>21000</v>
      </c>
      <c r="T46" s="99">
        <f t="shared" si="30"/>
        <v>21000</v>
      </c>
      <c r="U46" s="96"/>
      <c r="V46" s="108"/>
      <c r="W46" s="117"/>
      <c r="X46" s="125"/>
      <c r="Y46" s="117"/>
      <c r="Z46" s="128"/>
    </row>
    <row r="47" spans="1:26" ht="15.75" customHeight="1">
      <c r="A47" s="111"/>
      <c r="B47" s="111"/>
      <c r="C47" s="111"/>
      <c r="D47" s="114"/>
      <c r="E47" s="125"/>
      <c r="F47" s="66">
        <v>1.5</v>
      </c>
      <c r="G47" s="56">
        <v>1.2</v>
      </c>
      <c r="H47" s="56"/>
      <c r="I47" s="56"/>
      <c r="J47" s="56">
        <v>1.2</v>
      </c>
      <c r="K47" s="56">
        <v>1.2</v>
      </c>
      <c r="L47" s="56">
        <v>1.2</v>
      </c>
      <c r="M47" s="56">
        <v>1.2</v>
      </c>
      <c r="N47" s="56">
        <v>1.2</v>
      </c>
      <c r="O47" s="56">
        <v>1.2</v>
      </c>
      <c r="P47" s="56"/>
      <c r="Q47" s="56"/>
      <c r="R47" s="56">
        <v>1.2</v>
      </c>
      <c r="S47" s="56">
        <v>1.2</v>
      </c>
      <c r="T47" s="101">
        <v>1.2</v>
      </c>
      <c r="U47" s="97"/>
      <c r="V47" s="108"/>
      <c r="W47" s="117"/>
      <c r="X47" s="125"/>
      <c r="Y47" s="117"/>
      <c r="Z47" s="128"/>
    </row>
    <row r="48" spans="1:26" s="38" customFormat="1" ht="13.5" customHeight="1">
      <c r="A48" s="111"/>
      <c r="B48" s="111"/>
      <c r="C48" s="111"/>
      <c r="D48" s="114"/>
      <c r="E48" s="125"/>
      <c r="F48" s="67">
        <v>41806</v>
      </c>
      <c r="G48" s="55">
        <v>41807</v>
      </c>
      <c r="H48" s="55">
        <v>41808</v>
      </c>
      <c r="I48" s="55">
        <v>41809</v>
      </c>
      <c r="J48" s="55">
        <v>41810</v>
      </c>
      <c r="K48" s="55">
        <v>41811</v>
      </c>
      <c r="L48" s="55">
        <v>41812</v>
      </c>
      <c r="M48" s="55">
        <v>41813</v>
      </c>
      <c r="N48" s="55">
        <v>41814</v>
      </c>
      <c r="O48" s="55">
        <v>41815</v>
      </c>
      <c r="P48" s="55">
        <v>41816</v>
      </c>
      <c r="Q48" s="55">
        <v>41817</v>
      </c>
      <c r="R48" s="55">
        <v>41818</v>
      </c>
      <c r="S48" s="55">
        <v>41819</v>
      </c>
      <c r="T48" s="68">
        <v>41820</v>
      </c>
      <c r="U48" s="98"/>
      <c r="V48" s="108"/>
      <c r="W48" s="117"/>
      <c r="X48" s="125"/>
      <c r="Y48" s="117"/>
      <c r="Z48" s="128"/>
    </row>
    <row r="49" spans="1:26" s="45" customFormat="1" ht="15" customHeight="1">
      <c r="A49" s="111"/>
      <c r="B49" s="111"/>
      <c r="C49" s="111"/>
      <c r="D49" s="114"/>
      <c r="E49" s="125"/>
      <c r="F49" s="64" t="s">
        <v>11</v>
      </c>
      <c r="G49" s="44" t="s">
        <v>11</v>
      </c>
      <c r="H49" s="44" t="s">
        <v>10</v>
      </c>
      <c r="I49" s="44" t="s">
        <v>10</v>
      </c>
      <c r="J49" s="44" t="s">
        <v>11</v>
      </c>
      <c r="K49" s="44" t="s">
        <v>11</v>
      </c>
      <c r="L49" s="44" t="s">
        <v>11</v>
      </c>
      <c r="M49" s="44" t="s">
        <v>11</v>
      </c>
      <c r="N49" s="44" t="s">
        <v>11</v>
      </c>
      <c r="O49" s="44" t="s">
        <v>11</v>
      </c>
      <c r="P49" s="44" t="s">
        <v>10</v>
      </c>
      <c r="Q49" s="44" t="s">
        <v>10</v>
      </c>
      <c r="R49" s="44" t="s">
        <v>11</v>
      </c>
      <c r="S49" s="44" t="s">
        <v>11</v>
      </c>
      <c r="T49" s="65" t="s">
        <v>11</v>
      </c>
      <c r="U49" s="99"/>
      <c r="V49" s="108"/>
      <c r="W49" s="117"/>
      <c r="X49" s="125"/>
      <c r="Y49" s="117"/>
      <c r="Z49" s="128"/>
    </row>
    <row r="50" spans="1:26" ht="15.75" customHeight="1">
      <c r="A50" s="111"/>
      <c r="B50" s="111"/>
      <c r="C50" s="111"/>
      <c r="D50" s="114"/>
      <c r="E50" s="125"/>
      <c r="F50" s="94">
        <f>IF(F49="я",F56,(IF(F49="от","",(IF(F49="в","",(IF(F49="нн","",(IF(F49="б","")))))))))</f>
        <v>19850</v>
      </c>
      <c r="G50" s="44">
        <f t="shared" ref="G50:T50" si="31">IF(G49="я",G56,(IF(G49="от","",(IF(G49="в","",(IF(G49="нн","",(IF(G49="б","")))))))))</f>
        <v>21000</v>
      </c>
      <c r="H50" s="44" t="str">
        <f t="shared" si="31"/>
        <v/>
      </c>
      <c r="I50" s="44" t="str">
        <f t="shared" si="31"/>
        <v/>
      </c>
      <c r="J50" s="44">
        <f t="shared" si="31"/>
        <v>21000</v>
      </c>
      <c r="K50" s="44">
        <f t="shared" si="31"/>
        <v>21000</v>
      </c>
      <c r="L50" s="44">
        <f t="shared" si="31"/>
        <v>21000</v>
      </c>
      <c r="M50" s="44">
        <f t="shared" si="31"/>
        <v>21000</v>
      </c>
      <c r="N50" s="44">
        <f t="shared" si="31"/>
        <v>21000</v>
      </c>
      <c r="O50" s="44">
        <f t="shared" si="31"/>
        <v>21000</v>
      </c>
      <c r="P50" s="44" t="str">
        <f t="shared" si="31"/>
        <v/>
      </c>
      <c r="Q50" s="44" t="str">
        <f t="shared" si="31"/>
        <v/>
      </c>
      <c r="R50" s="44">
        <f t="shared" si="31"/>
        <v>21000</v>
      </c>
      <c r="S50" s="44">
        <f t="shared" si="31"/>
        <v>21000</v>
      </c>
      <c r="T50" s="99">
        <f t="shared" si="31"/>
        <v>21000</v>
      </c>
      <c r="U50" s="99"/>
      <c r="V50" s="108"/>
      <c r="W50" s="117"/>
      <c r="X50" s="125"/>
      <c r="Y50" s="117"/>
      <c r="Z50" s="128"/>
    </row>
    <row r="51" spans="1:26" ht="15.75" customHeight="1" thickBot="1">
      <c r="A51" s="112"/>
      <c r="B51" s="112"/>
      <c r="C51" s="112"/>
      <c r="D51" s="115"/>
      <c r="E51" s="126"/>
      <c r="F51" s="69">
        <v>1.5</v>
      </c>
      <c r="G51" s="48">
        <v>1.2</v>
      </c>
      <c r="H51" s="48"/>
      <c r="I51" s="48"/>
      <c r="J51" s="48">
        <v>1.2</v>
      </c>
      <c r="K51" s="48">
        <v>1.2</v>
      </c>
      <c r="L51" s="48">
        <v>1.2</v>
      </c>
      <c r="M51" s="48">
        <v>1.2</v>
      </c>
      <c r="N51" s="48">
        <v>1.2</v>
      </c>
      <c r="O51" s="48">
        <v>1.2</v>
      </c>
      <c r="P51" s="48"/>
      <c r="Q51" s="48"/>
      <c r="R51" s="48">
        <v>1.2</v>
      </c>
      <c r="S51" s="48">
        <v>1.2</v>
      </c>
      <c r="T51" s="70">
        <v>1.2</v>
      </c>
      <c r="U51" s="100"/>
      <c r="V51" s="109"/>
      <c r="W51" s="118"/>
      <c r="X51" s="126"/>
      <c r="Y51" s="118"/>
      <c r="Z51" s="129"/>
    </row>
    <row r="52" spans="1:26" ht="46.5" customHeight="1" thickBot="1"/>
    <row r="53" spans="1:26" ht="46.5" customHeight="1">
      <c r="E53" s="90" t="s">
        <v>35</v>
      </c>
      <c r="F53" s="88">
        <v>41791</v>
      </c>
      <c r="G53" s="63">
        <v>41792</v>
      </c>
      <c r="H53" s="63">
        <v>41793</v>
      </c>
      <c r="I53" s="63">
        <v>41794</v>
      </c>
      <c r="J53" s="63">
        <v>41795</v>
      </c>
      <c r="K53" s="63">
        <v>41796</v>
      </c>
      <c r="L53" s="63">
        <v>41797</v>
      </c>
      <c r="M53" s="63">
        <v>41798</v>
      </c>
      <c r="N53" s="63">
        <v>41799</v>
      </c>
      <c r="O53" s="63">
        <v>41800</v>
      </c>
      <c r="P53" s="63">
        <v>41801</v>
      </c>
      <c r="Q53" s="63">
        <v>41802</v>
      </c>
      <c r="R53" s="63">
        <v>41803</v>
      </c>
      <c r="S53" s="63">
        <v>41804</v>
      </c>
      <c r="T53" s="85">
        <v>41805</v>
      </c>
    </row>
    <row r="54" spans="1:26" ht="46.5" customHeight="1" thickBot="1">
      <c r="E54" s="91" t="s">
        <v>36</v>
      </c>
      <c r="F54" s="64">
        <v>19850</v>
      </c>
      <c r="G54" s="44">
        <v>21000</v>
      </c>
      <c r="H54" s="44">
        <v>21000</v>
      </c>
      <c r="I54" s="44">
        <v>21000</v>
      </c>
      <c r="J54" s="44">
        <v>21000</v>
      </c>
      <c r="K54" s="44">
        <v>21000</v>
      </c>
      <c r="L54" s="44">
        <v>21000</v>
      </c>
      <c r="M54" s="44">
        <v>21000</v>
      </c>
      <c r="N54" s="44">
        <v>21000</v>
      </c>
      <c r="O54" s="44">
        <v>21000</v>
      </c>
      <c r="P54" s="44">
        <v>21000</v>
      </c>
      <c r="Q54" s="44">
        <v>21000</v>
      </c>
      <c r="R54" s="44">
        <v>21000</v>
      </c>
      <c r="S54" s="44">
        <v>21000</v>
      </c>
      <c r="T54" s="44">
        <v>21000</v>
      </c>
    </row>
    <row r="55" spans="1:26" ht="46.5" customHeight="1">
      <c r="E55" s="90" t="s">
        <v>35</v>
      </c>
      <c r="F55" s="89">
        <v>41806</v>
      </c>
      <c r="G55" s="86">
        <v>41807</v>
      </c>
      <c r="H55" s="86">
        <v>41808</v>
      </c>
      <c r="I55" s="86">
        <v>41809</v>
      </c>
      <c r="J55" s="86">
        <v>41810</v>
      </c>
      <c r="K55" s="86">
        <v>41811</v>
      </c>
      <c r="L55" s="86">
        <v>41812</v>
      </c>
      <c r="M55" s="86">
        <v>41813</v>
      </c>
      <c r="N55" s="86">
        <v>41814</v>
      </c>
      <c r="O55" s="86">
        <v>41815</v>
      </c>
      <c r="P55" s="86">
        <v>41816</v>
      </c>
      <c r="Q55" s="86">
        <v>41817</v>
      </c>
      <c r="R55" s="86">
        <v>41818</v>
      </c>
      <c r="S55" s="86">
        <v>41819</v>
      </c>
      <c r="T55" s="87">
        <v>41820</v>
      </c>
    </row>
    <row r="56" spans="1:26" ht="46.5" customHeight="1" thickBot="1">
      <c r="E56" s="91" t="s">
        <v>36</v>
      </c>
      <c r="F56" s="64">
        <v>19850</v>
      </c>
      <c r="G56" s="44">
        <v>21000</v>
      </c>
      <c r="H56" s="44">
        <v>21000</v>
      </c>
      <c r="I56" s="44">
        <v>21000</v>
      </c>
      <c r="J56" s="44">
        <v>21000</v>
      </c>
      <c r="K56" s="44">
        <v>21000</v>
      </c>
      <c r="L56" s="44">
        <v>21000</v>
      </c>
      <c r="M56" s="44">
        <v>21000</v>
      </c>
      <c r="N56" s="44">
        <v>21000</v>
      </c>
      <c r="O56" s="44">
        <v>21000</v>
      </c>
      <c r="P56" s="44">
        <v>21000</v>
      </c>
      <c r="Q56" s="44">
        <v>21000</v>
      </c>
      <c r="R56" s="44">
        <v>21000</v>
      </c>
      <c r="S56" s="44">
        <v>21000</v>
      </c>
      <c r="T56" s="44">
        <v>21000</v>
      </c>
    </row>
  </sheetData>
  <mergeCells count="64">
    <mergeCell ref="Z44:Z51"/>
    <mergeCell ref="E4:E11"/>
    <mergeCell ref="E12:E19"/>
    <mergeCell ref="E20:E27"/>
    <mergeCell ref="E28:E35"/>
    <mergeCell ref="E36:E43"/>
    <mergeCell ref="E44:E51"/>
    <mergeCell ref="X44:X51"/>
    <mergeCell ref="Z4:Z11"/>
    <mergeCell ref="Z12:Z19"/>
    <mergeCell ref="Z20:Z27"/>
    <mergeCell ref="Z28:Z35"/>
    <mergeCell ref="Z36:Z43"/>
    <mergeCell ref="Y44:Y51"/>
    <mergeCell ref="Y4:Y11"/>
    <mergeCell ref="Y12:Y19"/>
    <mergeCell ref="Y20:Y27"/>
    <mergeCell ref="Y28:Y35"/>
    <mergeCell ref="Y36:Y43"/>
    <mergeCell ref="X4:X11"/>
    <mergeCell ref="X12:X19"/>
    <mergeCell ref="X20:X27"/>
    <mergeCell ref="X28:X35"/>
    <mergeCell ref="X36:X43"/>
    <mergeCell ref="A1:B1"/>
    <mergeCell ref="C1:D1"/>
    <mergeCell ref="H2:I2"/>
    <mergeCell ref="B28:B35"/>
    <mergeCell ref="C28:C35"/>
    <mergeCell ref="D28:D35"/>
    <mergeCell ref="A4:A11"/>
    <mergeCell ref="A28:A35"/>
    <mergeCell ref="A36:A43"/>
    <mergeCell ref="A44:A51"/>
    <mergeCell ref="L2:M2"/>
    <mergeCell ref="D4:D11"/>
    <mergeCell ref="C4:C11"/>
    <mergeCell ref="B4:B11"/>
    <mergeCell ref="B36:B43"/>
    <mergeCell ref="C36:C43"/>
    <mergeCell ref="D36:D43"/>
    <mergeCell ref="C44:C51"/>
    <mergeCell ref="B44:B51"/>
    <mergeCell ref="D44:D51"/>
    <mergeCell ref="A20:A27"/>
    <mergeCell ref="B20:B27"/>
    <mergeCell ref="C20:C27"/>
    <mergeCell ref="D20:D27"/>
    <mergeCell ref="W4:W11"/>
    <mergeCell ref="V4:V11"/>
    <mergeCell ref="B12:B19"/>
    <mergeCell ref="A12:A19"/>
    <mergeCell ref="W12:W19"/>
    <mergeCell ref="V12:V19"/>
    <mergeCell ref="V20:V27"/>
    <mergeCell ref="C12:C19"/>
    <mergeCell ref="D12:D19"/>
    <mergeCell ref="W44:W51"/>
    <mergeCell ref="W36:W43"/>
    <mergeCell ref="W28:W35"/>
    <mergeCell ref="W20:W27"/>
    <mergeCell ref="V44:V51"/>
    <mergeCell ref="V36:V43"/>
    <mergeCell ref="V28:V35"/>
  </mergeCells>
  <pageMargins left="0.23622047244094491" right="0.23622047244094491" top="0.74803149606299213" bottom="0.74803149606299213" header="0.31496062992125984" footer="0.31496062992125984"/>
  <pageSetup paperSize="9" scale="83" fitToHeight="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майя</dc:creator>
  <cp:lastModifiedBy>Александр</cp:lastModifiedBy>
  <cp:lastPrinted>2014-06-03T13:36:26Z</cp:lastPrinted>
  <dcterms:created xsi:type="dcterms:W3CDTF">2014-06-02T05:38:09Z</dcterms:created>
  <dcterms:modified xsi:type="dcterms:W3CDTF">2014-06-03T18:42:45Z</dcterms:modified>
</cp:coreProperties>
</file>