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60" tabRatio="572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AC26" i="2" l="1"/>
  <c r="AF7" i="2"/>
  <c r="AD7" i="2"/>
  <c r="AF13" i="2"/>
  <c r="AF11" i="2"/>
  <c r="AB15" i="2"/>
  <c r="AB14" i="2"/>
  <c r="AB13" i="2"/>
  <c r="AB12" i="2"/>
  <c r="Z19" i="2" a="1"/>
  <c r="Z19" i="2" s="1"/>
  <c r="Z20" i="2" a="1"/>
  <c r="Z20" i="2" s="1"/>
  <c r="Z21" i="2" a="1"/>
  <c r="Z21" i="2" s="1"/>
  <c r="Z22" i="2" a="1"/>
  <c r="Z22" i="2" s="1"/>
  <c r="Z23" i="2" a="1"/>
  <c r="Z23" i="2" s="1"/>
  <c r="Z18" i="2" a="1"/>
  <c r="Z18" i="2" s="1"/>
  <c r="AB11" i="2" l="1"/>
  <c r="AB20" i="2" l="1"/>
  <c r="AB21" i="2" s="1"/>
  <c r="AB22" i="2" s="1"/>
  <c r="AB23" i="2" s="1"/>
  <c r="AB24" i="2" s="1"/>
  <c r="AC20" i="2"/>
  <c r="AC21" i="2" s="1"/>
  <c r="AC22" i="2" s="1"/>
  <c r="AC23" i="2" s="1"/>
  <c r="AC24" i="2" s="1"/>
  <c r="AD20" i="2"/>
  <c r="AD21" i="2" s="1"/>
  <c r="AD22" i="2" s="1"/>
  <c r="AD23" i="2" s="1"/>
  <c r="AD24" i="2" s="1"/>
  <c r="AE20" i="2"/>
  <c r="AE21" i="2" s="1"/>
  <c r="AE22" i="2" s="1"/>
  <c r="AE23" i="2" s="1"/>
  <c r="AE24" i="2" s="1"/>
  <c r="AB19" i="2"/>
  <c r="AC19" i="2"/>
  <c r="AD19" i="2"/>
  <c r="AE19" i="2"/>
  <c r="AE18" i="2" l="1"/>
  <c r="AD18" i="2"/>
  <c r="AC18" i="2"/>
  <c r="AB18" i="2"/>
  <c r="AA18" i="2"/>
  <c r="AA19" i="2" l="1"/>
  <c r="AA20" i="2" l="1"/>
  <c r="AA21" i="2" l="1"/>
  <c r="AA22" i="2" l="1"/>
  <c r="AA23" i="2" l="1"/>
  <c r="AA24" i="2" l="1"/>
  <c r="Z24" i="2" s="1"/>
</calcChain>
</file>

<file path=xl/sharedStrings.xml><?xml version="1.0" encoding="utf-8"?>
<sst xmlns="http://schemas.openxmlformats.org/spreadsheetml/2006/main" count="85" uniqueCount="60">
  <si>
    <t>город</t>
  </si>
  <si>
    <t>дата</t>
  </si>
  <si>
    <t>Москва</t>
  </si>
  <si>
    <t>Виктор</t>
  </si>
  <si>
    <t>Алексей</t>
  </si>
  <si>
    <t>Ижевск</t>
  </si>
  <si>
    <t>Магнитогорск</t>
  </si>
  <si>
    <t>Саратов</t>
  </si>
  <si>
    <t>Евгений</t>
  </si>
  <si>
    <t>Екатерина</t>
  </si>
  <si>
    <t>Качество</t>
  </si>
  <si>
    <t>Примечание</t>
  </si>
  <si>
    <t>Тип</t>
  </si>
  <si>
    <t>Марка</t>
  </si>
  <si>
    <t>новые</t>
  </si>
  <si>
    <t>б/у</t>
  </si>
  <si>
    <t>шт.</t>
  </si>
  <si>
    <t>и</t>
  </si>
  <si>
    <t>без износа</t>
  </si>
  <si>
    <t>длина</t>
  </si>
  <si>
    <t>Место доставки</t>
  </si>
  <si>
    <t>время</t>
  </si>
  <si>
    <t>№ п/п</t>
  </si>
  <si>
    <t>Сокращенно</t>
  </si>
  <si>
    <t>алтернатива</t>
  </si>
  <si>
    <t>Петербург</t>
  </si>
  <si>
    <t>Планки</t>
  </si>
  <si>
    <t>тип1</t>
  </si>
  <si>
    <t>Рязань</t>
  </si>
  <si>
    <t>Инесса</t>
  </si>
  <si>
    <t>Козельск</t>
  </si>
  <si>
    <t>проект 2434.00.0000</t>
  </si>
  <si>
    <t>тип2</t>
  </si>
  <si>
    <t>Т1</t>
  </si>
  <si>
    <t>Заявка</t>
  </si>
  <si>
    <t>Орг-ия</t>
  </si>
  <si>
    <t>Конт.лицо</t>
  </si>
  <si>
    <t>тел.</t>
  </si>
  <si>
    <t>тел. 2</t>
  </si>
  <si>
    <t>e-mail</t>
  </si>
  <si>
    <t>доставка</t>
  </si>
  <si>
    <t>ед. изм</t>
  </si>
  <si>
    <t>кол-во</t>
  </si>
  <si>
    <t>закуп</t>
  </si>
  <si>
    <t>продаж</t>
  </si>
  <si>
    <t>ООО</t>
  </si>
  <si>
    <t>ОАО</t>
  </si>
  <si>
    <t>ЗАО</t>
  </si>
  <si>
    <t>ИП</t>
  </si>
  <si>
    <t>Стойки</t>
  </si>
  <si>
    <t>Стол</t>
  </si>
  <si>
    <t>Стул</t>
  </si>
  <si>
    <t>осиновый</t>
  </si>
  <si>
    <t>ЧП</t>
  </si>
  <si>
    <t>Ваз</t>
  </si>
  <si>
    <t>кол</t>
  </si>
  <si>
    <t>пружины</t>
  </si>
  <si>
    <t>и/или</t>
  </si>
  <si>
    <t>Срочно до 5 декабря</t>
  </si>
  <si>
    <t>e-mail_1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</si>
</sst>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h:mm;@"/>
  </numFmts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wrapText="1" shrinkToFit="1"/>
    </xf>
    <xf numFmtId="166" fontId="0" fillId="0" borderId="0" xfId="0" applyNumberFormat="1" applyFont="1"/>
    <xf numFmtId="0" fontId="2" fillId="0" borderId="0" xfId="0" applyFont="1" applyAlignment="1">
      <alignment horizontal="left" wrapText="1" shrinkToFit="1"/>
    </xf>
    <xf numFmtId="0" fontId="2" fillId="0" borderId="0" xfId="0" applyNumberFormat="1" applyFont="1" applyAlignment="1">
      <alignment horizontal="left" wrapText="1" shrinkToFit="1"/>
    </xf>
    <xf numFmtId="165" fontId="2" fillId="0" borderId="0" xfId="0" applyNumberFormat="1" applyFont="1" applyAlignment="1">
      <alignment horizontal="left" wrapText="1" shrinkToFit="1"/>
    </xf>
    <xf numFmtId="0" fontId="1" fillId="0" borderId="0" xfId="1" applyAlignment="1" applyProtection="1"/>
    <xf numFmtId="0" fontId="0" fillId="0" borderId="0" xfId="0" applyAlignment="1"/>
    <xf numFmtId="14" fontId="0" fillId="0" borderId="0" xfId="0" applyNumberFormat="1"/>
    <xf numFmtId="166" fontId="0" fillId="0" borderId="0" xfId="0" applyNumberFormat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6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outlineLevelCol="1" x14ac:dyDescent="0.25"/>
  <cols>
    <col min="1" max="1" width="7.28515625" customWidth="1"/>
    <col min="2" max="2" width="11.85546875" customWidth="1"/>
    <col min="3" max="3" width="7.85546875" style="10" customWidth="1"/>
    <col min="4" max="4" width="14.7109375" hidden="1" customWidth="1"/>
    <col min="5" max="5" width="7.5703125" customWidth="1"/>
    <col min="6" max="6" width="13" customWidth="1"/>
    <col min="7" max="7" width="12.85546875" customWidth="1"/>
    <col min="8" max="9" width="12.28515625" customWidth="1"/>
    <col min="10" max="10" width="14.85546875" customWidth="1"/>
    <col min="11" max="11" width="8.42578125" customWidth="1"/>
    <col min="12" max="12" width="8.85546875" customWidth="1"/>
    <col min="13" max="13" width="5.28515625" customWidth="1"/>
    <col min="14" max="14" width="11.28515625" customWidth="1"/>
    <col min="15" max="15" width="11.140625" customWidth="1"/>
    <col min="16" max="16" width="10.5703125" customWidth="1"/>
    <col min="17" max="17" width="5.140625" customWidth="1"/>
    <col min="18" max="18" width="5.85546875" customWidth="1"/>
    <col min="19" max="19" width="5" customWidth="1"/>
    <col min="20" max="20" width="13.140625" hidden="1" customWidth="1"/>
    <col min="21" max="21" width="16.140625" customWidth="1"/>
    <col min="22" max="24" width="0" hidden="1" customWidth="1" outlineLevel="1"/>
    <col min="25" max="25" width="9.140625" collapsed="1"/>
    <col min="28" max="28" width="12" bestFit="1" customWidth="1"/>
    <col min="30" max="30" width="10.140625" bestFit="1" customWidth="1"/>
    <col min="31" max="31" width="10" customWidth="1"/>
    <col min="32" max="32" width="12.42578125" customWidth="1"/>
  </cols>
  <sheetData>
    <row r="1" spans="1:33" ht="37.5" customHeight="1" x14ac:dyDescent="0.25">
      <c r="A1" s="1" t="s">
        <v>22</v>
      </c>
      <c r="B1" s="2" t="s">
        <v>1</v>
      </c>
      <c r="C1" s="3" t="s">
        <v>21</v>
      </c>
      <c r="D1" s="3" t="s">
        <v>23</v>
      </c>
      <c r="E1" s="11" t="s">
        <v>35</v>
      </c>
      <c r="F1" s="2" t="s">
        <v>0</v>
      </c>
      <c r="G1" s="11" t="s">
        <v>36</v>
      </c>
      <c r="H1" s="11" t="s">
        <v>37</v>
      </c>
      <c r="I1" s="11" t="s">
        <v>38</v>
      </c>
      <c r="J1" s="11" t="s">
        <v>39</v>
      </c>
      <c r="K1" s="11" t="s">
        <v>59</v>
      </c>
      <c r="L1" s="4" t="s">
        <v>20</v>
      </c>
      <c r="M1" s="11" t="s">
        <v>57</v>
      </c>
      <c r="N1" s="11" t="s">
        <v>12</v>
      </c>
      <c r="O1" s="11" t="s">
        <v>13</v>
      </c>
      <c r="P1" s="11" t="s">
        <v>10</v>
      </c>
      <c r="Q1" s="11" t="s">
        <v>41</v>
      </c>
      <c r="R1" s="11" t="s">
        <v>42</v>
      </c>
      <c r="S1" s="6" t="s">
        <v>19</v>
      </c>
      <c r="T1" s="5" t="s">
        <v>24</v>
      </c>
      <c r="U1" s="4" t="s">
        <v>11</v>
      </c>
    </row>
    <row r="2" spans="1:33" x14ac:dyDescent="0.25">
      <c r="A2">
        <v>1</v>
      </c>
      <c r="B2" s="9">
        <v>41275</v>
      </c>
      <c r="C2" s="10">
        <v>0</v>
      </c>
      <c r="E2" t="s">
        <v>46</v>
      </c>
      <c r="F2" t="s">
        <v>25</v>
      </c>
      <c r="G2" t="s">
        <v>3</v>
      </c>
      <c r="H2">
        <v>12345678</v>
      </c>
      <c r="I2">
        <v>99877555</v>
      </c>
      <c r="J2" s="7"/>
      <c r="N2" t="s">
        <v>49</v>
      </c>
      <c r="O2" t="s">
        <v>54</v>
      </c>
      <c r="P2" t="s">
        <v>14</v>
      </c>
      <c r="Q2" t="s">
        <v>16</v>
      </c>
      <c r="R2">
        <v>8</v>
      </c>
      <c r="S2">
        <v>1</v>
      </c>
      <c r="U2" t="s">
        <v>58</v>
      </c>
    </row>
    <row r="3" spans="1:33" x14ac:dyDescent="0.25">
      <c r="B3" s="9"/>
      <c r="J3" s="7"/>
      <c r="M3" t="s">
        <v>17</v>
      </c>
      <c r="N3" t="s">
        <v>56</v>
      </c>
      <c r="O3" t="s">
        <v>54</v>
      </c>
      <c r="P3" t="s">
        <v>14</v>
      </c>
      <c r="Q3" t="s">
        <v>16</v>
      </c>
      <c r="R3">
        <v>2</v>
      </c>
    </row>
    <row r="4" spans="1:33" x14ac:dyDescent="0.25">
      <c r="B4" s="9"/>
    </row>
    <row r="5" spans="1:33" x14ac:dyDescent="0.25">
      <c r="A5">
        <v>2</v>
      </c>
      <c r="B5" s="9">
        <v>41275</v>
      </c>
      <c r="C5" s="10">
        <v>4.1666666666666699E-2</v>
      </c>
      <c r="E5" t="s">
        <v>45</v>
      </c>
      <c r="F5" t="s">
        <v>6</v>
      </c>
      <c r="G5" t="s">
        <v>4</v>
      </c>
      <c r="J5" s="7"/>
      <c r="L5" t="s">
        <v>28</v>
      </c>
      <c r="M5" t="s">
        <v>17</v>
      </c>
      <c r="N5" t="s">
        <v>26</v>
      </c>
      <c r="O5" t="s">
        <v>33</v>
      </c>
      <c r="Q5" t="s">
        <v>16</v>
      </c>
      <c r="R5">
        <v>4</v>
      </c>
      <c r="Y5" s="11"/>
      <c r="Z5" s="11"/>
      <c r="AA5" s="11"/>
      <c r="AB5" s="11"/>
      <c r="AC5" s="11"/>
      <c r="AD5" s="11"/>
      <c r="AE5" s="11" t="s">
        <v>34</v>
      </c>
      <c r="AF5" s="11">
        <v>1</v>
      </c>
      <c r="AG5" s="11"/>
    </row>
    <row r="6" spans="1:33" x14ac:dyDescent="0.25">
      <c r="B6" s="9"/>
      <c r="J6" s="7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>
        <v>3</v>
      </c>
      <c r="B7" s="9">
        <v>41562</v>
      </c>
      <c r="C7" s="10">
        <v>0.44097222222222227</v>
      </c>
      <c r="E7" t="s">
        <v>48</v>
      </c>
      <c r="F7" t="s">
        <v>2</v>
      </c>
      <c r="G7" t="s">
        <v>9</v>
      </c>
      <c r="H7">
        <v>335555222</v>
      </c>
      <c r="N7" t="s">
        <v>50</v>
      </c>
      <c r="O7" t="s">
        <v>32</v>
      </c>
      <c r="P7" t="s">
        <v>14</v>
      </c>
      <c r="Q7" t="s">
        <v>16</v>
      </c>
      <c r="R7">
        <v>6</v>
      </c>
      <c r="S7">
        <v>8</v>
      </c>
      <c r="Y7" s="11"/>
      <c r="Z7" s="11"/>
      <c r="AA7" s="11"/>
      <c r="AB7" s="11"/>
      <c r="AC7" s="11" t="s">
        <v>1</v>
      </c>
      <c r="AD7" s="13">
        <f>INDEX($A$2:$U$11,MATCH($AF$5,$A$2:$A$11,),MATCH(AC7,$A$1:$U$1,))</f>
        <v>41275</v>
      </c>
      <c r="AE7" s="11" t="s">
        <v>21</v>
      </c>
      <c r="AF7" s="12">
        <f>INDEX($A$2:$U$11,MATCH($AF$5,$A$2:$A$11,),MATCH(AE7,$A$1:$U$1,))</f>
        <v>0</v>
      </c>
      <c r="AG7" s="11"/>
    </row>
    <row r="8" spans="1:33" x14ac:dyDescent="0.25">
      <c r="B8" s="9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>
        <v>4</v>
      </c>
      <c r="B9" s="9">
        <v>41562</v>
      </c>
      <c r="C9" s="10">
        <v>0.60555555555555551</v>
      </c>
      <c r="E9" t="s">
        <v>47</v>
      </c>
      <c r="F9" t="s">
        <v>7</v>
      </c>
      <c r="G9" t="s">
        <v>29</v>
      </c>
      <c r="H9">
        <v>34455573452</v>
      </c>
      <c r="J9" s="7"/>
      <c r="L9" t="s">
        <v>30</v>
      </c>
      <c r="N9" t="s">
        <v>51</v>
      </c>
      <c r="O9" t="s">
        <v>27</v>
      </c>
      <c r="P9" t="s">
        <v>18</v>
      </c>
      <c r="Q9" t="s">
        <v>16</v>
      </c>
      <c r="R9">
        <v>2</v>
      </c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B10" s="9"/>
      <c r="J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>
        <v>5</v>
      </c>
      <c r="B11" s="9">
        <v>41568</v>
      </c>
      <c r="C11" s="10">
        <v>0.5131944444444444</v>
      </c>
      <c r="E11" t="s">
        <v>53</v>
      </c>
      <c r="F11" t="s">
        <v>5</v>
      </c>
      <c r="G11" t="s">
        <v>8</v>
      </c>
      <c r="H11">
        <v>76473452534</v>
      </c>
      <c r="L11" t="s">
        <v>5</v>
      </c>
      <c r="N11" t="s">
        <v>55</v>
      </c>
      <c r="O11" t="s">
        <v>52</v>
      </c>
      <c r="P11" t="s">
        <v>15</v>
      </c>
      <c r="Q11" t="s">
        <v>16</v>
      </c>
      <c r="R11">
        <v>1</v>
      </c>
      <c r="U11" t="s">
        <v>31</v>
      </c>
      <c r="Y11" s="11"/>
      <c r="Z11" s="11"/>
      <c r="AA11" s="11" t="s">
        <v>35</v>
      </c>
      <c r="AB11" s="12" t="str">
        <f>INDEX($A$2:$U$11,MATCH($AF$5,$A$2:$A$11,),MATCH(AA11,$A$1:$U$1,))</f>
        <v>ОАО</v>
      </c>
      <c r="AC11" s="11"/>
      <c r="AD11" s="11"/>
      <c r="AE11" s="11" t="s">
        <v>36</v>
      </c>
      <c r="AF11" s="12" t="str">
        <f>INDEX($A$2:$U$11,MATCH($AF$5,$A$2:$A$11,),MATCH(AE11,$A$1:$U$1,))</f>
        <v>Виктор</v>
      </c>
      <c r="AG11" s="11"/>
    </row>
    <row r="12" spans="1:33" x14ac:dyDescent="0.25">
      <c r="B12" s="9"/>
      <c r="Y12" s="11"/>
      <c r="Z12" s="11"/>
      <c r="AA12" s="11" t="s">
        <v>37</v>
      </c>
      <c r="AB12" s="12">
        <f>INDEX($A$2:$U$11,MATCH($AF$5,$A$2:$A$11,),MATCH(AA12,$A$1:$U$1,))</f>
        <v>12345678</v>
      </c>
      <c r="AC12" s="11"/>
      <c r="AD12" s="11"/>
      <c r="AE12" s="11"/>
      <c r="AF12" s="11"/>
      <c r="AG12" s="11"/>
    </row>
    <row r="13" spans="1:33" x14ac:dyDescent="0.25">
      <c r="B13" s="9"/>
      <c r="J13" s="7"/>
      <c r="Y13" s="11"/>
      <c r="Z13" s="11"/>
      <c r="AA13" s="11" t="s">
        <v>38</v>
      </c>
      <c r="AB13" s="12">
        <f>INDEX($A$2:$U$11,MATCH($AF$5,$A$2:$A$11,),MATCH(AA13,$A$1:$U$1,))</f>
        <v>99877555</v>
      </c>
      <c r="AC13" s="11"/>
      <c r="AD13" s="11"/>
      <c r="AE13" s="11" t="s">
        <v>40</v>
      </c>
      <c r="AF13" s="12" t="e">
        <f>INDEX($A$2:$U$11,MATCH($AF$5,$A$2:$A$11,),MATCH(AE13,$A$1:$U$1,))</f>
        <v>#N/A</v>
      </c>
      <c r="AG13" s="11"/>
    </row>
    <row r="14" spans="1:33" x14ac:dyDescent="0.25">
      <c r="B14" s="9"/>
      <c r="J14" s="7"/>
      <c r="Y14" s="11"/>
      <c r="Z14" s="11"/>
      <c r="AA14" s="11" t="s">
        <v>39</v>
      </c>
      <c r="AB14" s="12">
        <f>INDEX($A$2:$U$11,MATCH($AF$5,$A$2:$A$11,),MATCH(AA14,$A$1:$U$1,))</f>
        <v>0</v>
      </c>
      <c r="AC14" s="11"/>
      <c r="AD14" s="11"/>
      <c r="AE14" s="11"/>
      <c r="AF14" s="11"/>
      <c r="AG14" s="11"/>
    </row>
    <row r="15" spans="1:33" x14ac:dyDescent="0.25">
      <c r="B15" s="9"/>
      <c r="Y15" s="11"/>
      <c r="Z15" s="11"/>
      <c r="AA15" s="11" t="s">
        <v>59</v>
      </c>
      <c r="AB15" s="12">
        <f>INDEX($A$2:$U$11,MATCH($AF$5,$A$2:$A$11,),MATCH(AA15,$A$1:$U$1,))</f>
        <v>0</v>
      </c>
      <c r="AC15" s="11"/>
      <c r="AD15" s="11"/>
      <c r="AE15" s="11"/>
      <c r="AF15" s="11"/>
      <c r="AG15" s="11"/>
    </row>
    <row r="16" spans="1:33" x14ac:dyDescent="0.25">
      <c r="B16" s="9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B17" s="9"/>
      <c r="J17" s="7"/>
      <c r="Y17" s="11"/>
      <c r="Z17" s="11" t="s">
        <v>57</v>
      </c>
      <c r="AA17" s="11" t="s">
        <v>12</v>
      </c>
      <c r="AB17" s="11" t="s">
        <v>13</v>
      </c>
      <c r="AC17" s="11" t="s">
        <v>10</v>
      </c>
      <c r="AD17" s="11" t="s">
        <v>41</v>
      </c>
      <c r="AE17" s="11" t="s">
        <v>42</v>
      </c>
      <c r="AF17" s="11" t="s">
        <v>43</v>
      </c>
      <c r="AG17" s="11" t="s">
        <v>44</v>
      </c>
    </row>
    <row r="18" spans="1:33" x14ac:dyDescent="0.25">
      <c r="B18" s="9"/>
      <c r="J18" s="7"/>
      <c r="Y18" s="11"/>
      <c r="Z18" s="11">
        <f t="array" ref="Z18">INDEX($A$2:$U$11,SMALL(IF($AF$5=LOOKUP(ROW(A$2:A$11),IF(ISNUMBER($A$2:$A$11),ROW(A$2:A$11)),$A$2:$A$11),ROW(A$2:A$11)-1),ROW()-ROW(Z$17)),MATCH(Z$17,$A$1:$U$1,))</f>
        <v>0</v>
      </c>
      <c r="AA18" s="11" t="str">
        <f>N2</f>
        <v>Стойки</v>
      </c>
      <c r="AB18" s="11" t="str">
        <f>O2</f>
        <v>Ваз</v>
      </c>
      <c r="AC18" s="11" t="str">
        <f>P2</f>
        <v>новые</v>
      </c>
      <c r="AD18" s="11" t="str">
        <f>Q2</f>
        <v>шт.</v>
      </c>
      <c r="AE18" s="11">
        <f>R2</f>
        <v>8</v>
      </c>
      <c r="AF18" s="11"/>
      <c r="AG18" s="11"/>
    </row>
    <row r="19" spans="1:33" x14ac:dyDescent="0.25">
      <c r="Y19" s="11"/>
      <c r="Z19" s="11" t="str">
        <f t="array" ref="Z19">INDEX($A$2:$U$11,SMALL(IF($AF$5=LOOKUP(ROW(A$2:A$11),IF(ISNUMBER($A$2:$A$11),ROW(A$2:A$11)),$A$2:$A$11),ROW(A$2:A$11)-1),ROW()-ROW(Z$17)),MATCH(Z$17,$A$1:$U$1,))</f>
        <v>и</v>
      </c>
      <c r="AA19" s="11" t="str">
        <f>IF(AA18=0,0,N3)</f>
        <v>пружины</v>
      </c>
      <c r="AB19" s="11" t="str">
        <f t="shared" ref="AB19:AE19" si="0">O3</f>
        <v>Ваз</v>
      </c>
      <c r="AC19" s="11" t="str">
        <f t="shared" si="0"/>
        <v>новые</v>
      </c>
      <c r="AD19" s="11" t="str">
        <f t="shared" si="0"/>
        <v>шт.</v>
      </c>
      <c r="AE19" s="11">
        <f t="shared" si="0"/>
        <v>2</v>
      </c>
      <c r="AF19" s="11"/>
      <c r="AG19" s="11"/>
    </row>
    <row r="20" spans="1:33" x14ac:dyDescent="0.25">
      <c r="Y20" s="11"/>
      <c r="Z20" s="11">
        <f t="array" ref="Z20">INDEX($A$2:$U$11,SMALL(IF($AF$5=LOOKUP(ROW(A$2:A$11),IF(ISNUMBER($A$2:$A$11),ROW(A$2:A$11)),$A$2:$A$11),ROW(A$2:A$11)-1),ROW()-ROW(Z$17)),MATCH(Z$17,$A$1:$U$1,))</f>
        <v>0</v>
      </c>
      <c r="AA20" s="11">
        <f>IF(AA19=0,0,N4)</f>
        <v>0</v>
      </c>
      <c r="AB20" s="11">
        <f t="shared" ref="AB20:AE20" si="1">IF(AB19=0,0,O4)</f>
        <v>0</v>
      </c>
      <c r="AC20" s="11">
        <f t="shared" si="1"/>
        <v>0</v>
      </c>
      <c r="AD20" s="11">
        <f t="shared" si="1"/>
        <v>0</v>
      </c>
      <c r="AE20" s="11">
        <f t="shared" si="1"/>
        <v>0</v>
      </c>
      <c r="AF20" s="11"/>
      <c r="AG20" s="11"/>
    </row>
    <row r="21" spans="1:33" x14ac:dyDescent="0.25">
      <c r="B21" s="9"/>
      <c r="J21" s="7"/>
      <c r="Y21" s="11"/>
      <c r="Z21" s="11" t="e">
        <f t="array" ref="Z21">INDEX($A$2:$U$11,SMALL(IF($AF$5=LOOKUP(ROW(A$2:A$11),IF(ISNUMBER($A$2:$A$11),ROW(A$2:A$11)),$A$2:$A$11),ROW(A$2:A$11)-1),ROW()-ROW(Z$17)),MATCH(Z$17,$A$1:$U$1,))</f>
        <v>#NUM!</v>
      </c>
      <c r="AA21" s="11">
        <f t="shared" ref="AA21" si="2">IF(AA20=0,0,N5)</f>
        <v>0</v>
      </c>
      <c r="AB21" s="11">
        <f t="shared" ref="AB21:AB24" si="3">IF(AB20=0,0,O5)</f>
        <v>0</v>
      </c>
      <c r="AC21" s="11">
        <f t="shared" ref="AC21:AC24" si="4">IF(AC20=0,0,P5)</f>
        <v>0</v>
      </c>
      <c r="AD21" s="11">
        <f t="shared" ref="AD21:AD24" si="5">IF(AD20=0,0,Q5)</f>
        <v>0</v>
      </c>
      <c r="AE21" s="11">
        <f t="shared" ref="AE21:AE24" si="6">IF(AE20=0,0,R5)</f>
        <v>0</v>
      </c>
      <c r="AF21" s="11"/>
      <c r="AG21" s="11"/>
    </row>
    <row r="22" spans="1:33" x14ac:dyDescent="0.25">
      <c r="B22" s="9"/>
      <c r="J22" s="7"/>
      <c r="Y22" s="11"/>
      <c r="Z22" s="11" t="e">
        <f t="array" ref="Z22">INDEX($A$2:$U$11,SMALL(IF($AF$5=LOOKUP(ROW(A$2:A$11),IF(ISNUMBER($A$2:$A$11),ROW(A$2:A$11)),$A$2:$A$11),ROW(A$2:A$11)-1),ROW()-ROW(Z$17)),MATCH(Z$17,$A$1:$U$1,))</f>
        <v>#NUM!</v>
      </c>
      <c r="AA22" s="11">
        <f t="shared" ref="AA22" si="7">IF(AA21=0,0,N6)</f>
        <v>0</v>
      </c>
      <c r="AB22" s="11">
        <f t="shared" si="3"/>
        <v>0</v>
      </c>
      <c r="AC22" s="11">
        <f t="shared" si="4"/>
        <v>0</v>
      </c>
      <c r="AD22" s="11">
        <f t="shared" si="5"/>
        <v>0</v>
      </c>
      <c r="AE22" s="11">
        <f t="shared" si="6"/>
        <v>0</v>
      </c>
      <c r="AF22" s="11"/>
      <c r="AG22" s="11"/>
    </row>
    <row r="23" spans="1:33" x14ac:dyDescent="0.25">
      <c r="B23" s="9"/>
      <c r="J23" s="7"/>
      <c r="Y23" s="11"/>
      <c r="Z23" s="11" t="e">
        <f t="array" ref="Z23">INDEX($A$2:$U$11,SMALL(IF($AF$5=LOOKUP(ROW(A$2:A$11),IF(ISNUMBER($A$2:$A$11),ROW(A$2:A$11)),$A$2:$A$11),ROW(A$2:A$11)-1),ROW()-ROW(Z$17)),MATCH(Z$17,$A$1:$U$1,))</f>
        <v>#NUM!</v>
      </c>
      <c r="AA23" s="11">
        <f t="shared" ref="AA23" si="8">IF(AA22=0,0,N7)</f>
        <v>0</v>
      </c>
      <c r="AB23" s="11">
        <f t="shared" si="3"/>
        <v>0</v>
      </c>
      <c r="AC23" s="11">
        <f t="shared" si="4"/>
        <v>0</v>
      </c>
      <c r="AD23" s="11">
        <f t="shared" si="5"/>
        <v>0</v>
      </c>
      <c r="AE23" s="11">
        <f t="shared" si="6"/>
        <v>0</v>
      </c>
      <c r="AF23" s="11"/>
      <c r="AG23" s="11"/>
    </row>
    <row r="24" spans="1:33" x14ac:dyDescent="0.25">
      <c r="B24" s="9"/>
      <c r="J24" s="7"/>
      <c r="Y24" s="11"/>
      <c r="Z24" s="11">
        <f t="shared" ref="Z24" si="9">IF(AA24=0,0,M8)</f>
        <v>0</v>
      </c>
      <c r="AA24" s="11">
        <f t="shared" ref="AA24" si="10">IF(AA23=0,0,N8)</f>
        <v>0</v>
      </c>
      <c r="AB24" s="11">
        <f t="shared" si="3"/>
        <v>0</v>
      </c>
      <c r="AC24" s="11">
        <f t="shared" si="4"/>
        <v>0</v>
      </c>
      <c r="AD24" s="11">
        <f t="shared" si="5"/>
        <v>0</v>
      </c>
      <c r="AE24" s="11">
        <f t="shared" si="6"/>
        <v>0</v>
      </c>
      <c r="AF24" s="11"/>
      <c r="AG24" s="11"/>
    </row>
    <row r="25" spans="1:33" x14ac:dyDescent="0.25">
      <c r="A25" s="15"/>
      <c r="B25" s="9"/>
      <c r="J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15"/>
      <c r="B26" s="9"/>
      <c r="J26" s="7"/>
      <c r="Y26" s="11"/>
      <c r="Z26" s="11"/>
      <c r="AA26" s="11"/>
      <c r="AB26" s="14" t="s">
        <v>11</v>
      </c>
      <c r="AC26" s="12" t="str">
        <f>INDEX($A$2:$U$11,MATCH($AF$5,$A$2:$A$11,),MATCH(AB26,$A$1:$U$1,))</f>
        <v>Срочно до 5 декабря</v>
      </c>
      <c r="AD26" s="11"/>
      <c r="AE26" s="11"/>
      <c r="AF26" s="11"/>
      <c r="AG26" s="11"/>
    </row>
    <row r="27" spans="1:33" x14ac:dyDescent="0.25">
      <c r="A27" s="15"/>
      <c r="B27" s="9"/>
      <c r="J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5"/>
      <c r="B28" s="9"/>
      <c r="J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5"/>
      <c r="B29" s="9"/>
      <c r="J29" s="7"/>
    </row>
    <row r="30" spans="1:33" x14ac:dyDescent="0.25">
      <c r="A30" s="8"/>
      <c r="B30" s="9"/>
      <c r="J30" s="7"/>
    </row>
    <row r="31" spans="1:33" x14ac:dyDescent="0.25">
      <c r="B31" s="9"/>
    </row>
    <row r="32" spans="1:33" x14ac:dyDescent="0.25">
      <c r="B32" s="9"/>
    </row>
    <row r="33" spans="1:10" x14ac:dyDescent="0.25">
      <c r="B33" s="9"/>
      <c r="J33" s="7"/>
    </row>
    <row r="34" spans="1:10" x14ac:dyDescent="0.25">
      <c r="B34" s="9"/>
      <c r="J34" s="7"/>
    </row>
    <row r="35" spans="1:10" x14ac:dyDescent="0.25">
      <c r="B35" s="9"/>
      <c r="J35" s="7"/>
    </row>
    <row r="36" spans="1:10" x14ac:dyDescent="0.25">
      <c r="B36" s="9"/>
      <c r="J36" s="7"/>
    </row>
    <row r="37" spans="1:10" x14ac:dyDescent="0.25">
      <c r="B37" s="9"/>
    </row>
    <row r="38" spans="1:10" x14ac:dyDescent="0.25">
      <c r="B38" s="9"/>
    </row>
    <row r="39" spans="1:10" x14ac:dyDescent="0.25">
      <c r="B39" s="9"/>
    </row>
    <row r="40" spans="1:10" x14ac:dyDescent="0.25">
      <c r="B40" s="9"/>
    </row>
    <row r="41" spans="1:10" x14ac:dyDescent="0.25">
      <c r="B41" s="9"/>
    </row>
    <row r="42" spans="1:10" x14ac:dyDescent="0.25">
      <c r="B42" s="9"/>
    </row>
    <row r="43" spans="1:10" x14ac:dyDescent="0.25">
      <c r="A43" s="15"/>
      <c r="B43" s="9"/>
      <c r="J43" s="7"/>
    </row>
    <row r="44" spans="1:10" x14ac:dyDescent="0.25">
      <c r="A44" s="15"/>
    </row>
    <row r="45" spans="1:10" x14ac:dyDescent="0.25">
      <c r="A45" s="8"/>
    </row>
    <row r="46" spans="1:10" x14ac:dyDescent="0.25">
      <c r="B46" s="9"/>
      <c r="J46" s="7"/>
    </row>
    <row r="47" spans="1:10" x14ac:dyDescent="0.25">
      <c r="B47" s="9"/>
      <c r="J47" s="7"/>
    </row>
    <row r="48" spans="1:10" x14ac:dyDescent="0.25">
      <c r="B48" s="9"/>
      <c r="J48" s="7"/>
    </row>
    <row r="49" spans="1:10" x14ac:dyDescent="0.25">
      <c r="B49" s="9"/>
      <c r="J49" s="7"/>
    </row>
    <row r="50" spans="1:10" x14ac:dyDescent="0.25">
      <c r="A50" s="15"/>
      <c r="B50" s="9"/>
      <c r="J50" s="7"/>
    </row>
    <row r="51" spans="1:10" x14ac:dyDescent="0.25">
      <c r="A51" s="15"/>
    </row>
    <row r="52" spans="1:10" x14ac:dyDescent="0.25">
      <c r="A52" s="8"/>
    </row>
    <row r="53" spans="1:10" x14ac:dyDescent="0.25">
      <c r="A53" s="15"/>
      <c r="B53" s="9"/>
    </row>
    <row r="54" spans="1:10" x14ac:dyDescent="0.25">
      <c r="A54" s="15"/>
    </row>
    <row r="55" spans="1:10" x14ac:dyDescent="0.25">
      <c r="A55" s="8"/>
    </row>
    <row r="56" spans="1:10" x14ac:dyDescent="0.25">
      <c r="A56" s="15"/>
      <c r="B56" s="9"/>
      <c r="J56" s="7"/>
    </row>
    <row r="57" spans="1:10" x14ac:dyDescent="0.25">
      <c r="A57" s="15"/>
    </row>
    <row r="58" spans="1:10" x14ac:dyDescent="0.25">
      <c r="A58" s="15"/>
    </row>
    <row r="59" spans="1:10" x14ac:dyDescent="0.25">
      <c r="A59" s="8"/>
    </row>
    <row r="60" spans="1:10" x14ac:dyDescent="0.25">
      <c r="B60" s="9"/>
      <c r="J60" s="7"/>
    </row>
    <row r="61" spans="1:10" x14ac:dyDescent="0.25">
      <c r="B61" s="9"/>
      <c r="J61" s="7"/>
    </row>
    <row r="62" spans="1:10" x14ac:dyDescent="0.25">
      <c r="B62" s="9"/>
    </row>
  </sheetData>
  <mergeCells count="5">
    <mergeCell ref="A25:A29"/>
    <mergeCell ref="A43:A44"/>
    <mergeCell ref="A50:A51"/>
    <mergeCell ref="A53:A54"/>
    <mergeCell ref="A56:A58"/>
  </mergeCells>
  <conditionalFormatting sqref="Y5:AG28">
    <cfRule type="expression" dxfId="3" priority="4">
      <formula>ISERROR(Y5)</formula>
    </cfRule>
    <cfRule type="expression" dxfId="2" priority="3">
      <formula>Y5=0</formula>
    </cfRule>
  </conditionalFormatting>
  <conditionalFormatting sqref="K1">
    <cfRule type="expression" dxfId="1" priority="1">
      <formula>K1=0</formula>
    </cfRule>
    <cfRule type="expression" dxfId="0" priority="2">
      <formula>ISERROR(K1)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2013-12-17T09:19:59Z</dcterms:modified>
</cp:coreProperties>
</file>