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15" windowWidth="14055" windowHeight="7620" activeTab="1"/>
  </bookViews>
  <sheets>
    <sheet name="Справочники" sheetId="2" r:id="rId1"/>
    <sheet name="БАЗА" sheetId="1" r:id="rId2"/>
  </sheets>
  <definedNames>
    <definedName name="комнаты">Справочники!$A$2:$B$16</definedName>
    <definedName name="цены">Справочники!$E$2:$F$4</definedName>
  </definedNames>
  <calcPr calcId="145621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3" i="1"/>
  <c r="D3" i="1" l="1"/>
  <c r="E3" i="1" s="1"/>
  <c r="D4" i="1" l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I6" i="1" l="1"/>
  <c r="J6" i="1" s="1"/>
  <c r="H4" i="1"/>
  <c r="H5" i="1"/>
  <c r="H6" i="1"/>
  <c r="H7" i="1"/>
  <c r="H8" i="1"/>
  <c r="H9" i="1"/>
  <c r="H10" i="1"/>
  <c r="H11" i="1"/>
  <c r="H12" i="1"/>
  <c r="I12" i="1" s="1"/>
  <c r="J12" i="1" s="1"/>
  <c r="H13" i="1"/>
  <c r="I13" i="1" s="1"/>
  <c r="J13" i="1" s="1"/>
  <c r="H14" i="1"/>
  <c r="H15" i="1"/>
  <c r="H16" i="1"/>
  <c r="H17" i="1"/>
  <c r="H18" i="1"/>
  <c r="I18" i="1" s="1"/>
  <c r="J18" i="1" s="1"/>
  <c r="H19" i="1"/>
  <c r="H20" i="1"/>
  <c r="H21" i="1"/>
  <c r="H3" i="1"/>
  <c r="I4" i="1" l="1"/>
  <c r="J4" i="1" s="1"/>
  <c r="I17" i="1"/>
  <c r="J17" i="1" s="1"/>
  <c r="I21" i="1"/>
  <c r="J21" i="1" s="1"/>
  <c r="I20" i="1"/>
  <c r="J20" i="1" s="1"/>
  <c r="I19" i="1"/>
  <c r="J19" i="1" s="1"/>
  <c r="I9" i="1"/>
  <c r="J9" i="1" s="1"/>
  <c r="I16" i="1"/>
  <c r="J16" i="1" s="1"/>
  <c r="I15" i="1"/>
  <c r="J15" i="1" s="1"/>
  <c r="I7" i="1"/>
  <c r="J7" i="1" s="1"/>
  <c r="I10" i="1"/>
  <c r="J10" i="1" s="1"/>
  <c r="I11" i="1"/>
  <c r="J11" i="1" s="1"/>
  <c r="I8" i="1"/>
  <c r="J8" i="1" s="1"/>
  <c r="I3" i="1"/>
  <c r="J3" i="1" s="1"/>
  <c r="I14" i="1"/>
  <c r="J14" i="1" s="1"/>
  <c r="I5" i="1"/>
  <c r="J5" i="1" s="1"/>
</calcChain>
</file>

<file path=xl/sharedStrings.xml><?xml version="1.0" encoding="utf-8"?>
<sst xmlns="http://schemas.openxmlformats.org/spreadsheetml/2006/main" count="59" uniqueCount="48">
  <si>
    <t>1. Номер комнаты ввести с помощью поля со списком.</t>
  </si>
  <si>
    <t>2. С использованием справочной таблицы для каждой комнаты определить ее тип и стоимость проживания в долларах</t>
  </si>
  <si>
    <t>3. Рассчитать продолжительность проживания в гостинице каждым постояльцем.</t>
  </si>
  <si>
    <t>4. Рассчитать величину оплаты за проживание в рублях и долларах</t>
  </si>
  <si>
    <t>Курс доллара хранить в отдельной ячейке.</t>
  </si>
  <si>
    <t>4*. Рассчитать величину оплаты за проживание в рублях и долларах по правилу: если клиент проживает больше, чем 10 дней,</t>
  </si>
  <si>
    <t>то ему предоставляется скидка 3% на оплату проживания каждого дня после 10-го.</t>
  </si>
  <si>
    <t>5. Рассчитать выручку за каждый день</t>
  </si>
  <si>
    <t>6. Построить диаграмму, отражающую выручку по каждому типу комнат</t>
  </si>
  <si>
    <t>7*. Составить сценарии поведения модели, при вариантах величины скидки 3%, 4%, 5%</t>
  </si>
  <si>
    <t>ФИО</t>
  </si>
  <si>
    <t>№ комнаты</t>
  </si>
  <si>
    <t>Стоимость проживания</t>
  </si>
  <si>
    <t>Дата прибытия</t>
  </si>
  <si>
    <t>Дата убытия</t>
  </si>
  <si>
    <t>Продолжительность пребывания в днях</t>
  </si>
  <si>
    <t>Оплата проживания в руб.</t>
  </si>
  <si>
    <t>Кукина</t>
  </si>
  <si>
    <t>Макова</t>
  </si>
  <si>
    <t>Сушкина</t>
  </si>
  <si>
    <t>Кротова</t>
  </si>
  <si>
    <t>Бойцов</t>
  </si>
  <si>
    <t>Люкс</t>
  </si>
  <si>
    <t>Гайдай</t>
  </si>
  <si>
    <t>Краснов</t>
  </si>
  <si>
    <t>Рябов</t>
  </si>
  <si>
    <t>Белова</t>
  </si>
  <si>
    <t>Чернова</t>
  </si>
  <si>
    <t>Веров</t>
  </si>
  <si>
    <t>Перов</t>
  </si>
  <si>
    <t>Кукушкин</t>
  </si>
  <si>
    <t>Макушкин</t>
  </si>
  <si>
    <t>Петушкин</t>
  </si>
  <si>
    <t>Иванов</t>
  </si>
  <si>
    <t>Иваненко</t>
  </si>
  <si>
    <t>Петров</t>
  </si>
  <si>
    <t>Петренко</t>
  </si>
  <si>
    <t>Тип комнаты</t>
  </si>
  <si>
    <t>Курс доллара</t>
  </si>
  <si>
    <t>№</t>
  </si>
  <si>
    <t>Однокомнатная</t>
  </si>
  <si>
    <t>Двухкомнатная</t>
  </si>
  <si>
    <t>Комната</t>
  </si>
  <si>
    <t>Оплата проживания в $.</t>
  </si>
  <si>
    <t>По правилу из пункта 4* в руб.</t>
  </si>
  <si>
    <t>По правилу из пункта 4* в $.</t>
  </si>
  <si>
    <t>Выручка за день</t>
  </si>
  <si>
    <t>Скидка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</si>
</sst>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&quot;.&quot;mm&quot;.&quot;yyyy"/>
    <numFmt numFmtId="165" formatCode="#,##0.00&quot; &quot;[$руб.-419];[Red]&quot;-&quot;#,##0.00&quot; &quot;[$руб.-419]"/>
    <numFmt numFmtId="166" formatCode="#,##0&quot;р.&quot;"/>
  </numFmts>
  <fonts count="7">
    <font>
      <sz val="11"/>
      <color theme="1"/>
      <name val="Arial1"/>
      <charset val="204"/>
    </font>
    <font>
      <b/>
      <i/>
      <sz val="16"/>
      <color theme="1"/>
      <name val="Arial1"/>
      <charset val="204"/>
    </font>
    <font>
      <sz val="10"/>
      <color theme="1"/>
      <name val="Arial Cyr"/>
      <charset val="204"/>
    </font>
    <font>
      <b/>
      <i/>
      <u/>
      <sz val="11"/>
      <color theme="1"/>
      <name val="Arial1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1"/>
      <charset val="204"/>
    </font>
    <font>
      <b/>
      <sz val="10"/>
      <color theme="1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3" fillId="0" borderId="0"/>
    <xf numFmtId="165" fontId="3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0" borderId="1" xfId="3" applyBorder="1" applyProtection="1">
      <protection hidden="1"/>
    </xf>
    <xf numFmtId="0" fontId="0" fillId="0" borderId="1" xfId="0" applyBorder="1" applyAlignment="1">
      <alignment wrapText="1"/>
    </xf>
    <xf numFmtId="0" fontId="0" fillId="0" borderId="1" xfId="0" applyBorder="1" applyProtection="1">
      <protection hidden="1"/>
    </xf>
    <xf numFmtId="0" fontId="0" fillId="0" borderId="2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3" applyBorder="1" applyProtection="1">
      <protection hidden="1"/>
    </xf>
    <xf numFmtId="0" fontId="0" fillId="0" borderId="0" xfId="0" applyBorder="1" applyAlignment="1">
      <alignment wrapText="1"/>
    </xf>
    <xf numFmtId="164" fontId="0" fillId="0" borderId="0" xfId="0" applyNumberFormat="1" applyBorder="1"/>
    <xf numFmtId="1" fontId="0" fillId="0" borderId="0" xfId="0" applyNumberFormat="1" applyBorder="1"/>
    <xf numFmtId="0" fontId="0" fillId="0" borderId="0" xfId="0" applyBorder="1" applyProtection="1">
      <protection hidden="1"/>
    </xf>
    <xf numFmtId="0" fontId="4" fillId="2" borderId="0" xfId="0" applyFont="1" applyFill="1" applyAlignment="1">
      <alignment wrapText="1"/>
    </xf>
    <xf numFmtId="0" fontId="0" fillId="0" borderId="2" xfId="0" applyBorder="1"/>
    <xf numFmtId="0" fontId="4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wrapText="1"/>
    </xf>
    <xf numFmtId="166" fontId="0" fillId="0" borderId="1" xfId="0" applyNumberFormat="1" applyBorder="1"/>
    <xf numFmtId="0" fontId="6" fillId="2" borderId="1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/>
    </xf>
  </cellXfs>
  <cellStyles count="6">
    <cellStyle name="Heading" xfId="1"/>
    <cellStyle name="Heading1" xfId="2"/>
    <cellStyle name="Normal_2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G9" sqref="G9"/>
    </sheetView>
  </sheetViews>
  <sheetFormatPr defaultRowHeight="12.75" customHeight="1"/>
  <cols>
    <col min="1" max="1" width="15.875" customWidth="1"/>
    <col min="2" max="2" width="15.125" customWidth="1"/>
    <col min="3" max="4" width="8.375" customWidth="1"/>
    <col min="5" max="5" width="14.875" customWidth="1"/>
    <col min="6" max="6" width="11.625" customWidth="1"/>
    <col min="7" max="1024" width="8.375" customWidth="1"/>
  </cols>
  <sheetData>
    <row r="1" spans="1:17" ht="25.5" customHeight="1">
      <c r="A1" s="15" t="s">
        <v>11</v>
      </c>
      <c r="B1" s="15" t="s">
        <v>37</v>
      </c>
      <c r="E1" s="17" t="s">
        <v>42</v>
      </c>
      <c r="F1" s="17" t="s">
        <v>12</v>
      </c>
    </row>
    <row r="2" spans="1:17" ht="12.75" customHeight="1">
      <c r="A2" s="2">
        <v>101</v>
      </c>
      <c r="B2" s="2" t="s">
        <v>40</v>
      </c>
      <c r="E2" s="16" t="s">
        <v>40</v>
      </c>
      <c r="F2" s="6">
        <v>100</v>
      </c>
    </row>
    <row r="3" spans="1:17" ht="12.75" customHeight="1">
      <c r="A3" s="2">
        <v>102</v>
      </c>
      <c r="B3" s="2" t="s">
        <v>40</v>
      </c>
      <c r="E3" s="16" t="s">
        <v>22</v>
      </c>
      <c r="F3" s="6">
        <v>200</v>
      </c>
    </row>
    <row r="4" spans="1:17" ht="12.75" customHeight="1">
      <c r="A4" s="2">
        <v>103</v>
      </c>
      <c r="B4" s="2" t="s">
        <v>41</v>
      </c>
      <c r="E4" s="16" t="s">
        <v>41</v>
      </c>
      <c r="F4" s="6">
        <v>150</v>
      </c>
    </row>
    <row r="5" spans="1:17" ht="12.75" customHeight="1">
      <c r="A5" s="2">
        <v>104</v>
      </c>
      <c r="B5" s="2" t="s">
        <v>22</v>
      </c>
    </row>
    <row r="6" spans="1:17" ht="12.75" customHeight="1">
      <c r="A6" s="2">
        <v>105</v>
      </c>
      <c r="B6" s="2" t="s">
        <v>41</v>
      </c>
    </row>
    <row r="7" spans="1:17" ht="12.75" customHeight="1">
      <c r="A7" s="2">
        <v>106</v>
      </c>
      <c r="B7" s="2" t="s">
        <v>22</v>
      </c>
    </row>
    <row r="8" spans="1:17" ht="12.75" customHeight="1">
      <c r="A8" s="2">
        <v>107</v>
      </c>
      <c r="B8" s="2" t="s">
        <v>41</v>
      </c>
    </row>
    <row r="9" spans="1:17" ht="12.75" customHeight="1">
      <c r="A9" s="2">
        <v>201</v>
      </c>
      <c r="B9" s="2" t="s">
        <v>41</v>
      </c>
    </row>
    <row r="10" spans="1:17" ht="12.75" customHeight="1">
      <c r="A10" s="9"/>
      <c r="B10" s="9"/>
    </row>
    <row r="11" spans="1:17" ht="12.75" customHeight="1">
      <c r="A11" s="9"/>
      <c r="B11" s="9"/>
    </row>
    <row r="12" spans="1:17" ht="12.75" customHeight="1">
      <c r="A12" s="9"/>
      <c r="B12" s="9"/>
    </row>
    <row r="13" spans="1:17" ht="12.75" customHeight="1">
      <c r="A13" s="9"/>
      <c r="B13" s="9"/>
    </row>
    <row r="14" spans="1:17" ht="12.75" customHeight="1">
      <c r="A14" s="9"/>
      <c r="B14" s="9"/>
    </row>
    <row r="15" spans="1:17" ht="12.75" customHeight="1">
      <c r="A15" s="9"/>
      <c r="B15" s="9"/>
      <c r="P15" s="16"/>
      <c r="Q15" s="6"/>
    </row>
    <row r="16" spans="1:17" ht="12.75" customHeight="1">
      <c r="A16" s="9"/>
      <c r="B16" s="9"/>
      <c r="P16" s="16"/>
      <c r="Q16" s="6"/>
    </row>
    <row r="17" spans="1:17" ht="12.75" customHeight="1">
      <c r="P17" s="16"/>
      <c r="Q17" s="6"/>
    </row>
    <row r="19" spans="1:17" ht="12.75" customHeight="1">
      <c r="A19" s="1"/>
      <c r="B19" s="1"/>
    </row>
    <row r="20" spans="1:17" ht="25.5" customHeight="1"/>
  </sheetData>
  <pageMargins left="0.74803149606299213" right="0.74803149606299213" top="1.2791338582677165" bottom="1.2791338582677165" header="0.98385826771653528" footer="0.98385826771653528"/>
  <pageSetup paperSize="9" fitToWidth="0" fitToHeight="0" pageOrder="overThenDown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5"/>
  <sheetViews>
    <sheetView tabSelected="1" workbookViewId="0">
      <selection activeCell="I23" sqref="I23"/>
    </sheetView>
  </sheetViews>
  <sheetFormatPr defaultRowHeight="12.75" customHeight="1"/>
  <cols>
    <col min="1" max="1" width="3.75" customWidth="1"/>
    <col min="2" max="2" width="14.75" customWidth="1"/>
    <col min="3" max="3" width="8.375" customWidth="1"/>
    <col min="4" max="4" width="17.375" customWidth="1"/>
    <col min="5" max="5" width="12" customWidth="1"/>
    <col min="6" max="7" width="14.75" customWidth="1"/>
    <col min="8" max="8" width="11.5" customWidth="1"/>
    <col min="9" max="9" width="10.5" customWidth="1"/>
    <col min="10" max="10" width="11" customWidth="1"/>
    <col min="11" max="11" width="17.5" customWidth="1"/>
    <col min="12" max="12" width="18" customWidth="1"/>
    <col min="13" max="13" width="17.875" customWidth="1"/>
    <col min="14" max="14" width="17.25" customWidth="1"/>
    <col min="15" max="1024" width="8.375" customWidth="1"/>
  </cols>
  <sheetData>
    <row r="2" spans="1:13" ht="60" customHeight="1">
      <c r="A2" s="7" t="s">
        <v>39</v>
      </c>
      <c r="B2" s="7" t="s">
        <v>10</v>
      </c>
      <c r="C2" s="7" t="s">
        <v>11</v>
      </c>
      <c r="D2" s="7" t="s">
        <v>37</v>
      </c>
      <c r="E2" s="7" t="s">
        <v>12</v>
      </c>
      <c r="F2" s="7" t="s">
        <v>13</v>
      </c>
      <c r="G2" s="7" t="s">
        <v>14</v>
      </c>
      <c r="H2" s="7" t="s">
        <v>15</v>
      </c>
      <c r="I2" s="7" t="s">
        <v>16</v>
      </c>
      <c r="J2" s="7" t="s">
        <v>43</v>
      </c>
      <c r="K2" s="24" t="s">
        <v>44</v>
      </c>
      <c r="L2" s="24" t="s">
        <v>45</v>
      </c>
      <c r="M2" s="7" t="s">
        <v>46</v>
      </c>
    </row>
    <row r="3" spans="1:13" ht="12.75" customHeight="1">
      <c r="A3" s="2">
        <v>9</v>
      </c>
      <c r="B3" s="3" t="s">
        <v>17</v>
      </c>
      <c r="C3" s="18">
        <v>101</v>
      </c>
      <c r="D3" s="18" t="str">
        <f>VLOOKUP(C3,Справочники!A$2:B$90,2)</f>
        <v>Однокомнатная</v>
      </c>
      <c r="E3" s="19">
        <f t="shared" ref="E3:E21" si="0">VLOOKUP(D3,цены,2,FALSE)</f>
        <v>100</v>
      </c>
      <c r="F3" s="20">
        <v>41548</v>
      </c>
      <c r="G3" s="20">
        <v>41589</v>
      </c>
      <c r="H3" s="21">
        <f>G3-F3</f>
        <v>41</v>
      </c>
      <c r="I3" s="22">
        <f>E3*H3</f>
        <v>4100</v>
      </c>
      <c r="J3" s="22">
        <f t="shared" ref="J3:J21" si="1">I3*L$25</f>
        <v>100450</v>
      </c>
      <c r="K3" s="23">
        <f>IF(H3&gt;10,(E3*H3)-((H3/11)*E3)-(((H3/11)*E3)*M25),"Не более 10 дней")</f>
        <v>3716.0909090909095</v>
      </c>
      <c r="L3" s="23">
        <f>IF(H3&gt;10,((E3*H3)-((H3/11)*E3)-(((H3/11)*E3)*M25))*$L$25,"Не более 10 дней")</f>
        <v>91044.227272727279</v>
      </c>
      <c r="M3" s="2"/>
    </row>
    <row r="4" spans="1:13" ht="12.75" customHeight="1">
      <c r="A4" s="2">
        <v>10</v>
      </c>
      <c r="B4" s="3" t="s">
        <v>18</v>
      </c>
      <c r="C4" s="18">
        <v>106</v>
      </c>
      <c r="D4" s="18" t="str">
        <f>VLOOKUP(C4,Справочники!A$2:B$90,2)</f>
        <v>Люкс</v>
      </c>
      <c r="E4" s="19">
        <f t="shared" si="0"/>
        <v>200</v>
      </c>
      <c r="F4" s="20">
        <v>41548</v>
      </c>
      <c r="G4" s="20">
        <v>41588</v>
      </c>
      <c r="H4" s="21">
        <f t="shared" ref="H4:H21" si="2">G4-F4</f>
        <v>40</v>
      </c>
      <c r="I4" s="22">
        <f t="shared" ref="I4:I21" si="3">E4*H4</f>
        <v>8000</v>
      </c>
      <c r="J4" s="22">
        <f t="shared" si="1"/>
        <v>196000</v>
      </c>
      <c r="K4" s="23">
        <f t="shared" ref="K4:K21" si="4">IF(H4&gt;10,(E4*H4)-((H4/11)*E4)-(((H4/11)*E4)*M26),"Не более 10 дней")</f>
        <v>7272.727272727273</v>
      </c>
      <c r="L4" s="23">
        <f t="shared" ref="L4:L21" si="5">IF(H4&gt;10,((E4*H4)-((H4/11)*E4)-(((H4/11)*E4)*M26))*$L$25,"Не более 10 дней")</f>
        <v>178181.81818181818</v>
      </c>
      <c r="M4" s="2"/>
    </row>
    <row r="5" spans="1:13" ht="12.75" customHeight="1">
      <c r="A5" s="2">
        <v>11</v>
      </c>
      <c r="B5" s="3" t="s">
        <v>19</v>
      </c>
      <c r="C5" s="18">
        <v>201</v>
      </c>
      <c r="D5" s="18" t="str">
        <f>VLOOKUP(C5,Справочники!A$2:B$90,2)</f>
        <v>Двухкомнатная</v>
      </c>
      <c r="E5" s="19">
        <f t="shared" si="0"/>
        <v>150</v>
      </c>
      <c r="F5" s="20">
        <v>41548</v>
      </c>
      <c r="G5" s="20">
        <v>41583</v>
      </c>
      <c r="H5" s="21">
        <f t="shared" si="2"/>
        <v>35</v>
      </c>
      <c r="I5" s="22">
        <f t="shared" si="3"/>
        <v>5250</v>
      </c>
      <c r="J5" s="22">
        <f t="shared" si="1"/>
        <v>128625</v>
      </c>
      <c r="K5" s="23">
        <f t="shared" si="4"/>
        <v>4772.727272727273</v>
      </c>
      <c r="L5" s="23">
        <f t="shared" si="5"/>
        <v>116931.81818181819</v>
      </c>
      <c r="M5" s="2"/>
    </row>
    <row r="6" spans="1:13" ht="12.75" customHeight="1">
      <c r="A6" s="2">
        <v>12</v>
      </c>
      <c r="B6" s="3" t="s">
        <v>20</v>
      </c>
      <c r="C6" s="18">
        <v>106</v>
      </c>
      <c r="D6" s="18" t="str">
        <f>VLOOKUP(C6,Справочники!A$2:B$90,2)</f>
        <v>Люкс</v>
      </c>
      <c r="E6" s="19">
        <f t="shared" si="0"/>
        <v>200</v>
      </c>
      <c r="F6" s="20">
        <v>41548</v>
      </c>
      <c r="G6" s="20">
        <v>41583</v>
      </c>
      <c r="H6" s="21">
        <f t="shared" si="2"/>
        <v>35</v>
      </c>
      <c r="I6" s="22">
        <f t="shared" si="3"/>
        <v>7000</v>
      </c>
      <c r="J6" s="22">
        <f t="shared" si="1"/>
        <v>171500</v>
      </c>
      <c r="K6" s="23">
        <f t="shared" si="4"/>
        <v>6363.636363636364</v>
      </c>
      <c r="L6" s="23">
        <f t="shared" si="5"/>
        <v>155909.09090909091</v>
      </c>
      <c r="M6" s="2"/>
    </row>
    <row r="7" spans="1:13" ht="12.75" customHeight="1">
      <c r="A7" s="2">
        <v>13</v>
      </c>
      <c r="B7" s="3" t="s">
        <v>21</v>
      </c>
      <c r="C7" s="18">
        <v>105</v>
      </c>
      <c r="D7" s="18" t="str">
        <f>VLOOKUP(C7,Справочники!A$2:B$90,2)</f>
        <v>Двухкомнатная</v>
      </c>
      <c r="E7" s="19">
        <f t="shared" si="0"/>
        <v>150</v>
      </c>
      <c r="F7" s="20">
        <v>41549</v>
      </c>
      <c r="G7" s="20">
        <v>41589</v>
      </c>
      <c r="H7" s="21">
        <f t="shared" si="2"/>
        <v>40</v>
      </c>
      <c r="I7" s="22">
        <f t="shared" si="3"/>
        <v>6000</v>
      </c>
      <c r="J7" s="22">
        <f t="shared" si="1"/>
        <v>147000</v>
      </c>
      <c r="K7" s="23">
        <f t="shared" si="4"/>
        <v>5454.545454545455</v>
      </c>
      <c r="L7" s="23">
        <f t="shared" si="5"/>
        <v>133636.36363636365</v>
      </c>
      <c r="M7" s="2"/>
    </row>
    <row r="8" spans="1:13" ht="12.75" customHeight="1">
      <c r="A8" s="2">
        <v>14</v>
      </c>
      <c r="B8" s="3" t="s">
        <v>23</v>
      </c>
      <c r="C8" s="18">
        <v>107</v>
      </c>
      <c r="D8" s="18" t="str">
        <f>VLOOKUP(C8,Справочники!A$2:B$90,2)</f>
        <v>Двухкомнатная</v>
      </c>
      <c r="E8" s="19">
        <f t="shared" si="0"/>
        <v>150</v>
      </c>
      <c r="F8" s="20">
        <v>41549</v>
      </c>
      <c r="G8" s="20">
        <v>41588</v>
      </c>
      <c r="H8" s="21">
        <f t="shared" si="2"/>
        <v>39</v>
      </c>
      <c r="I8" s="22">
        <f t="shared" si="3"/>
        <v>5850</v>
      </c>
      <c r="J8" s="22">
        <f t="shared" si="1"/>
        <v>143325</v>
      </c>
      <c r="K8" s="23">
        <f t="shared" si="4"/>
        <v>5318.181818181818</v>
      </c>
      <c r="L8" s="23">
        <f t="shared" si="5"/>
        <v>130295.45454545454</v>
      </c>
      <c r="M8" s="2"/>
    </row>
    <row r="9" spans="1:13" ht="12.75" customHeight="1">
      <c r="A9" s="2">
        <v>15</v>
      </c>
      <c r="B9" s="3" t="s">
        <v>24</v>
      </c>
      <c r="C9" s="18">
        <v>101</v>
      </c>
      <c r="D9" s="18" t="str">
        <f>VLOOKUP(C9,Справочники!A$2:B$90,2)</f>
        <v>Однокомнатная</v>
      </c>
      <c r="E9" s="19">
        <f t="shared" si="0"/>
        <v>100</v>
      </c>
      <c r="F9" s="20">
        <v>41549</v>
      </c>
      <c r="G9" s="20">
        <v>41583</v>
      </c>
      <c r="H9" s="21">
        <f t="shared" si="2"/>
        <v>34</v>
      </c>
      <c r="I9" s="22">
        <f t="shared" si="3"/>
        <v>3400</v>
      </c>
      <c r="J9" s="22">
        <f t="shared" si="1"/>
        <v>83300</v>
      </c>
      <c r="K9" s="23">
        <f t="shared" si="4"/>
        <v>3090.909090909091</v>
      </c>
      <c r="L9" s="23">
        <f t="shared" si="5"/>
        <v>75727.272727272735</v>
      </c>
      <c r="M9" s="2"/>
    </row>
    <row r="10" spans="1:13" ht="12.75" customHeight="1">
      <c r="A10" s="2">
        <v>16</v>
      </c>
      <c r="B10" s="3" t="s">
        <v>25</v>
      </c>
      <c r="C10" s="18">
        <v>201</v>
      </c>
      <c r="D10" s="18" t="str">
        <f>VLOOKUP(C10,Справочники!A$2:B$90,2)</f>
        <v>Двухкомнатная</v>
      </c>
      <c r="E10" s="19">
        <f t="shared" si="0"/>
        <v>150</v>
      </c>
      <c r="F10" s="20">
        <v>41549</v>
      </c>
      <c r="G10" s="20">
        <v>41562</v>
      </c>
      <c r="H10" s="21">
        <f t="shared" si="2"/>
        <v>13</v>
      </c>
      <c r="I10" s="22">
        <f t="shared" si="3"/>
        <v>1950</v>
      </c>
      <c r="J10" s="22">
        <f t="shared" si="1"/>
        <v>47775</v>
      </c>
      <c r="K10" s="23">
        <f t="shared" si="4"/>
        <v>1772.7272727272727</v>
      </c>
      <c r="L10" s="23">
        <f t="shared" si="5"/>
        <v>43431.818181818184</v>
      </c>
      <c r="M10" s="2"/>
    </row>
    <row r="11" spans="1:13" ht="14.85" customHeight="1">
      <c r="A11" s="2">
        <v>17</v>
      </c>
      <c r="B11" s="3" t="s">
        <v>26</v>
      </c>
      <c r="C11" s="18">
        <v>106</v>
      </c>
      <c r="D11" s="18" t="str">
        <f>VLOOKUP(C11,Справочники!A$2:B$90,2)</f>
        <v>Люкс</v>
      </c>
      <c r="E11" s="19">
        <f t="shared" si="0"/>
        <v>200</v>
      </c>
      <c r="F11" s="20">
        <v>41549</v>
      </c>
      <c r="G11" s="20">
        <v>41589</v>
      </c>
      <c r="H11" s="21">
        <f t="shared" si="2"/>
        <v>40</v>
      </c>
      <c r="I11" s="22">
        <f t="shared" si="3"/>
        <v>8000</v>
      </c>
      <c r="J11" s="22">
        <f t="shared" si="1"/>
        <v>196000</v>
      </c>
      <c r="K11" s="23">
        <f t="shared" si="4"/>
        <v>7272.727272727273</v>
      </c>
      <c r="L11" s="23">
        <f t="shared" si="5"/>
        <v>178181.81818181818</v>
      </c>
      <c r="M11" s="2"/>
    </row>
    <row r="12" spans="1:13" ht="12.75" customHeight="1">
      <c r="A12" s="2">
        <v>18</v>
      </c>
      <c r="B12" s="3" t="s">
        <v>27</v>
      </c>
      <c r="C12" s="18">
        <v>201</v>
      </c>
      <c r="D12" s="18" t="str">
        <f>VLOOKUP(C12,Справочники!A$2:B$90,2)</f>
        <v>Двухкомнатная</v>
      </c>
      <c r="E12" s="19">
        <f t="shared" si="0"/>
        <v>150</v>
      </c>
      <c r="F12" s="20">
        <v>41549</v>
      </c>
      <c r="G12" s="20">
        <v>41588</v>
      </c>
      <c r="H12" s="21">
        <f t="shared" si="2"/>
        <v>39</v>
      </c>
      <c r="I12" s="22">
        <f t="shared" si="3"/>
        <v>5850</v>
      </c>
      <c r="J12" s="22">
        <f t="shared" si="1"/>
        <v>143325</v>
      </c>
      <c r="K12" s="23">
        <f t="shared" si="4"/>
        <v>5318.181818181818</v>
      </c>
      <c r="L12" s="23">
        <f t="shared" si="5"/>
        <v>130295.45454545454</v>
      </c>
      <c r="M12" s="2"/>
    </row>
    <row r="13" spans="1:13" ht="15.75" customHeight="1">
      <c r="A13" s="2">
        <v>23</v>
      </c>
      <c r="B13" s="5" t="s">
        <v>28</v>
      </c>
      <c r="C13" s="18">
        <v>103</v>
      </c>
      <c r="D13" s="18" t="str">
        <f>VLOOKUP(C13,Справочники!A$2:B$90,2)</f>
        <v>Двухкомнатная</v>
      </c>
      <c r="E13" s="19">
        <f t="shared" si="0"/>
        <v>150</v>
      </c>
      <c r="F13" s="20">
        <v>41549</v>
      </c>
      <c r="G13" s="20">
        <v>41552</v>
      </c>
      <c r="H13" s="21">
        <f t="shared" si="2"/>
        <v>3</v>
      </c>
      <c r="I13" s="22">
        <f t="shared" si="3"/>
        <v>450</v>
      </c>
      <c r="J13" s="22">
        <f t="shared" si="1"/>
        <v>11025</v>
      </c>
      <c r="K13" s="23" t="str">
        <f t="shared" si="4"/>
        <v>Не более 10 дней</v>
      </c>
      <c r="L13" s="23" t="str">
        <f t="shared" si="5"/>
        <v>Не более 10 дней</v>
      </c>
      <c r="M13" s="4"/>
    </row>
    <row r="14" spans="1:13" ht="14.85" customHeight="1">
      <c r="A14" s="2">
        <v>24</v>
      </c>
      <c r="B14" s="5" t="s">
        <v>29</v>
      </c>
      <c r="C14" s="18">
        <v>104</v>
      </c>
      <c r="D14" s="18" t="str">
        <f>VLOOKUP(C14,Справочники!A$2:B$90,2)</f>
        <v>Люкс</v>
      </c>
      <c r="E14" s="19">
        <f t="shared" si="0"/>
        <v>200</v>
      </c>
      <c r="F14" s="20">
        <v>41550</v>
      </c>
      <c r="G14" s="20">
        <v>41593</v>
      </c>
      <c r="H14" s="21">
        <f t="shared" si="2"/>
        <v>43</v>
      </c>
      <c r="I14" s="22">
        <f t="shared" si="3"/>
        <v>8600</v>
      </c>
      <c r="J14" s="22">
        <f t="shared" si="1"/>
        <v>210700</v>
      </c>
      <c r="K14" s="23">
        <f t="shared" si="4"/>
        <v>7818.181818181818</v>
      </c>
      <c r="L14" s="23">
        <f t="shared" si="5"/>
        <v>191545.45454545453</v>
      </c>
      <c r="M14" s="4"/>
    </row>
    <row r="15" spans="1:13" ht="14.85" customHeight="1">
      <c r="A15" s="2">
        <v>25</v>
      </c>
      <c r="B15" s="5" t="s">
        <v>30</v>
      </c>
      <c r="C15" s="18">
        <v>101</v>
      </c>
      <c r="D15" s="18" t="str">
        <f>VLOOKUP(C15,Справочники!A$2:B$90,2)</f>
        <v>Однокомнатная</v>
      </c>
      <c r="E15" s="19">
        <f t="shared" si="0"/>
        <v>100</v>
      </c>
      <c r="F15" s="20">
        <v>41550</v>
      </c>
      <c r="G15" s="20">
        <v>41589</v>
      </c>
      <c r="H15" s="21">
        <f t="shared" si="2"/>
        <v>39</v>
      </c>
      <c r="I15" s="22">
        <f t="shared" si="3"/>
        <v>3900</v>
      </c>
      <c r="J15" s="22">
        <f t="shared" si="1"/>
        <v>95550</v>
      </c>
      <c r="K15" s="23">
        <f t="shared" si="4"/>
        <v>3545.4545454545455</v>
      </c>
      <c r="L15" s="23">
        <f t="shared" si="5"/>
        <v>86863.636363636368</v>
      </c>
      <c r="M15" s="4"/>
    </row>
    <row r="16" spans="1:13" ht="14.85" customHeight="1">
      <c r="A16" s="2">
        <v>26</v>
      </c>
      <c r="B16" s="5" t="s">
        <v>31</v>
      </c>
      <c r="C16" s="18">
        <v>106</v>
      </c>
      <c r="D16" s="18" t="str">
        <f>VLOOKUP(C16,Справочники!A$2:B$90,2)</f>
        <v>Люкс</v>
      </c>
      <c r="E16" s="19">
        <f t="shared" si="0"/>
        <v>200</v>
      </c>
      <c r="F16" s="20">
        <v>41550</v>
      </c>
      <c r="G16" s="20">
        <v>41588</v>
      </c>
      <c r="H16" s="21">
        <f t="shared" si="2"/>
        <v>38</v>
      </c>
      <c r="I16" s="22">
        <f t="shared" si="3"/>
        <v>7600</v>
      </c>
      <c r="J16" s="22">
        <f t="shared" si="1"/>
        <v>186200</v>
      </c>
      <c r="K16" s="23">
        <f t="shared" si="4"/>
        <v>6909.090909090909</v>
      </c>
      <c r="L16" s="23">
        <f t="shared" si="5"/>
        <v>169272.72727272726</v>
      </c>
      <c r="M16" s="4"/>
    </row>
    <row r="17" spans="1:16" ht="14.85" customHeight="1">
      <c r="A17" s="2">
        <v>27</v>
      </c>
      <c r="B17" s="5" t="s">
        <v>32</v>
      </c>
      <c r="C17" s="18">
        <v>101</v>
      </c>
      <c r="D17" s="18" t="str">
        <f>VLOOKUP(C17,Справочники!A$2:B$90,2)</f>
        <v>Однокомнатная</v>
      </c>
      <c r="E17" s="19">
        <f t="shared" si="0"/>
        <v>100</v>
      </c>
      <c r="F17" s="20">
        <v>41550</v>
      </c>
      <c r="G17" s="20">
        <v>41583</v>
      </c>
      <c r="H17" s="21">
        <f t="shared" si="2"/>
        <v>33</v>
      </c>
      <c r="I17" s="22">
        <f t="shared" si="3"/>
        <v>3300</v>
      </c>
      <c r="J17" s="22">
        <f t="shared" si="1"/>
        <v>80850</v>
      </c>
      <c r="K17" s="23">
        <f t="shared" si="4"/>
        <v>3000</v>
      </c>
      <c r="L17" s="23">
        <f t="shared" si="5"/>
        <v>73500</v>
      </c>
      <c r="M17" s="4"/>
    </row>
    <row r="18" spans="1:16" ht="14.85" customHeight="1">
      <c r="A18" s="2">
        <v>28</v>
      </c>
      <c r="B18" s="3" t="s">
        <v>33</v>
      </c>
      <c r="C18" s="18">
        <v>106</v>
      </c>
      <c r="D18" s="18" t="str">
        <f>VLOOKUP(C18,Справочники!A$2:B$90,2)</f>
        <v>Люкс</v>
      </c>
      <c r="E18" s="19">
        <f t="shared" si="0"/>
        <v>200</v>
      </c>
      <c r="F18" s="20">
        <v>41550</v>
      </c>
      <c r="G18" s="20">
        <v>41593</v>
      </c>
      <c r="H18" s="21">
        <f t="shared" si="2"/>
        <v>43</v>
      </c>
      <c r="I18" s="22">
        <f t="shared" si="3"/>
        <v>8600</v>
      </c>
      <c r="J18" s="22">
        <f t="shared" si="1"/>
        <v>210700</v>
      </c>
      <c r="K18" s="23">
        <f t="shared" si="4"/>
        <v>7818.181818181818</v>
      </c>
      <c r="L18" s="23">
        <f t="shared" si="5"/>
        <v>191545.45454545453</v>
      </c>
      <c r="M18" s="4"/>
    </row>
    <row r="19" spans="1:16" ht="14.85" customHeight="1">
      <c r="A19" s="2">
        <v>29</v>
      </c>
      <c r="B19" s="3" t="s">
        <v>34</v>
      </c>
      <c r="C19" s="18">
        <v>201</v>
      </c>
      <c r="D19" s="18" t="str">
        <f>VLOOKUP(C19,Справочники!A$2:B$90,2)</f>
        <v>Двухкомнатная</v>
      </c>
      <c r="E19" s="19">
        <f t="shared" si="0"/>
        <v>150</v>
      </c>
      <c r="F19" s="20">
        <v>41550</v>
      </c>
      <c r="G19" s="20">
        <v>41589</v>
      </c>
      <c r="H19" s="21">
        <f t="shared" si="2"/>
        <v>39</v>
      </c>
      <c r="I19" s="22">
        <f t="shared" si="3"/>
        <v>5850</v>
      </c>
      <c r="J19" s="22">
        <f t="shared" si="1"/>
        <v>143325</v>
      </c>
      <c r="K19" s="23">
        <f t="shared" si="4"/>
        <v>5318.181818181818</v>
      </c>
      <c r="L19" s="23">
        <f t="shared" si="5"/>
        <v>130295.45454545454</v>
      </c>
      <c r="M19" s="4"/>
    </row>
    <row r="20" spans="1:16" ht="14.85" customHeight="1">
      <c r="A20" s="2">
        <v>30</v>
      </c>
      <c r="B20" s="3" t="s">
        <v>35</v>
      </c>
      <c r="C20" s="18">
        <v>103</v>
      </c>
      <c r="D20" s="18" t="str">
        <f>VLOOKUP(C20,Справочники!A$2:B$90,2)</f>
        <v>Двухкомнатная</v>
      </c>
      <c r="E20" s="19">
        <f t="shared" si="0"/>
        <v>150</v>
      </c>
      <c r="F20" s="20">
        <v>41550</v>
      </c>
      <c r="G20" s="20">
        <v>41588</v>
      </c>
      <c r="H20" s="21">
        <f t="shared" si="2"/>
        <v>38</v>
      </c>
      <c r="I20" s="22">
        <f t="shared" si="3"/>
        <v>5700</v>
      </c>
      <c r="J20" s="22">
        <f t="shared" si="1"/>
        <v>139650</v>
      </c>
      <c r="K20" s="23">
        <f t="shared" si="4"/>
        <v>5181.818181818182</v>
      </c>
      <c r="L20" s="23">
        <f t="shared" si="5"/>
        <v>126954.54545454546</v>
      </c>
      <c r="M20" s="4"/>
    </row>
    <row r="21" spans="1:16" ht="14.85" customHeight="1">
      <c r="A21" s="2">
        <v>31</v>
      </c>
      <c r="B21" s="3" t="s">
        <v>36</v>
      </c>
      <c r="C21" s="18">
        <v>102</v>
      </c>
      <c r="D21" s="18" t="str">
        <f>VLOOKUP(C21,Справочники!A$2:B$90,2)</f>
        <v>Однокомнатная</v>
      </c>
      <c r="E21" s="19">
        <f t="shared" si="0"/>
        <v>100</v>
      </c>
      <c r="F21" s="20">
        <v>41550</v>
      </c>
      <c r="G21" s="20">
        <v>41583</v>
      </c>
      <c r="H21" s="21">
        <f t="shared" si="2"/>
        <v>33</v>
      </c>
      <c r="I21" s="22">
        <f t="shared" si="3"/>
        <v>3300</v>
      </c>
      <c r="J21" s="22">
        <f t="shared" si="1"/>
        <v>80850</v>
      </c>
      <c r="K21" s="23">
        <f t="shared" si="4"/>
        <v>3000</v>
      </c>
      <c r="L21" s="23">
        <f t="shared" si="5"/>
        <v>73500</v>
      </c>
      <c r="M21" s="4"/>
    </row>
    <row r="22" spans="1:16" ht="14.85" customHeight="1">
      <c r="K22" s="1"/>
      <c r="L22" s="1"/>
      <c r="M22" s="1"/>
    </row>
    <row r="23" spans="1:16" ht="14.85" customHeight="1">
      <c r="K23" s="1"/>
      <c r="L23" s="1"/>
      <c r="M23" s="1"/>
    </row>
    <row r="24" spans="1:16" ht="14.85" customHeight="1">
      <c r="K24" s="1"/>
      <c r="L24" s="8" t="s">
        <v>38</v>
      </c>
      <c r="M24" s="8" t="s">
        <v>47</v>
      </c>
    </row>
    <row r="25" spans="1:16" ht="14.85" customHeight="1">
      <c r="K25" s="1"/>
      <c r="L25" s="6">
        <v>24.5</v>
      </c>
      <c r="M25" s="25">
        <v>0.03</v>
      </c>
    </row>
    <row r="26" spans="1:16" ht="14.85" customHeight="1">
      <c r="A26" s="9"/>
      <c r="B26" s="9" t="s">
        <v>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1"/>
    </row>
    <row r="27" spans="1:16" ht="14.85" customHeight="1">
      <c r="A27" s="9"/>
      <c r="B27" s="9" t="s">
        <v>1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1"/>
    </row>
    <row r="28" spans="1:16" ht="14.85" customHeight="1">
      <c r="A28" s="9"/>
      <c r="B28" s="9" t="s">
        <v>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1"/>
    </row>
    <row r="29" spans="1:16" ht="14.85" customHeight="1">
      <c r="A29" s="9"/>
      <c r="B29" s="9" t="s">
        <v>3</v>
      </c>
      <c r="C29" s="9"/>
      <c r="D29" s="9"/>
      <c r="E29" s="9"/>
      <c r="F29" s="9"/>
      <c r="G29" s="9"/>
      <c r="H29" s="9"/>
      <c r="I29" s="9" t="s">
        <v>4</v>
      </c>
      <c r="J29" s="9"/>
      <c r="K29" s="9"/>
      <c r="L29" s="9"/>
      <c r="M29" s="1"/>
    </row>
    <row r="30" spans="1:16" ht="14.85" customHeight="1">
      <c r="A30" s="9"/>
      <c r="B30" s="9" t="s">
        <v>5</v>
      </c>
      <c r="C30" s="9"/>
      <c r="D30" s="9"/>
      <c r="E30" s="9"/>
      <c r="F30" s="9"/>
      <c r="G30" s="9"/>
      <c r="H30" s="9"/>
      <c r="I30" s="9"/>
      <c r="J30" s="9"/>
      <c r="K30" s="9" t="s">
        <v>6</v>
      </c>
      <c r="L30" s="9"/>
      <c r="M30" s="9"/>
      <c r="N30" s="9"/>
      <c r="O30" s="9"/>
      <c r="P30" s="9"/>
    </row>
    <row r="31" spans="1:16" ht="14.85" customHeight="1">
      <c r="A31" s="9"/>
      <c r="H31" s="9"/>
      <c r="I31" s="9"/>
      <c r="J31" s="9"/>
      <c r="K31" s="9"/>
      <c r="L31" s="9"/>
      <c r="M31" s="1"/>
    </row>
    <row r="32" spans="1:16" ht="14.85" customHeight="1">
      <c r="A32" s="9"/>
      <c r="B32" s="9" t="s">
        <v>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1"/>
    </row>
    <row r="33" spans="1:13" ht="12.75" customHeight="1">
      <c r="A33" s="9"/>
      <c r="B33" s="9" t="s">
        <v>8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1"/>
    </row>
    <row r="34" spans="1:13" ht="12.75" customHeight="1">
      <c r="A34" s="9"/>
      <c r="B34" s="9" t="s">
        <v>9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1"/>
    </row>
    <row r="35" spans="1:13" ht="12.75" customHeight="1">
      <c r="A35" s="9"/>
      <c r="B35" s="10"/>
      <c r="C35" s="9"/>
      <c r="D35" s="9"/>
      <c r="E35" s="11"/>
      <c r="F35" s="12"/>
      <c r="G35" s="12"/>
      <c r="H35" s="13"/>
      <c r="I35" s="11"/>
      <c r="J35" s="11"/>
      <c r="K35" s="11"/>
      <c r="L35" s="11"/>
      <c r="M35" s="1"/>
    </row>
    <row r="36" spans="1:13" ht="12.75" customHeight="1">
      <c r="A36" s="9"/>
      <c r="B36" s="10"/>
      <c r="C36" s="9"/>
      <c r="D36" s="9"/>
      <c r="E36" s="11"/>
      <c r="F36" s="12"/>
      <c r="G36" s="12"/>
      <c r="H36" s="13"/>
      <c r="I36" s="11"/>
      <c r="J36" s="11"/>
      <c r="K36" s="11"/>
      <c r="L36" s="11"/>
      <c r="M36" s="1"/>
    </row>
    <row r="37" spans="1:13" ht="12.75" customHeight="1">
      <c r="A37" s="9"/>
      <c r="B37" s="10"/>
      <c r="C37" s="9"/>
      <c r="D37" s="9"/>
      <c r="E37" s="11"/>
      <c r="F37" s="12"/>
      <c r="G37" s="12"/>
      <c r="H37" s="13"/>
      <c r="I37" s="11"/>
      <c r="J37" s="11"/>
      <c r="K37" s="11"/>
      <c r="L37" s="11"/>
      <c r="M37" s="1"/>
    </row>
    <row r="38" spans="1:13" ht="12.75" customHeight="1">
      <c r="A38" s="9"/>
      <c r="B38" s="10"/>
      <c r="C38" s="9"/>
      <c r="D38" s="9"/>
      <c r="E38" s="11"/>
      <c r="F38" s="12"/>
      <c r="G38" s="12"/>
      <c r="H38" s="13"/>
      <c r="I38" s="11"/>
      <c r="J38" s="11"/>
      <c r="K38" s="11"/>
      <c r="L38" s="11"/>
      <c r="M38" s="1"/>
    </row>
    <row r="39" spans="1:13" ht="12.75" customHeight="1">
      <c r="A39" s="9"/>
      <c r="B39" s="10"/>
      <c r="C39" s="9"/>
      <c r="D39" s="9"/>
      <c r="E39" s="11"/>
      <c r="F39" s="12"/>
      <c r="G39" s="12"/>
      <c r="H39" s="13"/>
      <c r="I39" s="11"/>
      <c r="J39" s="11"/>
      <c r="K39" s="11"/>
      <c r="L39" s="11"/>
      <c r="M39" s="1"/>
    </row>
    <row r="40" spans="1:13" ht="12.75" customHeight="1">
      <c r="A40" s="9"/>
      <c r="B40" s="10"/>
      <c r="C40" s="9"/>
      <c r="D40" s="9"/>
      <c r="E40" s="11"/>
      <c r="F40" s="12"/>
      <c r="G40" s="12"/>
      <c r="H40" s="13"/>
      <c r="I40" s="11"/>
      <c r="J40" s="11"/>
      <c r="K40" s="11"/>
      <c r="L40" s="11"/>
      <c r="M40" s="1"/>
    </row>
    <row r="41" spans="1:13" ht="12.75" customHeight="1">
      <c r="A41" s="9"/>
      <c r="B41" s="10"/>
      <c r="C41" s="9"/>
      <c r="D41" s="9"/>
      <c r="E41" s="11"/>
      <c r="F41" s="12"/>
      <c r="G41" s="12"/>
      <c r="H41" s="13"/>
      <c r="I41" s="11"/>
      <c r="J41" s="11"/>
      <c r="K41" s="11"/>
      <c r="L41" s="11"/>
      <c r="M41" s="1"/>
    </row>
    <row r="42" spans="1:13" ht="12.75" customHeight="1">
      <c r="A42" s="9"/>
      <c r="B42" s="10"/>
      <c r="C42" s="11"/>
      <c r="D42" s="9"/>
      <c r="E42" s="11"/>
      <c r="F42" s="12"/>
      <c r="G42" s="12"/>
      <c r="H42" s="13"/>
      <c r="I42" s="11"/>
      <c r="J42" s="11"/>
      <c r="K42" s="9"/>
      <c r="L42" s="9"/>
    </row>
    <row r="43" spans="1:13" ht="12.75" customHeight="1">
      <c r="A43" s="9"/>
      <c r="B43" s="10"/>
      <c r="C43" s="11"/>
      <c r="D43" s="9"/>
      <c r="E43" s="11"/>
      <c r="F43" s="12"/>
      <c r="G43" s="12"/>
      <c r="H43" s="13"/>
      <c r="I43" s="11"/>
      <c r="J43" s="11"/>
      <c r="K43" s="9"/>
      <c r="L43" s="9"/>
    </row>
    <row r="44" spans="1:13" ht="12.75" customHeight="1">
      <c r="A44" s="9"/>
      <c r="B44" s="14"/>
      <c r="C44" s="11"/>
      <c r="D44" s="9"/>
      <c r="E44" s="11"/>
      <c r="F44" s="12"/>
      <c r="G44" s="12"/>
      <c r="H44" s="13"/>
      <c r="I44" s="11"/>
      <c r="J44" s="11"/>
      <c r="K44" s="9"/>
      <c r="L44" s="9"/>
    </row>
    <row r="45" spans="1:13" ht="12.75" customHeight="1">
      <c r="A45" s="9"/>
      <c r="B45" s="14"/>
      <c r="C45" s="9"/>
      <c r="D45" s="9"/>
      <c r="E45" s="11"/>
      <c r="F45" s="12"/>
      <c r="G45" s="12"/>
      <c r="H45" s="13"/>
      <c r="I45" s="11"/>
      <c r="J45" s="11"/>
      <c r="K45" s="9"/>
      <c r="L45" s="9"/>
    </row>
    <row r="46" spans="1:13" ht="12.75" customHeight="1">
      <c r="A46" s="9"/>
      <c r="B46" s="14"/>
      <c r="C46" s="9"/>
      <c r="D46" s="9"/>
      <c r="E46" s="11"/>
      <c r="F46" s="12"/>
      <c r="G46" s="12"/>
      <c r="H46" s="13"/>
      <c r="I46" s="11"/>
      <c r="J46" s="11"/>
      <c r="K46" s="9"/>
      <c r="L46" s="9"/>
    </row>
    <row r="47" spans="1:13" ht="12.75" customHeight="1">
      <c r="A47" s="9"/>
      <c r="B47" s="14"/>
      <c r="C47" s="9"/>
      <c r="D47" s="9"/>
      <c r="E47" s="11"/>
      <c r="F47" s="12"/>
      <c r="G47" s="12"/>
      <c r="H47" s="13"/>
      <c r="I47" s="11"/>
      <c r="J47" s="11"/>
      <c r="K47" s="9"/>
      <c r="L47" s="9"/>
    </row>
    <row r="48" spans="1:13" ht="12.75" customHeight="1">
      <c r="A48" s="9"/>
      <c r="B48" s="14"/>
      <c r="C48" s="9"/>
      <c r="D48" s="9"/>
      <c r="E48" s="11"/>
      <c r="F48" s="12"/>
      <c r="G48" s="12"/>
      <c r="H48" s="13"/>
      <c r="I48" s="11"/>
      <c r="J48" s="11"/>
      <c r="K48" s="9"/>
      <c r="L48" s="9"/>
    </row>
    <row r="49" spans="1:12" ht="12.75" customHeight="1">
      <c r="A49" s="9"/>
      <c r="B49" s="14"/>
      <c r="C49" s="11"/>
      <c r="D49" s="9"/>
      <c r="E49" s="11"/>
      <c r="F49" s="12"/>
      <c r="G49" s="12"/>
      <c r="H49" s="13"/>
      <c r="I49" s="11"/>
      <c r="J49" s="11"/>
      <c r="K49" s="9"/>
      <c r="L49" s="9"/>
    </row>
    <row r="50" spans="1:12" ht="12.75" customHeight="1">
      <c r="A50" s="9"/>
      <c r="B50" s="14"/>
      <c r="C50" s="11"/>
      <c r="D50" s="9"/>
      <c r="E50" s="11"/>
      <c r="F50" s="12"/>
      <c r="G50" s="12"/>
      <c r="H50" s="13"/>
      <c r="I50" s="11"/>
      <c r="J50" s="11"/>
      <c r="K50" s="9"/>
      <c r="L50" s="9"/>
    </row>
    <row r="51" spans="1:12" ht="12.75" customHeight="1">
      <c r="A51" s="9"/>
      <c r="B51" s="9"/>
      <c r="C51" s="11"/>
      <c r="D51" s="9"/>
      <c r="E51" s="9"/>
      <c r="F51" s="9"/>
      <c r="G51" s="9"/>
      <c r="H51" s="9"/>
      <c r="I51" s="9"/>
      <c r="J51" s="9"/>
      <c r="K51" s="9"/>
      <c r="L51" s="9"/>
    </row>
    <row r="52" spans="1:12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</sheetData>
  <pageMargins left="0.74803149606299213" right="0.74803149606299213" top="1.2791338582677165" bottom="1.2791338582677165" header="0.98385826771653528" footer="0.98385826771653528"/>
  <pageSetup paperSize="9" fitToWidth="0" fitToHeight="0" pageOrder="overThenDown" orientation="portrait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Справочники!$A$2:$A$9</xm:f>
          </x14:formula1>
          <xm:sqref>C3:C21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Справочники</vt:lpstr>
      <vt:lpstr>БАЗА</vt:lpstr>
      <vt:lpstr>комнаты</vt:lpstr>
      <vt:lpstr>цены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Ногтева Анна</dc:creator>
  <cp:lastModifiedBy>Ivan</cp:lastModifiedBy>
  <cp:revision>1</cp:revision>
  <cp:lastPrinted>2005-11-21T22:45:51Z</cp:lastPrinted>
  <dcterms:created xsi:type="dcterms:W3CDTF">2003-05-05T17:16:24Z</dcterms:created>
  <dcterms:modified xsi:type="dcterms:W3CDTF">2013-12-05T21:32:45Z</dcterms:modified>
</cp:coreProperties>
</file>