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055" windowHeight="2325" activeTab="3"/>
  </bookViews>
  <sheets>
    <sheet name="Лист1" sheetId="1" r:id="rId1"/>
    <sheet name="Лист2" sheetId="2" r:id="rId2"/>
    <sheet name="Лист3" sheetId="3" r:id="rId3"/>
    <sheet name="Лист4" sheetId="5" r:id="rId4"/>
  </sheets>
  <definedNames>
    <definedName name="_xlnm._FilterDatabase" localSheetId="0" hidden="1">Лист1!$A$1:$J$11</definedName>
    <definedName name="_xlnm._FilterDatabase" localSheetId="2" hidden="1">Лист3!$A$1:$C$13</definedName>
    <definedName name="_xlnm._FilterDatabase" localSheetId="3" hidden="1">Лист4!$C$1:$J$11</definedName>
    <definedName name="_xlnm.Criteria" localSheetId="3">Лист4!$C$15:$D$16</definedName>
  </definedNames>
  <calcPr calcId="124519"/>
</workbook>
</file>

<file path=xl/calcChain.xml><?xml version="1.0" encoding="utf-8"?>
<calcChain xmlns="http://schemas.openxmlformats.org/spreadsheetml/2006/main">
  <c r="H10" i="5"/>
  <c r="J11"/>
  <c r="I11"/>
  <c r="H11"/>
  <c r="G11"/>
  <c r="J10"/>
  <c r="I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J4"/>
  <c r="I4"/>
  <c r="H4"/>
  <c r="G4"/>
  <c r="J3"/>
  <c r="I3"/>
  <c r="H3"/>
  <c r="G3"/>
  <c r="J2"/>
  <c r="I2"/>
  <c r="H2"/>
  <c r="G2"/>
  <c r="B3" i="3"/>
  <c r="B4"/>
  <c r="B5"/>
  <c r="B6"/>
  <c r="B7"/>
  <c r="B8"/>
  <c r="B9"/>
  <c r="B10"/>
  <c r="B11"/>
  <c r="B2"/>
  <c r="E13" i="2" l="1"/>
  <c r="E12"/>
  <c r="I10" i="1"/>
  <c r="I7"/>
  <c r="I6"/>
  <c r="I8"/>
  <c r="K11" i="3"/>
  <c r="J11"/>
  <c r="I11"/>
  <c r="H11"/>
  <c r="K10"/>
  <c r="J10"/>
  <c r="I10"/>
  <c r="H10"/>
  <c r="K9"/>
  <c r="J9"/>
  <c r="I9"/>
  <c r="H9"/>
  <c r="K8"/>
  <c r="J8"/>
  <c r="I8"/>
  <c r="H8"/>
  <c r="K7"/>
  <c r="J7"/>
  <c r="I7"/>
  <c r="H7"/>
  <c r="K6"/>
  <c r="J6"/>
  <c r="I6"/>
  <c r="H6"/>
  <c r="K5"/>
  <c r="J5"/>
  <c r="I5"/>
  <c r="H5"/>
  <c r="K4"/>
  <c r="J4"/>
  <c r="I4"/>
  <c r="H4"/>
  <c r="K3"/>
  <c r="J3"/>
  <c r="I3"/>
  <c r="H3"/>
  <c r="K2"/>
  <c r="K13" s="1"/>
  <c r="J2"/>
  <c r="K12" s="1"/>
  <c r="I2"/>
  <c r="H2"/>
  <c r="J11" i="2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J4"/>
  <c r="I4"/>
  <c r="H4"/>
  <c r="G4"/>
  <c r="J3"/>
  <c r="I3"/>
  <c r="H3"/>
  <c r="G3"/>
  <c r="J2"/>
  <c r="I2"/>
  <c r="J14" s="1"/>
  <c r="H2"/>
  <c r="G2"/>
  <c r="J11" i="1"/>
  <c r="J3"/>
  <c r="J4"/>
  <c r="J5"/>
  <c r="J6"/>
  <c r="J7"/>
  <c r="J8"/>
  <c r="J9"/>
  <c r="J10"/>
  <c r="J2"/>
  <c r="I2"/>
  <c r="I3"/>
  <c r="I4"/>
  <c r="I5"/>
  <c r="I9"/>
  <c r="I11"/>
  <c r="J13" l="1"/>
  <c r="J12"/>
  <c r="J15" i="2"/>
  <c r="H2" i="1"/>
  <c r="H3"/>
  <c r="H4"/>
  <c r="H5"/>
  <c r="H6"/>
  <c r="H7"/>
  <c r="H8"/>
  <c r="H9"/>
  <c r="H10"/>
  <c r="H11"/>
  <c r="G3"/>
  <c r="G4"/>
  <c r="G5"/>
  <c r="G6"/>
  <c r="G7"/>
  <c r="G8"/>
  <c r="G9"/>
  <c r="G10"/>
  <c r="G11"/>
  <c r="G2"/>
</calcChain>
</file>

<file path=xl/sharedStrings.xml><?xml version="1.0" encoding="utf-8"?>
<sst xmlns="http://schemas.openxmlformats.org/spreadsheetml/2006/main" count="134" uniqueCount="28">
  <si>
    <t>Прізвище туриста</t>
  </si>
  <si>
    <t>Дата народження</t>
  </si>
  <si>
    <t>Дата поїздки</t>
  </si>
  <si>
    <t>Країна</t>
  </si>
  <si>
    <t>Вартість поїздки</t>
  </si>
  <si>
    <t>Тривалість поїздки в днях</t>
  </si>
  <si>
    <t>Зайцев</t>
  </si>
  <si>
    <t>Польща</t>
  </si>
  <si>
    <t>Петров</t>
  </si>
  <si>
    <t>Соколенко</t>
  </si>
  <si>
    <t>Вовк</t>
  </si>
  <si>
    <t>Іванов</t>
  </si>
  <si>
    <t>Петренко</t>
  </si>
  <si>
    <t>Славута</t>
  </si>
  <si>
    <t>Москаль</t>
  </si>
  <si>
    <t>Копач</t>
  </si>
  <si>
    <t>Тарасов</t>
  </si>
  <si>
    <t>Вік туриста</t>
  </si>
  <si>
    <t>Сезон</t>
  </si>
  <si>
    <t>Загальна вартість поїздок , що почалися в серпні будь-якого року</t>
  </si>
  <si>
    <t>Кількіть туристів що відправилися в поїздку в суботу</t>
  </si>
  <si>
    <t>Місяць поїздки туриста</t>
  </si>
  <si>
    <t>День поїздки туриста</t>
  </si>
  <si>
    <t>Польща Итог</t>
  </si>
  <si>
    <t>Общий итог</t>
  </si>
  <si>
    <t>Місяць народження</t>
  </si>
  <si>
    <t>&lt;=1500</t>
  </si>
  <si>
    <t>&gt;=8</t>
  </si>
</sst>
</file>

<file path=xl/styles.xml><?xml version="1.0" encoding="utf-8"?>
<styleSheet xmlns="http://schemas.openxmlformats.org/spreadsheetml/2006/main">
  <numFmts count="1">
    <numFmt numFmtId="164" formatCode="[$-419]mmmm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sqref="A1:J11"/>
    </sheetView>
  </sheetViews>
  <sheetFormatPr defaultRowHeight="15"/>
  <cols>
    <col min="1" max="1" width="17.28515625" bestFit="1" customWidth="1"/>
    <col min="2" max="2" width="17.42578125" bestFit="1" customWidth="1"/>
    <col min="3" max="3" width="12.570312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14.85546875" bestFit="1" customWidth="1"/>
    <col min="9" max="9" width="22.28515625" bestFit="1" customWidth="1"/>
    <col min="10" max="10" width="18.7109375" customWidth="1"/>
  </cols>
  <sheetData>
    <row r="1" spans="1:10" ht="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11" t="s">
        <v>21</v>
      </c>
      <c r="J1" s="11" t="s">
        <v>22</v>
      </c>
    </row>
    <row r="2" spans="1:10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7">
        <f ca="1">YEARFRAC(TODAY(),B2)</f>
        <v>65.930555555555557</v>
      </c>
      <c r="H2" s="7" t="str">
        <f>IF(MONTH(C2)&lt;5,"Початок року",IF(MONTH(C2)&lt;10,"Середина року","Кінець року"))</f>
        <v>Початок року</v>
      </c>
      <c r="I2" s="13">
        <f>MONTH(C2)</f>
        <v>1</v>
      </c>
      <c r="J2" s="13" t="str">
        <f>TEXT(C2,"ДДДД")</f>
        <v>суббота</v>
      </c>
    </row>
    <row r="3" spans="1:10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7">
        <f t="shared" ref="G3:G11" ca="1" si="0">YEARFRAC(TODAY(),B3)</f>
        <v>73.772222222222226</v>
      </c>
      <c r="H3" s="7" t="str">
        <f t="shared" ref="H3:H11" si="1">IF(MONTH(C3)&lt;5,"Початок року",IF(MONTH(C3)&lt;10,"Середина року","Кінець року"))</f>
        <v>Початок року</v>
      </c>
      <c r="I3" s="13">
        <f t="shared" ref="I3:J11" si="2">MONTH(C3)</f>
        <v>2</v>
      </c>
      <c r="J3" s="13" t="str">
        <f t="shared" ref="J3:J11" si="3">TEXT(C3,"ДДДД")</f>
        <v>суббота</v>
      </c>
    </row>
    <row r="4" spans="1:10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7">
        <f t="shared" ca="1" si="0"/>
        <v>32.922222222222224</v>
      </c>
      <c r="H4" s="7" t="str">
        <f t="shared" si="1"/>
        <v>Початок року</v>
      </c>
      <c r="I4" s="13">
        <f t="shared" si="2"/>
        <v>3</v>
      </c>
      <c r="J4" s="13" t="str">
        <f t="shared" si="3"/>
        <v>четверг</v>
      </c>
    </row>
    <row r="5" spans="1:10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7">
        <f t="shared" ca="1" si="0"/>
        <v>70.74444444444444</v>
      </c>
      <c r="H5" s="7" t="str">
        <f t="shared" si="1"/>
        <v>Початок року</v>
      </c>
      <c r="I5" s="13">
        <f t="shared" si="2"/>
        <v>4</v>
      </c>
      <c r="J5" s="13" t="str">
        <f t="shared" si="3"/>
        <v>четверг</v>
      </c>
    </row>
    <row r="6" spans="1:10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7">
        <f t="shared" ca="1" si="0"/>
        <v>37.74722222222222</v>
      </c>
      <c r="H6" s="7" t="str">
        <f t="shared" si="1"/>
        <v>Середина року</v>
      </c>
      <c r="I6" s="13">
        <f>MONTH(C6)</f>
        <v>5</v>
      </c>
      <c r="J6" s="13" t="str">
        <f t="shared" si="3"/>
        <v>пятница</v>
      </c>
    </row>
    <row r="7" spans="1:10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7">
        <f t="shared" ca="1" si="0"/>
        <v>33.669444444444444</v>
      </c>
      <c r="H7" s="7" t="str">
        <f t="shared" si="1"/>
        <v>Середина року</v>
      </c>
      <c r="I7" s="13">
        <f>MONTH(C7)</f>
        <v>6</v>
      </c>
      <c r="J7" s="13" t="str">
        <f t="shared" si="3"/>
        <v>суббота</v>
      </c>
    </row>
    <row r="8" spans="1:10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7">
        <f t="shared" ca="1" si="0"/>
        <v>25.769444444444446</v>
      </c>
      <c r="H8" s="7" t="str">
        <f t="shared" si="1"/>
        <v>Середина року</v>
      </c>
      <c r="I8" s="13">
        <f>MONTH(C8)</f>
        <v>7</v>
      </c>
      <c r="J8" s="13" t="str">
        <f t="shared" si="3"/>
        <v>четверг</v>
      </c>
    </row>
    <row r="9" spans="1:10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7">
        <f t="shared" ca="1" si="0"/>
        <v>23.583333333333332</v>
      </c>
      <c r="H9" s="7" t="str">
        <f t="shared" si="1"/>
        <v>Середина року</v>
      </c>
      <c r="I9" s="13">
        <f t="shared" si="2"/>
        <v>8</v>
      </c>
      <c r="J9" s="13" t="str">
        <f t="shared" si="3"/>
        <v>пятница</v>
      </c>
    </row>
    <row r="10" spans="1:10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7">
        <f t="shared" ca="1" si="0"/>
        <v>32.266666666666666</v>
      </c>
      <c r="H10" s="7" t="str">
        <f t="shared" si="1"/>
        <v>Кінець року</v>
      </c>
      <c r="I10" s="13">
        <f>MONTH(C10)</f>
        <v>12</v>
      </c>
      <c r="J10" s="13" t="str">
        <f t="shared" si="3"/>
        <v>четверг</v>
      </c>
    </row>
    <row r="11" spans="1:10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7">
        <f t="shared" ca="1" si="0"/>
        <v>68.075000000000003</v>
      </c>
      <c r="H11" s="7" t="str">
        <f t="shared" si="1"/>
        <v>Кінець року</v>
      </c>
      <c r="I11" s="13">
        <f t="shared" si="2"/>
        <v>11</v>
      </c>
      <c r="J11" s="13" t="str">
        <f>TEXT(C11,"ДДДД")</f>
        <v>вторник</v>
      </c>
    </row>
    <row r="12" spans="1:10">
      <c r="A12" s="16" t="s">
        <v>19</v>
      </c>
      <c r="B12" s="9"/>
      <c r="C12" s="9"/>
      <c r="D12" s="9"/>
      <c r="E12" s="9"/>
      <c r="F12" s="9"/>
      <c r="G12" s="9"/>
      <c r="H12" s="9"/>
      <c r="I12" s="10"/>
      <c r="J12" s="18">
        <f>SUMIF(I2:I11,"=8",E2:E11)</f>
        <v>654</v>
      </c>
    </row>
    <row r="13" spans="1:10">
      <c r="A13" s="8" t="s">
        <v>20</v>
      </c>
      <c r="B13" s="9"/>
      <c r="C13" s="9"/>
      <c r="D13" s="9"/>
      <c r="E13" s="9"/>
      <c r="F13" s="9"/>
      <c r="G13" s="9"/>
      <c r="H13" s="9"/>
      <c r="I13" s="10"/>
      <c r="J13" s="19">
        <f>COUNTIF(J2:J10,"суббота")</f>
        <v>3</v>
      </c>
    </row>
    <row r="14" spans="1:10">
      <c r="A14" s="5"/>
      <c r="C14" s="1"/>
    </row>
    <row r="15" spans="1:10">
      <c r="A15" s="5"/>
      <c r="B15" s="5"/>
    </row>
    <row r="16" spans="1:10">
      <c r="A16" s="5"/>
    </row>
  </sheetData>
  <sortState ref="A2:F11">
    <sortCondition ref="A2:A11"/>
  </sortState>
  <mergeCells count="2">
    <mergeCell ref="A12:I12"/>
    <mergeCell ref="A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J13"/>
    </sheetView>
  </sheetViews>
  <sheetFormatPr defaultRowHeight="15" outlineLevelRow="2"/>
  <cols>
    <col min="1" max="1" width="17.28515625" bestFit="1" customWidth="1"/>
    <col min="2" max="2" width="17.42578125" bestFit="1" customWidth="1"/>
    <col min="3" max="3" width="12.5703125" bestFit="1" customWidth="1"/>
    <col min="4" max="4" width="18.8554687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14.85546875" bestFit="1" customWidth="1"/>
    <col min="9" max="9" width="7.85546875" bestFit="1" customWidth="1"/>
    <col min="10" max="10" width="8.42578125" bestFit="1" customWidth="1"/>
  </cols>
  <sheetData>
    <row r="1" spans="1:10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11" t="s">
        <v>21</v>
      </c>
      <c r="J1" s="11" t="s">
        <v>22</v>
      </c>
    </row>
    <row r="2" spans="1:10" outlineLevel="2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7">
        <f ca="1">YEARFRAC(TODAY(),B2)</f>
        <v>65.930555555555557</v>
      </c>
      <c r="H2" s="7" t="str">
        <f>IF(MONTH(C2)&lt;5,"Початок року",IF(MONTH(C2)&lt;10,"Середина року","Кінець року"))</f>
        <v>Початок року</v>
      </c>
      <c r="I2" s="12">
        <f>MONTH(C2)</f>
        <v>1</v>
      </c>
      <c r="J2" s="13" t="str">
        <f>TEXT(C2,"ДДДД")</f>
        <v>суббота</v>
      </c>
    </row>
    <row r="3" spans="1:10" outlineLevel="2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7">
        <f t="shared" ref="G3:G11" ca="1" si="0">YEARFRAC(TODAY(),B3)</f>
        <v>73.772222222222226</v>
      </c>
      <c r="H3" s="7" t="str">
        <f t="shared" ref="H3:H11" si="1">IF(MONTH(C3)&lt;5,"Початок року",IF(MONTH(C3)&lt;10,"Середина року","Кінець року"))</f>
        <v>Початок року</v>
      </c>
      <c r="I3" s="12">
        <f t="shared" ref="I3:I11" si="2">MONTH(C3)</f>
        <v>2</v>
      </c>
      <c r="J3" s="13" t="str">
        <f t="shared" ref="J3:J10" si="3">TEXT(C3,"ДДДД")</f>
        <v>суббота</v>
      </c>
    </row>
    <row r="4" spans="1:10" outlineLevel="2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7">
        <f t="shared" ca="1" si="0"/>
        <v>32.922222222222224</v>
      </c>
      <c r="H4" s="7" t="str">
        <f t="shared" si="1"/>
        <v>Початок року</v>
      </c>
      <c r="I4" s="12">
        <f t="shared" si="2"/>
        <v>3</v>
      </c>
      <c r="J4" s="13" t="str">
        <f t="shared" si="3"/>
        <v>четверг</v>
      </c>
    </row>
    <row r="5" spans="1:10" outlineLevel="2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7">
        <f t="shared" ca="1" si="0"/>
        <v>70.74444444444444</v>
      </c>
      <c r="H5" s="7" t="str">
        <f t="shared" si="1"/>
        <v>Початок року</v>
      </c>
      <c r="I5" s="12">
        <f t="shared" si="2"/>
        <v>4</v>
      </c>
      <c r="J5" s="13" t="str">
        <f t="shared" si="3"/>
        <v>четверг</v>
      </c>
    </row>
    <row r="6" spans="1:10" outlineLevel="2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7">
        <f t="shared" ca="1" si="0"/>
        <v>37.74722222222222</v>
      </c>
      <c r="H6" s="7" t="str">
        <f t="shared" si="1"/>
        <v>Середина року</v>
      </c>
      <c r="I6" s="12">
        <f t="shared" si="2"/>
        <v>5</v>
      </c>
      <c r="J6" s="13" t="str">
        <f t="shared" si="3"/>
        <v>пятница</v>
      </c>
    </row>
    <row r="7" spans="1:10" outlineLevel="2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7">
        <f t="shared" ca="1" si="0"/>
        <v>33.669444444444444</v>
      </c>
      <c r="H7" s="7" t="str">
        <f t="shared" si="1"/>
        <v>Середина року</v>
      </c>
      <c r="I7" s="12">
        <f t="shared" si="2"/>
        <v>6</v>
      </c>
      <c r="J7" s="13" t="str">
        <f t="shared" si="3"/>
        <v>суббота</v>
      </c>
    </row>
    <row r="8" spans="1:10" outlineLevel="2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7">
        <f t="shared" ca="1" si="0"/>
        <v>25.769444444444446</v>
      </c>
      <c r="H8" s="7" t="str">
        <f t="shared" si="1"/>
        <v>Середина року</v>
      </c>
      <c r="I8" s="12">
        <f t="shared" si="2"/>
        <v>7</v>
      </c>
      <c r="J8" s="13" t="str">
        <f t="shared" si="3"/>
        <v>четверг</v>
      </c>
    </row>
    <row r="9" spans="1:10" outlineLevel="2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7">
        <f t="shared" ca="1" si="0"/>
        <v>23.583333333333332</v>
      </c>
      <c r="H9" s="7" t="str">
        <f t="shared" si="1"/>
        <v>Середина року</v>
      </c>
      <c r="I9" s="12">
        <f t="shared" si="2"/>
        <v>8</v>
      </c>
      <c r="J9" s="13" t="str">
        <f t="shared" si="3"/>
        <v>пятница</v>
      </c>
    </row>
    <row r="10" spans="1:10" outlineLevel="2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7">
        <f t="shared" ca="1" si="0"/>
        <v>32.266666666666666</v>
      </c>
      <c r="H10" s="7" t="str">
        <f t="shared" si="1"/>
        <v>Кінець року</v>
      </c>
      <c r="I10" s="12">
        <f t="shared" si="2"/>
        <v>12</v>
      </c>
      <c r="J10" s="13" t="str">
        <f t="shared" si="3"/>
        <v>четверг</v>
      </c>
    </row>
    <row r="11" spans="1:10" outlineLevel="2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7">
        <f t="shared" ca="1" si="0"/>
        <v>68.075000000000003</v>
      </c>
      <c r="H11" s="7" t="str">
        <f t="shared" si="1"/>
        <v>Кінець року</v>
      </c>
      <c r="I11" s="12">
        <f t="shared" si="2"/>
        <v>11</v>
      </c>
      <c r="J11" s="13" t="str">
        <f>TEXT(C11,"ДДДД")</f>
        <v>вторник</v>
      </c>
    </row>
    <row r="12" spans="1:10" outlineLevel="1">
      <c r="A12" s="2"/>
      <c r="B12" s="3"/>
      <c r="C12" s="3"/>
      <c r="D12" s="20" t="s">
        <v>23</v>
      </c>
      <c r="E12" s="2">
        <f>SUBTOTAL(9,E2:E11)</f>
        <v>6311</v>
      </c>
      <c r="F12" s="2"/>
      <c r="G12" s="17"/>
      <c r="H12" s="7"/>
      <c r="I12" s="12"/>
      <c r="J12" s="13"/>
    </row>
    <row r="13" spans="1:10">
      <c r="A13" s="2"/>
      <c r="B13" s="3"/>
      <c r="C13" s="3"/>
      <c r="D13" s="20" t="s">
        <v>24</v>
      </c>
      <c r="E13" s="2">
        <f>SUBTOTAL(9,E2:E11)</f>
        <v>6311</v>
      </c>
      <c r="F13" s="2"/>
      <c r="G13" s="17"/>
      <c r="H13" s="7"/>
      <c r="I13" s="12"/>
      <c r="J13" s="13"/>
    </row>
    <row r="14" spans="1:10">
      <c r="A14" s="6" t="s">
        <v>19</v>
      </c>
      <c r="B14" s="15"/>
      <c r="C14" s="15"/>
      <c r="D14" s="15"/>
      <c r="E14" s="15"/>
      <c r="F14" s="15"/>
      <c r="G14" s="15"/>
      <c r="H14" s="15"/>
      <c r="I14" s="15"/>
      <c r="J14" s="18">
        <f>SUMIF(I2:I11,"=8",E2:E11)</f>
        <v>654</v>
      </c>
    </row>
    <row r="15" spans="1:10">
      <c r="A15" s="14" t="s">
        <v>20</v>
      </c>
      <c r="B15" s="15"/>
      <c r="C15" s="15"/>
      <c r="D15" s="15"/>
      <c r="E15" s="15"/>
      <c r="F15" s="15"/>
      <c r="G15" s="15"/>
      <c r="H15" s="15"/>
      <c r="I15" s="15"/>
      <c r="J15" s="19">
        <f>COUNTIF(J2:J10,"суббота")</f>
        <v>3</v>
      </c>
    </row>
  </sheetData>
  <mergeCells count="2">
    <mergeCell ref="A14:I14"/>
    <mergeCell ref="A15:I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K13"/>
  <sheetViews>
    <sheetView workbookViewId="0">
      <selection sqref="A1:C11"/>
    </sheetView>
  </sheetViews>
  <sheetFormatPr defaultRowHeight="15"/>
  <cols>
    <col min="1" max="1" width="17.28515625" bestFit="1" customWidth="1"/>
    <col min="2" max="2" width="19.42578125" bestFit="1" customWidth="1"/>
    <col min="3" max="3" width="17.42578125" bestFit="1" customWidth="1"/>
    <col min="4" max="4" width="12.5703125" bestFit="1" customWidth="1"/>
    <col min="5" max="5" width="8.140625" bestFit="1" customWidth="1"/>
    <col min="6" max="6" width="15.85546875" bestFit="1" customWidth="1"/>
    <col min="7" max="7" width="24.5703125" bestFit="1" customWidth="1"/>
    <col min="8" max="8" width="11" bestFit="1" customWidth="1"/>
    <col min="9" max="9" width="14.85546875" bestFit="1" customWidth="1"/>
    <col min="10" max="10" width="7.85546875" bestFit="1" customWidth="1"/>
  </cols>
  <sheetData>
    <row r="1" spans="1:11" ht="45">
      <c r="A1" s="2" t="s">
        <v>0</v>
      </c>
      <c r="B1" s="2" t="s">
        <v>25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4" t="s">
        <v>17</v>
      </c>
      <c r="I1" s="4" t="s">
        <v>18</v>
      </c>
      <c r="J1" s="11" t="s">
        <v>21</v>
      </c>
      <c r="K1" s="11" t="s">
        <v>22</v>
      </c>
    </row>
    <row r="2" spans="1:11">
      <c r="A2" s="2" t="s">
        <v>10</v>
      </c>
      <c r="B2" s="2">
        <f>MONTH(C2)</f>
        <v>12</v>
      </c>
      <c r="C2" s="3">
        <v>17529</v>
      </c>
      <c r="D2" s="3">
        <v>37996</v>
      </c>
      <c r="E2" s="2" t="s">
        <v>7</v>
      </c>
      <c r="F2" s="2">
        <v>800</v>
      </c>
      <c r="G2" s="2">
        <v>3</v>
      </c>
      <c r="H2" s="17">
        <f ca="1">YEARFRAC(TODAY(),C2)</f>
        <v>65.930555555555557</v>
      </c>
      <c r="I2" s="7" t="str">
        <f>IF(MONTH(D2)&lt;5,"Початок року",IF(MONTH(D2)&lt;10,"Середина року","Кінець року"))</f>
        <v>Початок року</v>
      </c>
      <c r="J2" s="12">
        <f>MONTH(D2)</f>
        <v>1</v>
      </c>
      <c r="K2" s="13" t="str">
        <f>TEXT(D2,"ДДДД")</f>
        <v>суббота</v>
      </c>
    </row>
    <row r="3" spans="1:11">
      <c r="A3" s="2" t="s">
        <v>6</v>
      </c>
      <c r="B3" s="2">
        <f t="shared" ref="B3:B11" si="0">MONTH(C3)</f>
        <v>2</v>
      </c>
      <c r="C3" s="3">
        <v>14666</v>
      </c>
      <c r="D3" s="3">
        <v>38024</v>
      </c>
      <c r="E3" s="2" t="s">
        <v>7</v>
      </c>
      <c r="F3" s="2">
        <v>500</v>
      </c>
      <c r="G3" s="2">
        <v>7</v>
      </c>
      <c r="H3" s="17">
        <f t="shared" ref="H3:H11" ca="1" si="1">YEARFRAC(TODAY(),C3)</f>
        <v>73.772222222222226</v>
      </c>
      <c r="I3" s="7" t="str">
        <f t="shared" ref="I3:I11" si="2">IF(MONTH(D3)&lt;5,"Початок року",IF(MONTH(D3)&lt;10,"Середина року","Кінець року"))</f>
        <v>Початок року</v>
      </c>
      <c r="J3" s="12">
        <f t="shared" ref="J3:J11" si="3">MONTH(D3)</f>
        <v>2</v>
      </c>
      <c r="K3" s="13" t="str">
        <f t="shared" ref="K3:K11" si="4">TEXT(D3,"ДДДД")</f>
        <v>суббота</v>
      </c>
    </row>
    <row r="4" spans="1:11">
      <c r="A4" s="2" t="s">
        <v>11</v>
      </c>
      <c r="B4" s="2">
        <f t="shared" si="0"/>
        <v>1</v>
      </c>
      <c r="C4" s="3">
        <v>29587</v>
      </c>
      <c r="D4" s="3">
        <v>38057</v>
      </c>
      <c r="E4" s="2" t="s">
        <v>7</v>
      </c>
      <c r="F4" s="2">
        <v>654</v>
      </c>
      <c r="G4" s="2">
        <v>4</v>
      </c>
      <c r="H4" s="17">
        <f t="shared" ca="1" si="1"/>
        <v>32.922222222222224</v>
      </c>
      <c r="I4" s="7" t="str">
        <f t="shared" si="2"/>
        <v>Початок року</v>
      </c>
      <c r="J4" s="12">
        <f t="shared" si="3"/>
        <v>3</v>
      </c>
      <c r="K4" s="13" t="str">
        <f t="shared" si="4"/>
        <v>четверг</v>
      </c>
    </row>
    <row r="5" spans="1:11" hidden="1">
      <c r="A5" s="2" t="s">
        <v>15</v>
      </c>
      <c r="B5" s="2">
        <f t="shared" si="0"/>
        <v>3</v>
      </c>
      <c r="C5" s="3">
        <v>15770</v>
      </c>
      <c r="D5" s="3">
        <v>38092</v>
      </c>
      <c r="E5" s="2" t="s">
        <v>7</v>
      </c>
      <c r="F5" s="2">
        <v>654</v>
      </c>
      <c r="G5" s="2">
        <v>5</v>
      </c>
      <c r="H5" s="17">
        <f t="shared" ca="1" si="1"/>
        <v>70.74444444444444</v>
      </c>
      <c r="I5" s="7" t="str">
        <f t="shared" si="2"/>
        <v>Початок року</v>
      </c>
      <c r="J5" s="12">
        <f t="shared" si="3"/>
        <v>4</v>
      </c>
      <c r="K5" s="13" t="str">
        <f t="shared" si="4"/>
        <v>четверг</v>
      </c>
    </row>
    <row r="6" spans="1:11" hidden="1">
      <c r="A6" s="2" t="s">
        <v>14</v>
      </c>
      <c r="B6" s="2">
        <f t="shared" si="0"/>
        <v>3</v>
      </c>
      <c r="C6" s="3">
        <v>27823</v>
      </c>
      <c r="D6" s="3">
        <v>38121</v>
      </c>
      <c r="E6" s="2" t="s">
        <v>7</v>
      </c>
      <c r="F6" s="2">
        <v>980</v>
      </c>
      <c r="G6" s="2">
        <v>8</v>
      </c>
      <c r="H6" s="17">
        <f t="shared" ca="1" si="1"/>
        <v>37.74722222222222</v>
      </c>
      <c r="I6" s="7" t="str">
        <f t="shared" si="2"/>
        <v>Середина року</v>
      </c>
      <c r="J6" s="12">
        <f t="shared" si="3"/>
        <v>5</v>
      </c>
      <c r="K6" s="13" t="str">
        <f t="shared" si="4"/>
        <v>пятница</v>
      </c>
    </row>
    <row r="7" spans="1:11" hidden="1">
      <c r="A7" s="2" t="s">
        <v>12</v>
      </c>
      <c r="B7" s="2">
        <f t="shared" si="0"/>
        <v>4</v>
      </c>
      <c r="C7" s="3">
        <v>29313</v>
      </c>
      <c r="D7" s="3">
        <v>38150</v>
      </c>
      <c r="E7" s="2" t="s">
        <v>7</v>
      </c>
      <c r="F7" s="2">
        <v>435</v>
      </c>
      <c r="G7" s="2">
        <v>10</v>
      </c>
      <c r="H7" s="17">
        <f t="shared" ca="1" si="1"/>
        <v>33.669444444444444</v>
      </c>
      <c r="I7" s="7" t="str">
        <f t="shared" si="2"/>
        <v>Середина року</v>
      </c>
      <c r="J7" s="12">
        <f t="shared" si="3"/>
        <v>6</v>
      </c>
      <c r="K7" s="13" t="str">
        <f t="shared" si="4"/>
        <v>суббота</v>
      </c>
    </row>
    <row r="8" spans="1:11">
      <c r="A8" s="2" t="s">
        <v>8</v>
      </c>
      <c r="B8" s="2">
        <f t="shared" si="0"/>
        <v>2</v>
      </c>
      <c r="C8" s="3">
        <v>32199</v>
      </c>
      <c r="D8" s="3">
        <v>38176</v>
      </c>
      <c r="E8" s="2" t="s">
        <v>7</v>
      </c>
      <c r="F8" s="2">
        <v>600</v>
      </c>
      <c r="G8" s="2">
        <v>5</v>
      </c>
      <c r="H8" s="17">
        <f t="shared" ca="1" si="1"/>
        <v>25.769444444444446</v>
      </c>
      <c r="I8" s="7" t="str">
        <f t="shared" si="2"/>
        <v>Середина року</v>
      </c>
      <c r="J8" s="12">
        <f t="shared" si="3"/>
        <v>7</v>
      </c>
      <c r="K8" s="13" t="str">
        <f t="shared" si="4"/>
        <v>четверг</v>
      </c>
    </row>
    <row r="9" spans="1:11" hidden="1">
      <c r="A9" s="2" t="s">
        <v>13</v>
      </c>
      <c r="B9" s="2">
        <f t="shared" si="0"/>
        <v>5</v>
      </c>
      <c r="C9" s="3">
        <v>32996</v>
      </c>
      <c r="D9" s="3">
        <v>38212</v>
      </c>
      <c r="E9" s="2" t="s">
        <v>7</v>
      </c>
      <c r="F9" s="2">
        <v>654</v>
      </c>
      <c r="G9" s="2">
        <v>11</v>
      </c>
      <c r="H9" s="17">
        <f t="shared" ca="1" si="1"/>
        <v>23.583333333333332</v>
      </c>
      <c r="I9" s="7" t="str">
        <f t="shared" si="2"/>
        <v>Середина року</v>
      </c>
      <c r="J9" s="12">
        <f t="shared" si="3"/>
        <v>8</v>
      </c>
      <c r="K9" s="13" t="str">
        <f t="shared" si="4"/>
        <v>пятница</v>
      </c>
    </row>
    <row r="10" spans="1:11" hidden="1">
      <c r="A10" s="2" t="s">
        <v>9</v>
      </c>
      <c r="B10" s="2">
        <f t="shared" si="0"/>
        <v>8</v>
      </c>
      <c r="C10" s="3">
        <v>29825</v>
      </c>
      <c r="D10" s="3">
        <v>38330</v>
      </c>
      <c r="E10" s="2" t="s">
        <v>7</v>
      </c>
      <c r="F10" s="2">
        <v>700</v>
      </c>
      <c r="G10" s="2">
        <v>6</v>
      </c>
      <c r="H10" s="17">
        <f t="shared" ca="1" si="1"/>
        <v>32.266666666666666</v>
      </c>
      <c r="I10" s="7" t="str">
        <f t="shared" si="2"/>
        <v>Кінець року</v>
      </c>
      <c r="J10" s="12">
        <f t="shared" si="3"/>
        <v>12</v>
      </c>
      <c r="K10" s="13" t="str">
        <f t="shared" si="4"/>
        <v>четверг</v>
      </c>
    </row>
    <row r="11" spans="1:11" hidden="1">
      <c r="A11" s="2" t="s">
        <v>16</v>
      </c>
      <c r="B11" s="2">
        <f t="shared" si="0"/>
        <v>11</v>
      </c>
      <c r="C11" s="3">
        <v>16747</v>
      </c>
      <c r="D11" s="3">
        <v>38307</v>
      </c>
      <c r="E11" s="2" t="s">
        <v>7</v>
      </c>
      <c r="F11" s="2">
        <v>334</v>
      </c>
      <c r="G11" s="2">
        <v>6</v>
      </c>
      <c r="H11" s="17">
        <f t="shared" ca="1" si="1"/>
        <v>68.075000000000003</v>
      </c>
      <c r="I11" s="7" t="str">
        <f t="shared" si="2"/>
        <v>Кінець року</v>
      </c>
      <c r="J11" s="12">
        <f t="shared" si="3"/>
        <v>11</v>
      </c>
      <c r="K11" s="13" t="str">
        <f>TEXT(D11,"ДДДД")</f>
        <v>вторник</v>
      </c>
    </row>
    <row r="12" spans="1:11" hidden="1">
      <c r="A12" s="16" t="s">
        <v>19</v>
      </c>
      <c r="B12" s="21"/>
      <c r="C12" s="9"/>
      <c r="D12" s="9"/>
      <c r="E12" s="9"/>
      <c r="F12" s="9"/>
      <c r="G12" s="9"/>
      <c r="H12" s="9"/>
      <c r="I12" s="9"/>
      <c r="J12" s="10"/>
      <c r="K12" s="18">
        <f>SUMIF(J2:J11,"=8",F2:F11)</f>
        <v>654</v>
      </c>
    </row>
    <row r="13" spans="1:11" hidden="1">
      <c r="A13" s="8" t="s">
        <v>20</v>
      </c>
      <c r="B13" s="22"/>
      <c r="C13" s="9"/>
      <c r="D13" s="9"/>
      <c r="E13" s="9"/>
      <c r="F13" s="9"/>
      <c r="G13" s="9"/>
      <c r="H13" s="9"/>
      <c r="I13" s="9"/>
      <c r="J13" s="10"/>
      <c r="K13" s="19">
        <f>COUNTIF(K2:K10,"суббота")</f>
        <v>3</v>
      </c>
    </row>
  </sheetData>
  <autoFilter ref="A1:C13">
    <filterColumn colId="1">
      <filters>
        <filter val="1"/>
        <filter val="12"/>
        <filter val="2"/>
      </filters>
    </filterColumn>
  </autoFilter>
  <mergeCells count="2">
    <mergeCell ref="A12:J12"/>
    <mergeCell ref="A13:J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J16"/>
  <sheetViews>
    <sheetView tabSelected="1" workbookViewId="0">
      <selection activeCell="E6" sqref="E6"/>
    </sheetView>
  </sheetViews>
  <sheetFormatPr defaultRowHeight="15"/>
  <cols>
    <col min="1" max="1" width="17.28515625" bestFit="1" customWidth="1"/>
    <col min="2" max="2" width="17.42578125" bestFit="1" customWidth="1"/>
    <col min="3" max="3" width="15.85546875" bestFit="1" customWidth="1"/>
    <col min="4" max="4" width="24.570312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14.85546875" bestFit="1" customWidth="1"/>
    <col min="9" max="9" width="7.85546875" bestFit="1" customWidth="1"/>
    <col min="10" max="10" width="8.42578125" bestFit="1" customWidth="1"/>
    <col min="12" max="12" width="15.85546875" bestFit="1" customWidth="1"/>
    <col min="13" max="13" width="24.5703125" bestFit="1" customWidth="1"/>
  </cols>
  <sheetData>
    <row r="1" spans="1:10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11" t="s">
        <v>21</v>
      </c>
      <c r="J1" s="11" t="s">
        <v>22</v>
      </c>
    </row>
    <row r="2" spans="1:10" hidden="1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7">
        <f ca="1">YEARFRAC(TODAY(),B2)</f>
        <v>65.930555555555557</v>
      </c>
      <c r="H2" s="7" t="str">
        <f>IF(MONTH(C2)&lt;5,"Початок року",IF(MONTH(C2)&lt;10,"Середина року","Кінець року"))</f>
        <v>Початок року</v>
      </c>
      <c r="I2" s="13">
        <f>MONTH(C2)</f>
        <v>1</v>
      </c>
      <c r="J2" s="13" t="str">
        <f>TEXT(C2,"ДДДД")</f>
        <v>суббота</v>
      </c>
    </row>
    <row r="3" spans="1:10" hidden="1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7">
        <f t="shared" ref="G3:G11" ca="1" si="0">YEARFRAC(TODAY(),B3)</f>
        <v>73.772222222222226</v>
      </c>
      <c r="H3" s="7" t="str">
        <f t="shared" ref="H3:H11" si="1">IF(MONTH(C3)&lt;5,"Початок року",IF(MONTH(C3)&lt;10,"Середина року","Кінець року"))</f>
        <v>Початок року</v>
      </c>
      <c r="I3" s="13">
        <f t="shared" ref="I3:I11" si="2">MONTH(C3)</f>
        <v>2</v>
      </c>
      <c r="J3" s="13" t="str">
        <f t="shared" ref="J3:J11" si="3">TEXT(C3,"ДДДД")</f>
        <v>суббота</v>
      </c>
    </row>
    <row r="4" spans="1:10" hidden="1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7">
        <f t="shared" ca="1" si="0"/>
        <v>32.922222222222224</v>
      </c>
      <c r="H4" s="7" t="str">
        <f t="shared" si="1"/>
        <v>Початок року</v>
      </c>
      <c r="I4" s="13">
        <f t="shared" si="2"/>
        <v>3</v>
      </c>
      <c r="J4" s="13" t="str">
        <f t="shared" si="3"/>
        <v>четверг</v>
      </c>
    </row>
    <row r="5" spans="1:10" hidden="1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7">
        <f t="shared" ca="1" si="0"/>
        <v>70.74444444444444</v>
      </c>
      <c r="H5" s="7" t="str">
        <f t="shared" si="1"/>
        <v>Початок року</v>
      </c>
      <c r="I5" s="13">
        <f t="shared" si="2"/>
        <v>4</v>
      </c>
      <c r="J5" s="13" t="str">
        <f t="shared" si="3"/>
        <v>четверг</v>
      </c>
    </row>
    <row r="6" spans="1:10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7">
        <f t="shared" ca="1" si="0"/>
        <v>37.74722222222222</v>
      </c>
      <c r="H6" s="7" t="str">
        <f t="shared" si="1"/>
        <v>Середина року</v>
      </c>
      <c r="I6" s="13">
        <f>MONTH(C6)</f>
        <v>5</v>
      </c>
      <c r="J6" s="13" t="str">
        <f t="shared" si="3"/>
        <v>пятница</v>
      </c>
    </row>
    <row r="7" spans="1:10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7">
        <f t="shared" ca="1" si="0"/>
        <v>33.669444444444444</v>
      </c>
      <c r="H7" s="7" t="str">
        <f t="shared" si="1"/>
        <v>Середина року</v>
      </c>
      <c r="I7" s="13">
        <f>MONTH(C7)</f>
        <v>6</v>
      </c>
      <c r="J7" s="13" t="str">
        <f t="shared" si="3"/>
        <v>суббота</v>
      </c>
    </row>
    <row r="8" spans="1:10" hidden="1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7">
        <f t="shared" ca="1" si="0"/>
        <v>25.769444444444446</v>
      </c>
      <c r="H8" s="7" t="str">
        <f t="shared" si="1"/>
        <v>Середина року</v>
      </c>
      <c r="I8" s="13">
        <f>MONTH(C8)</f>
        <v>7</v>
      </c>
      <c r="J8" s="13" t="str">
        <f t="shared" si="3"/>
        <v>четверг</v>
      </c>
    </row>
    <row r="9" spans="1:10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7">
        <f t="shared" ca="1" si="0"/>
        <v>23.583333333333332</v>
      </c>
      <c r="H9" s="7" t="str">
        <f t="shared" si="1"/>
        <v>Середина року</v>
      </c>
      <c r="I9" s="13">
        <f t="shared" si="2"/>
        <v>8</v>
      </c>
      <c r="J9" s="13" t="str">
        <f t="shared" si="3"/>
        <v>пятница</v>
      </c>
    </row>
    <row r="10" spans="1:10" hidden="1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7">
        <f t="shared" ca="1" si="0"/>
        <v>32.266666666666666</v>
      </c>
      <c r="H10" s="7" t="str">
        <f>IF(MONTH(C10)&lt;5,"Початок року",IF(MONTH(C10)&lt;10,"Середина року","Кінець року"))</f>
        <v>Кінець року</v>
      </c>
      <c r="I10" s="13">
        <f>MONTH(C10)</f>
        <v>12</v>
      </c>
      <c r="J10" s="13" t="str">
        <f t="shared" si="3"/>
        <v>четверг</v>
      </c>
    </row>
    <row r="11" spans="1:10" hidden="1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7">
        <f t="shared" ca="1" si="0"/>
        <v>68.075000000000003</v>
      </c>
      <c r="H11" s="7" t="str">
        <f t="shared" si="1"/>
        <v>Кінець року</v>
      </c>
      <c r="I11" s="13">
        <f t="shared" si="2"/>
        <v>11</v>
      </c>
      <c r="J11" s="13" t="str">
        <f>TEXT(C11,"ДДДД")</f>
        <v>вторник</v>
      </c>
    </row>
    <row r="15" spans="1:10" ht="30">
      <c r="C15" s="2" t="s">
        <v>4</v>
      </c>
      <c r="D15" s="2" t="s">
        <v>5</v>
      </c>
      <c r="E15" s="11" t="s">
        <v>21</v>
      </c>
    </row>
    <row r="16" spans="1:10">
      <c r="C16" t="s">
        <v>26</v>
      </c>
      <c r="D16" t="s">
        <v>27</v>
      </c>
      <c r="E16" s="7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Лист4!Критерии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2013-12-02T23:31:22Z</dcterms:created>
  <dcterms:modified xsi:type="dcterms:W3CDTF">2013-12-03T13:37:05Z</dcterms:modified>
</cp:coreProperties>
</file>