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2075"/>
  </bookViews>
  <sheets>
    <sheet name="Сотрудники" sheetId="1" r:id="rId1"/>
    <sheet name="Сводная таблица" sheetId="2" r:id="rId2"/>
    <sheet name="Государственные праздники" sheetId="3" r:id="rId3"/>
  </sheets>
  <externalReferences>
    <externalReference r:id="rId4"/>
  </externalReferences>
  <definedNames>
    <definedName name="Граждане">'[1]Постоянные работники'!$B$5:$B$805</definedName>
    <definedName name="Иностраны">[1]Иностранцы!$B$5:$B$805</definedName>
  </definedNames>
  <calcPr calcId="145621" iterate="1"/>
</workbook>
</file>

<file path=xl/calcChain.xml><?xml version="1.0" encoding="utf-8"?>
<calcChain xmlns="http://schemas.openxmlformats.org/spreadsheetml/2006/main">
  <c r="C12" i="2" l="1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I12" i="2"/>
  <c r="C13" i="2"/>
  <c r="C14" i="2"/>
  <c r="C15" i="2"/>
  <c r="C16" i="2"/>
  <c r="J20" i="2"/>
  <c r="G18" i="2"/>
  <c r="E20" i="2"/>
  <c r="C7" i="2"/>
  <c r="I7" i="2"/>
  <c r="J7" i="2"/>
  <c r="K7" i="2"/>
  <c r="L7" i="2"/>
  <c r="M7" i="2"/>
  <c r="N7" i="2"/>
  <c r="O7" i="2"/>
  <c r="P7" i="2"/>
  <c r="Q7" i="2"/>
  <c r="R7" i="2"/>
  <c r="S7" i="2"/>
  <c r="T7" i="2"/>
  <c r="W7" i="2"/>
  <c r="X7" i="2"/>
  <c r="Y7" i="2"/>
  <c r="Z7" i="2"/>
  <c r="AA7" i="2"/>
  <c r="AB7" i="2"/>
  <c r="AC7" i="2"/>
  <c r="AD7" i="2"/>
  <c r="AE7" i="2"/>
  <c r="AF7" i="2"/>
  <c r="AG7" i="2"/>
  <c r="AH7" i="2"/>
  <c r="B7" i="2"/>
  <c r="D5" i="2"/>
  <c r="C6" i="2"/>
  <c r="B6" i="2"/>
  <c r="C2" i="2" l="1"/>
  <c r="AK12" i="2"/>
  <c r="AK13" i="2"/>
  <c r="AK14" i="2"/>
  <c r="AK15" i="2"/>
  <c r="AK16" i="2"/>
  <c r="AJ16" i="2"/>
  <c r="F16" i="2"/>
  <c r="AJ14" i="2"/>
  <c r="F14" i="2"/>
  <c r="F13" i="2"/>
  <c r="A13" i="2"/>
  <c r="A14" i="2" s="1"/>
  <c r="A15" i="2" s="1"/>
  <c r="A16" i="2" s="1"/>
  <c r="AJ12" i="2"/>
  <c r="T6" i="1"/>
  <c r="S6" i="1" s="1"/>
  <c r="T7" i="1"/>
  <c r="S7" i="1" s="1"/>
  <c r="T8" i="1"/>
  <c r="S8" i="1" s="1"/>
  <c r="T9" i="1"/>
  <c r="S9" i="1" s="1"/>
  <c r="J6" i="1" a="1"/>
  <c r="J6" i="1" s="1"/>
  <c r="L6" i="1"/>
  <c r="J7" i="1" a="1"/>
  <c r="J7" i="1" s="1"/>
  <c r="L7" i="1"/>
  <c r="J8" i="1" a="1"/>
  <c r="J8" i="1" s="1"/>
  <c r="L8" i="1"/>
  <c r="J9" i="1" a="1"/>
  <c r="J9" i="1" s="1"/>
  <c r="L9" i="1"/>
  <c r="J5" i="1" a="1"/>
  <c r="J5" i="1" s="1"/>
  <c r="F13" i="3"/>
  <c r="R17" i="1"/>
  <c r="I17" i="1"/>
  <c r="AD16" i="1"/>
  <c r="AA16" i="1"/>
  <c r="Z16" i="1"/>
  <c r="T16" i="1"/>
  <c r="S16" i="1" s="1"/>
  <c r="L16" i="1"/>
  <c r="J16" i="1" a="1"/>
  <c r="J16" i="1" s="1"/>
  <c r="F16" i="1"/>
  <c r="AD15" i="1"/>
  <c r="AA15" i="1"/>
  <c r="Z15" i="1"/>
  <c r="T15" i="1"/>
  <c r="S15" i="1" s="1"/>
  <c r="L15" i="1"/>
  <c r="J15" i="1" a="1"/>
  <c r="J15" i="1" s="1"/>
  <c r="F15" i="1"/>
  <c r="AD14" i="1"/>
  <c r="AA14" i="1"/>
  <c r="Z14" i="1"/>
  <c r="T14" i="1"/>
  <c r="S14" i="1" s="1"/>
  <c r="L14" i="1"/>
  <c r="J14" i="1" a="1"/>
  <c r="J14" i="1" s="1"/>
  <c r="F14" i="1"/>
  <c r="AD13" i="1"/>
  <c r="Z13" i="1"/>
  <c r="T13" i="1"/>
  <c r="S13" i="1" s="1"/>
  <c r="L13" i="1"/>
  <c r="J13" i="1" a="1"/>
  <c r="J13" i="1" s="1"/>
  <c r="F13" i="1"/>
  <c r="AD12" i="1"/>
  <c r="AA12" i="1"/>
  <c r="AC12" i="1" s="1"/>
  <c r="Z12" i="1"/>
  <c r="T12" i="1"/>
  <c r="S12" i="1"/>
  <c r="P12" i="1"/>
  <c r="P13" i="1" s="1"/>
  <c r="N12" i="1"/>
  <c r="O12" i="1" s="1"/>
  <c r="L12" i="1"/>
  <c r="J12" i="1" a="1"/>
  <c r="J12" i="1" s="1"/>
  <c r="F12" i="1"/>
  <c r="A12" i="1"/>
  <c r="R10" i="1"/>
  <c r="I10" i="1"/>
  <c r="AD9" i="1"/>
  <c r="AA9" i="1"/>
  <c r="Z9" i="1"/>
  <c r="F9" i="1"/>
  <c r="AD8" i="1"/>
  <c r="AA8" i="1"/>
  <c r="Z8" i="1"/>
  <c r="F8" i="1"/>
  <c r="AD7" i="1"/>
  <c r="AA7" i="1"/>
  <c r="Z7" i="1"/>
  <c r="F7" i="1"/>
  <c r="AD6" i="1"/>
  <c r="Z6" i="1"/>
  <c r="F6" i="1"/>
  <c r="AD5" i="1"/>
  <c r="AA5" i="1"/>
  <c r="AC5" i="1" s="1"/>
  <c r="Z5" i="1"/>
  <c r="T5" i="1"/>
  <c r="S5" i="1" s="1"/>
  <c r="P5" i="1"/>
  <c r="P6" i="1" s="1"/>
  <c r="N5" i="1"/>
  <c r="O5" i="1" s="1"/>
  <c r="O6" i="1" s="1"/>
  <c r="L5" i="1"/>
  <c r="F5" i="1"/>
  <c r="D1" i="1"/>
  <c r="K10" i="1" s="1" a="1"/>
  <c r="K10" i="1" s="1"/>
  <c r="J5" i="2"/>
  <c r="L5" i="2"/>
  <c r="N5" i="2"/>
  <c r="P5" i="2"/>
  <c r="R5" i="2"/>
  <c r="T5" i="2"/>
  <c r="X5" i="2"/>
  <c r="Z5" i="2"/>
  <c r="AB5" i="2"/>
  <c r="AD5" i="2"/>
  <c r="AF5" i="2"/>
  <c r="AH5" i="2"/>
  <c r="K5" i="2"/>
  <c r="M5" i="2"/>
  <c r="O5" i="2"/>
  <c r="Q5" i="2"/>
  <c r="S5" i="2"/>
  <c r="W5" i="2"/>
  <c r="Y5" i="2"/>
  <c r="AA5" i="2"/>
  <c r="AC5" i="2"/>
  <c r="AE5" i="2"/>
  <c r="AG5" i="2"/>
  <c r="C5" i="2"/>
  <c r="B5" i="2"/>
  <c r="I5" i="2"/>
  <c r="M6" i="2"/>
  <c r="Q6" i="2"/>
  <c r="W6" i="2"/>
  <c r="AA6" i="2"/>
  <c r="AE6" i="2"/>
  <c r="L6" i="2"/>
  <c r="P6" i="2"/>
  <c r="T6" i="2"/>
  <c r="Z6" i="2"/>
  <c r="AD6" i="2"/>
  <c r="AH6" i="2"/>
  <c r="I6" i="2"/>
  <c r="K6" i="2"/>
  <c r="O6" i="2"/>
  <c r="S6" i="2"/>
  <c r="Y6" i="2"/>
  <c r="AC6" i="2"/>
  <c r="AG6" i="2"/>
  <c r="J6" i="2"/>
  <c r="N6" i="2"/>
  <c r="R6" i="2"/>
  <c r="X6" i="2"/>
  <c r="AB6" i="2"/>
  <c r="AF6" i="2"/>
  <c r="C10" i="2"/>
  <c r="E18" i="2"/>
  <c r="D10" i="2"/>
  <c r="N13" i="1" l="1"/>
  <c r="N14" i="1" s="1"/>
  <c r="N15" i="1" s="1"/>
  <c r="N16" i="1" s="1"/>
  <c r="F15" i="2"/>
  <c r="AJ13" i="2"/>
  <c r="D16" i="2"/>
  <c r="E16" i="2" s="1"/>
  <c r="D12" i="2"/>
  <c r="E12" i="2" s="1"/>
  <c r="F12" i="2"/>
  <c r="AJ15" i="2"/>
  <c r="D14" i="2"/>
  <c r="E14" i="2" s="1"/>
  <c r="D13" i="2"/>
  <c r="E13" i="2" s="1"/>
  <c r="D15" i="2"/>
  <c r="E15" i="2" s="1"/>
  <c r="U8" i="1" a="1"/>
  <c r="U8" i="1" s="1"/>
  <c r="W8" i="1" a="1"/>
  <c r="W8" i="1" s="1"/>
  <c r="X8" i="1" s="1"/>
  <c r="V8" i="1" s="1" a="1"/>
  <c r="V8" i="1" s="1"/>
  <c r="Z17" i="1"/>
  <c r="W5" i="1" a="1"/>
  <c r="W5" i="1" s="1"/>
  <c r="U5" i="1" a="1"/>
  <c r="U5" i="1" s="1"/>
  <c r="W7" i="1" a="1"/>
  <c r="W7" i="1" s="1"/>
  <c r="X7" i="1" s="1"/>
  <c r="V7" i="1" s="1" a="1"/>
  <c r="V7" i="1" s="1"/>
  <c r="U7" i="1" a="1"/>
  <c r="U7" i="1" s="1"/>
  <c r="W9" i="1" a="1"/>
  <c r="W9" i="1" s="1"/>
  <c r="X9" i="1" s="1"/>
  <c r="V9" i="1" s="1" a="1"/>
  <c r="V9" i="1" s="1"/>
  <c r="U9" i="1" a="1"/>
  <c r="U9" i="1" s="1"/>
  <c r="N6" i="1"/>
  <c r="N7" i="1" s="1"/>
  <c r="N8" i="1" s="1"/>
  <c r="N9" i="1" s="1"/>
  <c r="Z10" i="1"/>
  <c r="Y8" i="1"/>
  <c r="U6" i="1" a="1"/>
  <c r="U6" i="1" s="1"/>
  <c r="W6" i="1" a="1"/>
  <c r="W6" i="1" s="1"/>
  <c r="Y6" i="1"/>
  <c r="X6" i="1"/>
  <c r="V6" i="1" s="1" a="1"/>
  <c r="V6" i="1" s="1"/>
  <c r="O7" i="1"/>
  <c r="O13" i="1"/>
  <c r="W13" i="1" a="1"/>
  <c r="W13" i="1" s="1"/>
  <c r="X13" i="1" s="1"/>
  <c r="V13" i="1" s="1" a="1"/>
  <c r="V13" i="1" s="1"/>
  <c r="U13" i="1" a="1"/>
  <c r="U13" i="1" s="1"/>
  <c r="Y13" i="1"/>
  <c r="U14" i="1" a="1"/>
  <c r="U14" i="1" s="1"/>
  <c r="W14" i="1" a="1"/>
  <c r="W14" i="1" s="1"/>
  <c r="X14" i="1" s="1"/>
  <c r="V14" i="1" s="1" a="1"/>
  <c r="V14" i="1" s="1"/>
  <c r="W16" i="1" a="1"/>
  <c r="W16" i="1" s="1"/>
  <c r="X16" i="1" s="1"/>
  <c r="V16" i="1" s="1" a="1"/>
  <c r="V16" i="1" s="1"/>
  <c r="U16" i="1" a="1"/>
  <c r="U16" i="1" s="1"/>
  <c r="K17" i="1" a="1"/>
  <c r="K17" i="1" s="1"/>
  <c r="L17" i="1" s="1"/>
  <c r="N17" i="1" s="1"/>
  <c r="P7" i="1"/>
  <c r="P8" i="1" s="1"/>
  <c r="L10" i="1"/>
  <c r="N10" i="1" s="1"/>
  <c r="U12" i="1" a="1"/>
  <c r="U12" i="1" s="1"/>
  <c r="W12" i="1" a="1"/>
  <c r="W12" i="1" s="1"/>
  <c r="X12" i="1" s="1"/>
  <c r="V12" i="1" s="1" a="1"/>
  <c r="V12" i="1" s="1"/>
  <c r="U15" i="1" a="1"/>
  <c r="U15" i="1" s="1"/>
  <c r="W15" i="1" a="1"/>
  <c r="W15" i="1" s="1"/>
  <c r="Y15" i="1" s="1"/>
  <c r="P14" i="1"/>
  <c r="Y9" i="1" l="1"/>
  <c r="Y7" i="1"/>
  <c r="Y12" i="1"/>
  <c r="P9" i="1"/>
  <c r="Y16" i="1"/>
  <c r="Y14" i="1"/>
  <c r="P15" i="1"/>
  <c r="P16" i="1" s="1"/>
  <c r="X15" i="1"/>
  <c r="V15" i="1" s="1" a="1"/>
  <c r="V15" i="1" s="1"/>
  <c r="O14" i="1"/>
  <c r="O8" i="1"/>
  <c r="O9" i="1" l="1"/>
  <c r="O15" i="1"/>
  <c r="O16" i="1" l="1"/>
  <c r="V5" i="1" a="1"/>
  <c r="V5" i="1" s="1"/>
  <c r="X5" i="1"/>
  <c r="Y5" i="1"/>
  <c r="K5" i="1" a="1"/>
  <c r="K5" i="1"/>
  <c r="M5" i="1" a="1"/>
  <c r="M5" i="1"/>
  <c r="K6" i="1" a="1"/>
  <c r="K6" i="1"/>
  <c r="M6" i="1" a="1"/>
  <c r="M6" i="1"/>
  <c r="K7" i="1" a="1"/>
  <c r="K7" i="1"/>
  <c r="M7" i="1" a="1"/>
  <c r="M7" i="1"/>
  <c r="K8" i="1" a="1"/>
  <c r="K8" i="1"/>
  <c r="M8" i="1" a="1"/>
  <c r="M8" i="1"/>
  <c r="K9" i="1" a="1"/>
  <c r="K9" i="1"/>
  <c r="M9" i="1" a="1"/>
  <c r="M9" i="1"/>
  <c r="K12" i="1" a="1"/>
  <c r="K12" i="1"/>
  <c r="M12" i="1" a="1"/>
  <c r="M12" i="1"/>
  <c r="K13" i="1" a="1"/>
  <c r="K13" i="1"/>
  <c r="M13" i="1" a="1"/>
  <c r="M13" i="1"/>
  <c r="K14" i="1" a="1"/>
  <c r="K14" i="1"/>
  <c r="M14" i="1" a="1"/>
  <c r="M14" i="1"/>
  <c r="K15" i="1" a="1"/>
  <c r="K15" i="1"/>
  <c r="M15" i="1" a="1"/>
  <c r="M15" i="1"/>
  <c r="K16" i="1" a="1"/>
  <c r="K16" i="1"/>
  <c r="M16" i="1" a="1"/>
  <c r="M16" i="1"/>
</calcChain>
</file>

<file path=xl/sharedStrings.xml><?xml version="1.0" encoding="utf-8"?>
<sst xmlns="http://schemas.openxmlformats.org/spreadsheetml/2006/main" count="77" uniqueCount="38">
  <si>
    <t>Иностанные работники</t>
  </si>
  <si>
    <t>Текущая дата</t>
  </si>
  <si>
    <t>Разрешение на работу</t>
  </si>
  <si>
    <t xml:space="preserve">Дата отпуска официальная </t>
  </si>
  <si>
    <t xml:space="preserve">Дата отпуска за свой счет </t>
  </si>
  <si>
    <t>Ф.И.О. работника</t>
  </si>
  <si>
    <t>Дата начальная приема на работу</t>
  </si>
  <si>
    <t>от дата</t>
  </si>
  <si>
    <t>до даты</t>
  </si>
  <si>
    <t>Дата наступления права на отпуск (6 мес)</t>
  </si>
  <si>
    <t>№</t>
  </si>
  <si>
    <t>от даты</t>
  </si>
  <si>
    <t>Кол-во дней</t>
  </si>
  <si>
    <t>отчётный период, начало</t>
  </si>
  <si>
    <t>отчётный период, до</t>
  </si>
  <si>
    <t>кол-во использованных отпускных, за отчётный период</t>
  </si>
  <si>
    <t>кол-во дней</t>
  </si>
  <si>
    <t>Кол-во дней всего</t>
  </si>
  <si>
    <t>Дата предполагаемого начала резиденства (+183 дн)</t>
  </si>
  <si>
    <t>Дата выезда из РФ</t>
  </si>
  <si>
    <t>Отметка о резиденстве</t>
  </si>
  <si>
    <t>Необходимая дата увольнения</t>
  </si>
  <si>
    <t>Официальная дата увольнения</t>
  </si>
  <si>
    <t>Дата въезда в РФ</t>
  </si>
  <si>
    <t>Всего дней</t>
  </si>
  <si>
    <t>Остаток</t>
  </si>
  <si>
    <t>Государственные праздники</t>
  </si>
  <si>
    <t>Постоянные работники</t>
  </si>
  <si>
    <t>Дата начала рабочего года</t>
  </si>
  <si>
    <t xml:space="preserve">Дата окончания  
 рабочего года </t>
  </si>
  <si>
    <t>Остаток дней за прошлый год</t>
  </si>
  <si>
    <t>Всего офиц дней отпуска</t>
  </si>
  <si>
    <t>Остаток дней отпуска</t>
  </si>
  <si>
    <t>Всего дне за свой счёт</t>
  </si>
  <si>
    <t>Кол-во нерабочих дней всего</t>
  </si>
  <si>
    <t>Дата увольнения</t>
  </si>
  <si>
    <t>Количество сотрудников</t>
  </si>
  <si>
    <t>Некто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</si>
</sst>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0" fillId="0" borderId="2" xfId="0" applyBorder="1" applyAlignment="1"/>
    <xf numFmtId="0" fontId="0" fillId="0" borderId="0" xfId="0" applyBorder="1" applyAlignment="1"/>
    <xf numFmtId="0" fontId="0" fillId="0" borderId="0" xfId="0" applyAlignment="1">
      <alignment horizontal="center"/>
    </xf>
    <xf numFmtId="0" fontId="0" fillId="0" borderId="0" xfId="0" applyAlignment="1"/>
    <xf numFmtId="14" fontId="4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4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0" fillId="7" borderId="1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2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" fontId="2" fillId="6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3" fillId="0" borderId="0" xfId="0" applyFont="1"/>
    <xf numFmtId="0" fontId="0" fillId="0" borderId="0" xfId="0" applyFill="1" applyBorder="1" applyAlignment="1"/>
    <xf numFmtId="1" fontId="0" fillId="0" borderId="0" xfId="0" applyNumberForma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left"/>
    </xf>
    <xf numFmtId="14" fontId="1" fillId="2" borderId="0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/>
    <xf numFmtId="14" fontId="0" fillId="0" borderId="0" xfId="0" applyNumberFormat="1" applyFill="1"/>
    <xf numFmtId="0" fontId="0" fillId="4" borderId="4" xfId="0" applyFill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0" fontId="0" fillId="5" borderId="1" xfId="0" applyFill="1" applyBorder="1"/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0" fillId="6" borderId="1" xfId="0" applyNumberFormat="1" applyFill="1" applyBorder="1" applyAlignment="1">
      <alignment horizontal="center"/>
    </xf>
    <xf numFmtId="14" fontId="0" fillId="8" borderId="1" xfId="0" applyNumberFormat="1" applyFill="1" applyBorder="1" applyAlignment="1">
      <alignment horizontal="center"/>
    </xf>
    <xf numFmtId="14" fontId="0" fillId="0" borderId="1" xfId="0" applyNumberFormat="1" applyFill="1" applyBorder="1"/>
    <xf numFmtId="0" fontId="6" fillId="0" borderId="0" xfId="0" applyFont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87;&#1080;&#1089;&#1086;&#1082;%20&#1088;&#1072;&#1073;&#1086;&#1090;&#1085;&#1080;&#1082;&#1086;&#1074;%20&#1076;&#1083;&#1103;%20&#1058;&#1042;%205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остранцы"/>
      <sheetName val="Постоянные работники"/>
      <sheetName val="Сводная"/>
      <sheetName val="Сводная ГРФ"/>
      <sheetName val="Сводная нГ"/>
      <sheetName val="Государственные праздники"/>
    </sheetNames>
    <sheetDataSet>
      <sheetData sheetId="0">
        <row r="5">
          <cell r="B5" t="str">
            <v>Богю Сергей</v>
          </cell>
        </row>
        <row r="12">
          <cell r="B12" t="str">
            <v>Юсупов Руслан</v>
          </cell>
        </row>
      </sheetData>
      <sheetData sheetId="1">
        <row r="5">
          <cell r="B5" t="str">
            <v>Алтухова Ирина Александровна</v>
          </cell>
          <cell r="AE5">
            <v>3</v>
          </cell>
        </row>
        <row r="6">
          <cell r="AE6">
            <v>5</v>
          </cell>
        </row>
        <row r="10">
          <cell r="AE10">
            <v>8</v>
          </cell>
        </row>
        <row r="12">
          <cell r="B12" t="str">
            <v>Акунин Борис Сергеевич</v>
          </cell>
        </row>
        <row r="17">
          <cell r="AE17">
            <v>0</v>
          </cell>
        </row>
        <row r="19">
          <cell r="B19" t="str">
            <v>Донцова Дарья Батьковна</v>
          </cell>
        </row>
        <row r="24">
          <cell r="AE24">
            <v>0</v>
          </cell>
        </row>
      </sheetData>
      <sheetData sheetId="2">
        <row r="6">
          <cell r="B6" t="str">
            <v>Алтухова Ирина Александровна</v>
          </cell>
        </row>
        <row r="7">
          <cell r="B7" t="str">
            <v>Юсупов Руслан</v>
          </cell>
        </row>
        <row r="8">
          <cell r="B8" t="str">
            <v>Акунин Борис Сергеевич</v>
          </cell>
        </row>
        <row r="9">
          <cell r="B9" t="str">
            <v>Богю Сергей</v>
          </cell>
        </row>
      </sheetData>
      <sheetData sheetId="3"/>
      <sheetData sheetId="4"/>
      <sheetData sheetId="5">
        <row r="1">
          <cell r="F1">
            <v>31</v>
          </cell>
          <cell r="G1">
            <v>1</v>
          </cell>
        </row>
        <row r="2">
          <cell r="F2">
            <v>28</v>
          </cell>
          <cell r="G2">
            <v>2</v>
          </cell>
        </row>
        <row r="3">
          <cell r="B3">
            <v>41275</v>
          </cell>
          <cell r="F3">
            <v>31</v>
          </cell>
          <cell r="G3">
            <v>3</v>
          </cell>
        </row>
        <row r="4">
          <cell r="B4">
            <v>41276</v>
          </cell>
          <cell r="F4">
            <v>30</v>
          </cell>
          <cell r="G4">
            <v>4</v>
          </cell>
        </row>
        <row r="5">
          <cell r="B5">
            <v>41277</v>
          </cell>
          <cell r="F5">
            <v>31</v>
          </cell>
          <cell r="G5">
            <v>5</v>
          </cell>
        </row>
        <row r="6">
          <cell r="B6">
            <v>41278</v>
          </cell>
          <cell r="F6">
            <v>30</v>
          </cell>
          <cell r="G6">
            <v>6</v>
          </cell>
        </row>
        <row r="7">
          <cell r="B7">
            <v>41279</v>
          </cell>
          <cell r="F7">
            <v>31</v>
          </cell>
          <cell r="G7">
            <v>7</v>
          </cell>
        </row>
        <row r="8">
          <cell r="B8">
            <v>41280</v>
          </cell>
          <cell r="F8">
            <v>31</v>
          </cell>
          <cell r="G8">
            <v>8</v>
          </cell>
        </row>
        <row r="9">
          <cell r="B9">
            <v>41281</v>
          </cell>
          <cell r="F9">
            <v>30</v>
          </cell>
          <cell r="G9">
            <v>9</v>
          </cell>
        </row>
        <row r="10">
          <cell r="B10">
            <v>41282</v>
          </cell>
          <cell r="F10">
            <v>31</v>
          </cell>
          <cell r="G10">
            <v>10</v>
          </cell>
        </row>
        <row r="11">
          <cell r="B11">
            <v>41328</v>
          </cell>
          <cell r="F11">
            <v>30</v>
          </cell>
          <cell r="G11">
            <v>11</v>
          </cell>
        </row>
        <row r="12">
          <cell r="B12">
            <v>41341</v>
          </cell>
          <cell r="F12">
            <v>31</v>
          </cell>
          <cell r="G12">
            <v>12</v>
          </cell>
        </row>
        <row r="13">
          <cell r="B13">
            <v>41395</v>
          </cell>
        </row>
        <row r="14">
          <cell r="B14">
            <v>41396</v>
          </cell>
        </row>
        <row r="15">
          <cell r="B15">
            <v>41397</v>
          </cell>
        </row>
        <row r="16">
          <cell r="B16">
            <v>41403</v>
          </cell>
        </row>
        <row r="17">
          <cell r="B17">
            <v>41437</v>
          </cell>
        </row>
        <row r="18">
          <cell r="B18">
            <v>41582</v>
          </cell>
        </row>
        <row r="19">
          <cell r="B19">
            <v>41640</v>
          </cell>
        </row>
        <row r="20">
          <cell r="B20">
            <v>41641</v>
          </cell>
        </row>
        <row r="21">
          <cell r="B21">
            <v>41642</v>
          </cell>
        </row>
        <row r="22">
          <cell r="B22">
            <v>41643</v>
          </cell>
        </row>
        <row r="23">
          <cell r="B23">
            <v>41644</v>
          </cell>
        </row>
        <row r="24">
          <cell r="B24">
            <v>41645</v>
          </cell>
        </row>
        <row r="25">
          <cell r="B25">
            <v>41646</v>
          </cell>
        </row>
        <row r="26">
          <cell r="B26">
            <v>41647</v>
          </cell>
        </row>
        <row r="27">
          <cell r="B27">
            <v>41693</v>
          </cell>
        </row>
        <row r="28">
          <cell r="B28">
            <v>41706</v>
          </cell>
        </row>
        <row r="29">
          <cell r="B29">
            <v>41760</v>
          </cell>
        </row>
        <row r="30">
          <cell r="B30">
            <v>41761</v>
          </cell>
        </row>
        <row r="31">
          <cell r="B31">
            <v>41768</v>
          </cell>
        </row>
        <row r="32">
          <cell r="B32">
            <v>41802</v>
          </cell>
        </row>
        <row r="33">
          <cell r="B33">
            <v>41803</v>
          </cell>
        </row>
        <row r="34">
          <cell r="B34">
            <v>41946</v>
          </cell>
        </row>
        <row r="35">
          <cell r="B35">
            <v>41947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1"/>
  <sheetViews>
    <sheetView tabSelected="1" topLeftCell="D1" workbookViewId="0">
      <selection activeCell="D6" sqref="D6"/>
    </sheetView>
  </sheetViews>
  <sheetFormatPr defaultRowHeight="15" x14ac:dyDescent="0.25"/>
  <cols>
    <col min="1" max="1" width="5" style="7" customWidth="1"/>
    <col min="2" max="2" width="32" style="2" customWidth="1"/>
    <col min="3" max="3" width="13.28515625" style="7" bestFit="1" customWidth="1"/>
    <col min="4" max="5" width="10.140625" style="7" bestFit="1" customWidth="1"/>
    <col min="6" max="6" width="13.85546875" style="7" bestFit="1" customWidth="1"/>
    <col min="7" max="7" width="3.140625" style="7" bestFit="1" customWidth="1"/>
    <col min="8" max="8" width="11.140625" style="7" bestFit="1" customWidth="1"/>
    <col min="9" max="9" width="7.5703125" style="7" customWidth="1"/>
    <col min="10" max="10" width="3" style="7" hidden="1" customWidth="1"/>
    <col min="11" max="12" width="12" style="7" hidden="1" customWidth="1"/>
    <col min="13" max="13" width="10.140625" style="7" bestFit="1" customWidth="1"/>
    <col min="14" max="14" width="10.140625" style="10" customWidth="1"/>
    <col min="15" max="15" width="10.140625" style="7" bestFit="1" customWidth="1"/>
    <col min="16" max="16" width="15.28515625" style="7" bestFit="1" customWidth="1"/>
    <col min="17" max="17" width="12" style="7" customWidth="1"/>
    <col min="18" max="18" width="6.85546875" style="7" customWidth="1"/>
    <col min="19" max="19" width="10.140625" style="7" hidden="1" customWidth="1"/>
    <col min="20" max="20" width="2.7109375" style="7" hidden="1" customWidth="1"/>
    <col min="21" max="22" width="3" style="7" hidden="1" customWidth="1"/>
    <col min="23" max="23" width="0.140625" style="7" hidden="1" customWidth="1"/>
    <col min="24" max="24" width="10.140625" style="7" hidden="1" customWidth="1"/>
    <col min="25" max="25" width="11.140625" style="7" bestFit="1" customWidth="1"/>
    <col min="26" max="26" width="7.28515625" style="7" bestFit="1" customWidth="1"/>
    <col min="27" max="28" width="10.140625" style="7" bestFit="1" customWidth="1"/>
    <col min="29" max="29" width="12.5703125" style="7" customWidth="1"/>
    <col min="30" max="30" width="10.140625" style="7" bestFit="1" customWidth="1"/>
    <col min="31" max="31" width="8.5703125" style="7" bestFit="1" customWidth="1"/>
    <col min="32" max="32" width="10.140625" style="7" bestFit="1" customWidth="1"/>
    <col min="33" max="254" width="9.140625" style="7"/>
    <col min="255" max="255" width="5" style="7" customWidth="1"/>
    <col min="256" max="256" width="32" style="7" customWidth="1"/>
    <col min="257" max="257" width="13.28515625" style="7" bestFit="1" customWidth="1"/>
    <col min="258" max="259" width="10.140625" style="7" bestFit="1" customWidth="1"/>
    <col min="260" max="260" width="13.85546875" style="7" bestFit="1" customWidth="1"/>
    <col min="261" max="261" width="3.140625" style="7" bestFit="1" customWidth="1"/>
    <col min="262" max="262" width="11.140625" style="7" bestFit="1" customWidth="1"/>
    <col min="263" max="263" width="5.5703125" style="7" bestFit="1" customWidth="1"/>
    <col min="264" max="266" width="0" style="7" hidden="1" customWidth="1"/>
    <col min="267" max="267" width="10.140625" style="7" bestFit="1" customWidth="1"/>
    <col min="268" max="268" width="10.140625" style="7" customWidth="1"/>
    <col min="269" max="269" width="10.140625" style="7" bestFit="1" customWidth="1"/>
    <col min="270" max="270" width="15.28515625" style="7" bestFit="1" customWidth="1"/>
    <col min="271" max="271" width="16.28515625" style="7" bestFit="1" customWidth="1"/>
    <col min="272" max="272" width="0" style="7" hidden="1" customWidth="1"/>
    <col min="273" max="273" width="12" style="7" customWidth="1"/>
    <col min="274" max="274" width="7.140625" style="7" bestFit="1" customWidth="1"/>
    <col min="275" max="280" width="0" style="7" hidden="1" customWidth="1"/>
    <col min="281" max="281" width="11.140625" style="7" bestFit="1" customWidth="1"/>
    <col min="282" max="282" width="7.28515625" style="7" bestFit="1" customWidth="1"/>
    <col min="283" max="284" width="10.140625" style="7" bestFit="1" customWidth="1"/>
    <col min="285" max="285" width="11.85546875" style="7" bestFit="1" customWidth="1"/>
    <col min="286" max="286" width="10.140625" style="7" bestFit="1" customWidth="1"/>
    <col min="287" max="287" width="8.5703125" style="7" bestFit="1" customWidth="1"/>
    <col min="288" max="288" width="10.140625" style="7" bestFit="1" customWidth="1"/>
    <col min="289" max="510" width="9.140625" style="7"/>
    <col min="511" max="511" width="5" style="7" customWidth="1"/>
    <col min="512" max="512" width="32" style="7" customWidth="1"/>
    <col min="513" max="513" width="13.28515625" style="7" bestFit="1" customWidth="1"/>
    <col min="514" max="515" width="10.140625" style="7" bestFit="1" customWidth="1"/>
    <col min="516" max="516" width="13.85546875" style="7" bestFit="1" customWidth="1"/>
    <col min="517" max="517" width="3.140625" style="7" bestFit="1" customWidth="1"/>
    <col min="518" max="518" width="11.140625" style="7" bestFit="1" customWidth="1"/>
    <col min="519" max="519" width="5.5703125" style="7" bestFit="1" customWidth="1"/>
    <col min="520" max="522" width="0" style="7" hidden="1" customWidth="1"/>
    <col min="523" max="523" width="10.140625" style="7" bestFit="1" customWidth="1"/>
    <col min="524" max="524" width="10.140625" style="7" customWidth="1"/>
    <col min="525" max="525" width="10.140625" style="7" bestFit="1" customWidth="1"/>
    <col min="526" max="526" width="15.28515625" style="7" bestFit="1" customWidth="1"/>
    <col min="527" max="527" width="16.28515625" style="7" bestFit="1" customWidth="1"/>
    <col min="528" max="528" width="0" style="7" hidden="1" customWidth="1"/>
    <col min="529" max="529" width="12" style="7" customWidth="1"/>
    <col min="530" max="530" width="7.140625" style="7" bestFit="1" customWidth="1"/>
    <col min="531" max="536" width="0" style="7" hidden="1" customWidth="1"/>
    <col min="537" max="537" width="11.140625" style="7" bestFit="1" customWidth="1"/>
    <col min="538" max="538" width="7.28515625" style="7" bestFit="1" customWidth="1"/>
    <col min="539" max="540" width="10.140625" style="7" bestFit="1" customWidth="1"/>
    <col min="541" max="541" width="11.85546875" style="7" bestFit="1" customWidth="1"/>
    <col min="542" max="542" width="10.140625" style="7" bestFit="1" customWidth="1"/>
    <col min="543" max="543" width="8.5703125" style="7" bestFit="1" customWidth="1"/>
    <col min="544" max="544" width="10.140625" style="7" bestFit="1" customWidth="1"/>
    <col min="545" max="766" width="9.140625" style="7"/>
    <col min="767" max="767" width="5" style="7" customWidth="1"/>
    <col min="768" max="768" width="32" style="7" customWidth="1"/>
    <col min="769" max="769" width="13.28515625" style="7" bestFit="1" customWidth="1"/>
    <col min="770" max="771" width="10.140625" style="7" bestFit="1" customWidth="1"/>
    <col min="772" max="772" width="13.85546875" style="7" bestFit="1" customWidth="1"/>
    <col min="773" max="773" width="3.140625" style="7" bestFit="1" customWidth="1"/>
    <col min="774" max="774" width="11.140625" style="7" bestFit="1" customWidth="1"/>
    <col min="775" max="775" width="5.5703125" style="7" bestFit="1" customWidth="1"/>
    <col min="776" max="778" width="0" style="7" hidden="1" customWidth="1"/>
    <col min="779" max="779" width="10.140625" style="7" bestFit="1" customWidth="1"/>
    <col min="780" max="780" width="10.140625" style="7" customWidth="1"/>
    <col min="781" max="781" width="10.140625" style="7" bestFit="1" customWidth="1"/>
    <col min="782" max="782" width="15.28515625" style="7" bestFit="1" customWidth="1"/>
    <col min="783" max="783" width="16.28515625" style="7" bestFit="1" customWidth="1"/>
    <col min="784" max="784" width="0" style="7" hidden="1" customWidth="1"/>
    <col min="785" max="785" width="12" style="7" customWidth="1"/>
    <col min="786" max="786" width="7.140625" style="7" bestFit="1" customWidth="1"/>
    <col min="787" max="792" width="0" style="7" hidden="1" customWidth="1"/>
    <col min="793" max="793" width="11.140625" style="7" bestFit="1" customWidth="1"/>
    <col min="794" max="794" width="7.28515625" style="7" bestFit="1" customWidth="1"/>
    <col min="795" max="796" width="10.140625" style="7" bestFit="1" customWidth="1"/>
    <col min="797" max="797" width="11.85546875" style="7" bestFit="1" customWidth="1"/>
    <col min="798" max="798" width="10.140625" style="7" bestFit="1" customWidth="1"/>
    <col min="799" max="799" width="8.5703125" style="7" bestFit="1" customWidth="1"/>
    <col min="800" max="800" width="10.140625" style="7" bestFit="1" customWidth="1"/>
    <col min="801" max="1022" width="9.140625" style="7"/>
    <col min="1023" max="1023" width="5" style="7" customWidth="1"/>
    <col min="1024" max="1024" width="32" style="7" customWidth="1"/>
    <col min="1025" max="1025" width="13.28515625" style="7" bestFit="1" customWidth="1"/>
    <col min="1026" max="1027" width="10.140625" style="7" bestFit="1" customWidth="1"/>
    <col min="1028" max="1028" width="13.85546875" style="7" bestFit="1" customWidth="1"/>
    <col min="1029" max="1029" width="3.140625" style="7" bestFit="1" customWidth="1"/>
    <col min="1030" max="1030" width="11.140625" style="7" bestFit="1" customWidth="1"/>
    <col min="1031" max="1031" width="5.5703125" style="7" bestFit="1" customWidth="1"/>
    <col min="1032" max="1034" width="0" style="7" hidden="1" customWidth="1"/>
    <col min="1035" max="1035" width="10.140625" style="7" bestFit="1" customWidth="1"/>
    <col min="1036" max="1036" width="10.140625" style="7" customWidth="1"/>
    <col min="1037" max="1037" width="10.140625" style="7" bestFit="1" customWidth="1"/>
    <col min="1038" max="1038" width="15.28515625" style="7" bestFit="1" customWidth="1"/>
    <col min="1039" max="1039" width="16.28515625" style="7" bestFit="1" customWidth="1"/>
    <col min="1040" max="1040" width="0" style="7" hidden="1" customWidth="1"/>
    <col min="1041" max="1041" width="12" style="7" customWidth="1"/>
    <col min="1042" max="1042" width="7.140625" style="7" bestFit="1" customWidth="1"/>
    <col min="1043" max="1048" width="0" style="7" hidden="1" customWidth="1"/>
    <col min="1049" max="1049" width="11.140625" style="7" bestFit="1" customWidth="1"/>
    <col min="1050" max="1050" width="7.28515625" style="7" bestFit="1" customWidth="1"/>
    <col min="1051" max="1052" width="10.140625" style="7" bestFit="1" customWidth="1"/>
    <col min="1053" max="1053" width="11.85546875" style="7" bestFit="1" customWidth="1"/>
    <col min="1054" max="1054" width="10.140625" style="7" bestFit="1" customWidth="1"/>
    <col min="1055" max="1055" width="8.5703125" style="7" bestFit="1" customWidth="1"/>
    <col min="1056" max="1056" width="10.140625" style="7" bestFit="1" customWidth="1"/>
    <col min="1057" max="1278" width="9.140625" style="7"/>
    <col min="1279" max="1279" width="5" style="7" customWidth="1"/>
    <col min="1280" max="1280" width="32" style="7" customWidth="1"/>
    <col min="1281" max="1281" width="13.28515625" style="7" bestFit="1" customWidth="1"/>
    <col min="1282" max="1283" width="10.140625" style="7" bestFit="1" customWidth="1"/>
    <col min="1284" max="1284" width="13.85546875" style="7" bestFit="1" customWidth="1"/>
    <col min="1285" max="1285" width="3.140625" style="7" bestFit="1" customWidth="1"/>
    <col min="1286" max="1286" width="11.140625" style="7" bestFit="1" customWidth="1"/>
    <col min="1287" max="1287" width="5.5703125" style="7" bestFit="1" customWidth="1"/>
    <col min="1288" max="1290" width="0" style="7" hidden="1" customWidth="1"/>
    <col min="1291" max="1291" width="10.140625" style="7" bestFit="1" customWidth="1"/>
    <col min="1292" max="1292" width="10.140625" style="7" customWidth="1"/>
    <col min="1293" max="1293" width="10.140625" style="7" bestFit="1" customWidth="1"/>
    <col min="1294" max="1294" width="15.28515625" style="7" bestFit="1" customWidth="1"/>
    <col min="1295" max="1295" width="16.28515625" style="7" bestFit="1" customWidth="1"/>
    <col min="1296" max="1296" width="0" style="7" hidden="1" customWidth="1"/>
    <col min="1297" max="1297" width="12" style="7" customWidth="1"/>
    <col min="1298" max="1298" width="7.140625" style="7" bestFit="1" customWidth="1"/>
    <col min="1299" max="1304" width="0" style="7" hidden="1" customWidth="1"/>
    <col min="1305" max="1305" width="11.140625" style="7" bestFit="1" customWidth="1"/>
    <col min="1306" max="1306" width="7.28515625" style="7" bestFit="1" customWidth="1"/>
    <col min="1307" max="1308" width="10.140625" style="7" bestFit="1" customWidth="1"/>
    <col min="1309" max="1309" width="11.85546875" style="7" bestFit="1" customWidth="1"/>
    <col min="1310" max="1310" width="10.140625" style="7" bestFit="1" customWidth="1"/>
    <col min="1311" max="1311" width="8.5703125" style="7" bestFit="1" customWidth="1"/>
    <col min="1312" max="1312" width="10.140625" style="7" bestFit="1" customWidth="1"/>
    <col min="1313" max="1534" width="9.140625" style="7"/>
    <col min="1535" max="1535" width="5" style="7" customWidth="1"/>
    <col min="1536" max="1536" width="32" style="7" customWidth="1"/>
    <col min="1537" max="1537" width="13.28515625" style="7" bestFit="1" customWidth="1"/>
    <col min="1538" max="1539" width="10.140625" style="7" bestFit="1" customWidth="1"/>
    <col min="1540" max="1540" width="13.85546875" style="7" bestFit="1" customWidth="1"/>
    <col min="1541" max="1541" width="3.140625" style="7" bestFit="1" customWidth="1"/>
    <col min="1542" max="1542" width="11.140625" style="7" bestFit="1" customWidth="1"/>
    <col min="1543" max="1543" width="5.5703125" style="7" bestFit="1" customWidth="1"/>
    <col min="1544" max="1546" width="0" style="7" hidden="1" customWidth="1"/>
    <col min="1547" max="1547" width="10.140625" style="7" bestFit="1" customWidth="1"/>
    <col min="1548" max="1548" width="10.140625" style="7" customWidth="1"/>
    <col min="1549" max="1549" width="10.140625" style="7" bestFit="1" customWidth="1"/>
    <col min="1550" max="1550" width="15.28515625" style="7" bestFit="1" customWidth="1"/>
    <col min="1551" max="1551" width="16.28515625" style="7" bestFit="1" customWidth="1"/>
    <col min="1552" max="1552" width="0" style="7" hidden="1" customWidth="1"/>
    <col min="1553" max="1553" width="12" style="7" customWidth="1"/>
    <col min="1554" max="1554" width="7.140625" style="7" bestFit="1" customWidth="1"/>
    <col min="1555" max="1560" width="0" style="7" hidden="1" customWidth="1"/>
    <col min="1561" max="1561" width="11.140625" style="7" bestFit="1" customWidth="1"/>
    <col min="1562" max="1562" width="7.28515625" style="7" bestFit="1" customWidth="1"/>
    <col min="1563" max="1564" width="10.140625" style="7" bestFit="1" customWidth="1"/>
    <col min="1565" max="1565" width="11.85546875" style="7" bestFit="1" customWidth="1"/>
    <col min="1566" max="1566" width="10.140625" style="7" bestFit="1" customWidth="1"/>
    <col min="1567" max="1567" width="8.5703125" style="7" bestFit="1" customWidth="1"/>
    <col min="1568" max="1568" width="10.140625" style="7" bestFit="1" customWidth="1"/>
    <col min="1569" max="1790" width="9.140625" style="7"/>
    <col min="1791" max="1791" width="5" style="7" customWidth="1"/>
    <col min="1792" max="1792" width="32" style="7" customWidth="1"/>
    <col min="1793" max="1793" width="13.28515625" style="7" bestFit="1" customWidth="1"/>
    <col min="1794" max="1795" width="10.140625" style="7" bestFit="1" customWidth="1"/>
    <col min="1796" max="1796" width="13.85546875" style="7" bestFit="1" customWidth="1"/>
    <col min="1797" max="1797" width="3.140625" style="7" bestFit="1" customWidth="1"/>
    <col min="1798" max="1798" width="11.140625" style="7" bestFit="1" customWidth="1"/>
    <col min="1799" max="1799" width="5.5703125" style="7" bestFit="1" customWidth="1"/>
    <col min="1800" max="1802" width="0" style="7" hidden="1" customWidth="1"/>
    <col min="1803" max="1803" width="10.140625" style="7" bestFit="1" customWidth="1"/>
    <col min="1804" max="1804" width="10.140625" style="7" customWidth="1"/>
    <col min="1805" max="1805" width="10.140625" style="7" bestFit="1" customWidth="1"/>
    <col min="1806" max="1806" width="15.28515625" style="7" bestFit="1" customWidth="1"/>
    <col min="1807" max="1807" width="16.28515625" style="7" bestFit="1" customWidth="1"/>
    <col min="1808" max="1808" width="0" style="7" hidden="1" customWidth="1"/>
    <col min="1809" max="1809" width="12" style="7" customWidth="1"/>
    <col min="1810" max="1810" width="7.140625" style="7" bestFit="1" customWidth="1"/>
    <col min="1811" max="1816" width="0" style="7" hidden="1" customWidth="1"/>
    <col min="1817" max="1817" width="11.140625" style="7" bestFit="1" customWidth="1"/>
    <col min="1818" max="1818" width="7.28515625" style="7" bestFit="1" customWidth="1"/>
    <col min="1819" max="1820" width="10.140625" style="7" bestFit="1" customWidth="1"/>
    <col min="1821" max="1821" width="11.85546875" style="7" bestFit="1" customWidth="1"/>
    <col min="1822" max="1822" width="10.140625" style="7" bestFit="1" customWidth="1"/>
    <col min="1823" max="1823" width="8.5703125" style="7" bestFit="1" customWidth="1"/>
    <col min="1824" max="1824" width="10.140625" style="7" bestFit="1" customWidth="1"/>
    <col min="1825" max="2046" width="9.140625" style="7"/>
    <col min="2047" max="2047" width="5" style="7" customWidth="1"/>
    <col min="2048" max="2048" width="32" style="7" customWidth="1"/>
    <col min="2049" max="2049" width="13.28515625" style="7" bestFit="1" customWidth="1"/>
    <col min="2050" max="2051" width="10.140625" style="7" bestFit="1" customWidth="1"/>
    <col min="2052" max="2052" width="13.85546875" style="7" bestFit="1" customWidth="1"/>
    <col min="2053" max="2053" width="3.140625" style="7" bestFit="1" customWidth="1"/>
    <col min="2054" max="2054" width="11.140625" style="7" bestFit="1" customWidth="1"/>
    <col min="2055" max="2055" width="5.5703125" style="7" bestFit="1" customWidth="1"/>
    <col min="2056" max="2058" width="0" style="7" hidden="1" customWidth="1"/>
    <col min="2059" max="2059" width="10.140625" style="7" bestFit="1" customWidth="1"/>
    <col min="2060" max="2060" width="10.140625" style="7" customWidth="1"/>
    <col min="2061" max="2061" width="10.140625" style="7" bestFit="1" customWidth="1"/>
    <col min="2062" max="2062" width="15.28515625" style="7" bestFit="1" customWidth="1"/>
    <col min="2063" max="2063" width="16.28515625" style="7" bestFit="1" customWidth="1"/>
    <col min="2064" max="2064" width="0" style="7" hidden="1" customWidth="1"/>
    <col min="2065" max="2065" width="12" style="7" customWidth="1"/>
    <col min="2066" max="2066" width="7.140625" style="7" bestFit="1" customWidth="1"/>
    <col min="2067" max="2072" width="0" style="7" hidden="1" customWidth="1"/>
    <col min="2073" max="2073" width="11.140625" style="7" bestFit="1" customWidth="1"/>
    <col min="2074" max="2074" width="7.28515625" style="7" bestFit="1" customWidth="1"/>
    <col min="2075" max="2076" width="10.140625" style="7" bestFit="1" customWidth="1"/>
    <col min="2077" max="2077" width="11.85546875" style="7" bestFit="1" customWidth="1"/>
    <col min="2078" max="2078" width="10.140625" style="7" bestFit="1" customWidth="1"/>
    <col min="2079" max="2079" width="8.5703125" style="7" bestFit="1" customWidth="1"/>
    <col min="2080" max="2080" width="10.140625" style="7" bestFit="1" customWidth="1"/>
    <col min="2081" max="2302" width="9.140625" style="7"/>
    <col min="2303" max="2303" width="5" style="7" customWidth="1"/>
    <col min="2304" max="2304" width="32" style="7" customWidth="1"/>
    <col min="2305" max="2305" width="13.28515625" style="7" bestFit="1" customWidth="1"/>
    <col min="2306" max="2307" width="10.140625" style="7" bestFit="1" customWidth="1"/>
    <col min="2308" max="2308" width="13.85546875" style="7" bestFit="1" customWidth="1"/>
    <col min="2309" max="2309" width="3.140625" style="7" bestFit="1" customWidth="1"/>
    <col min="2310" max="2310" width="11.140625" style="7" bestFit="1" customWidth="1"/>
    <col min="2311" max="2311" width="5.5703125" style="7" bestFit="1" customWidth="1"/>
    <col min="2312" max="2314" width="0" style="7" hidden="1" customWidth="1"/>
    <col min="2315" max="2315" width="10.140625" style="7" bestFit="1" customWidth="1"/>
    <col min="2316" max="2316" width="10.140625" style="7" customWidth="1"/>
    <col min="2317" max="2317" width="10.140625" style="7" bestFit="1" customWidth="1"/>
    <col min="2318" max="2318" width="15.28515625" style="7" bestFit="1" customWidth="1"/>
    <col min="2319" max="2319" width="16.28515625" style="7" bestFit="1" customWidth="1"/>
    <col min="2320" max="2320" width="0" style="7" hidden="1" customWidth="1"/>
    <col min="2321" max="2321" width="12" style="7" customWidth="1"/>
    <col min="2322" max="2322" width="7.140625" style="7" bestFit="1" customWidth="1"/>
    <col min="2323" max="2328" width="0" style="7" hidden="1" customWidth="1"/>
    <col min="2329" max="2329" width="11.140625" style="7" bestFit="1" customWidth="1"/>
    <col min="2330" max="2330" width="7.28515625" style="7" bestFit="1" customWidth="1"/>
    <col min="2331" max="2332" width="10.140625" style="7" bestFit="1" customWidth="1"/>
    <col min="2333" max="2333" width="11.85546875" style="7" bestFit="1" customWidth="1"/>
    <col min="2334" max="2334" width="10.140625" style="7" bestFit="1" customWidth="1"/>
    <col min="2335" max="2335" width="8.5703125" style="7" bestFit="1" customWidth="1"/>
    <col min="2336" max="2336" width="10.140625" style="7" bestFit="1" customWidth="1"/>
    <col min="2337" max="2558" width="9.140625" style="7"/>
    <col min="2559" max="2559" width="5" style="7" customWidth="1"/>
    <col min="2560" max="2560" width="32" style="7" customWidth="1"/>
    <col min="2561" max="2561" width="13.28515625" style="7" bestFit="1" customWidth="1"/>
    <col min="2562" max="2563" width="10.140625" style="7" bestFit="1" customWidth="1"/>
    <col min="2564" max="2564" width="13.85546875" style="7" bestFit="1" customWidth="1"/>
    <col min="2565" max="2565" width="3.140625" style="7" bestFit="1" customWidth="1"/>
    <col min="2566" max="2566" width="11.140625" style="7" bestFit="1" customWidth="1"/>
    <col min="2567" max="2567" width="5.5703125" style="7" bestFit="1" customWidth="1"/>
    <col min="2568" max="2570" width="0" style="7" hidden="1" customWidth="1"/>
    <col min="2571" max="2571" width="10.140625" style="7" bestFit="1" customWidth="1"/>
    <col min="2572" max="2572" width="10.140625" style="7" customWidth="1"/>
    <col min="2573" max="2573" width="10.140625" style="7" bestFit="1" customWidth="1"/>
    <col min="2574" max="2574" width="15.28515625" style="7" bestFit="1" customWidth="1"/>
    <col min="2575" max="2575" width="16.28515625" style="7" bestFit="1" customWidth="1"/>
    <col min="2576" max="2576" width="0" style="7" hidden="1" customWidth="1"/>
    <col min="2577" max="2577" width="12" style="7" customWidth="1"/>
    <col min="2578" max="2578" width="7.140625" style="7" bestFit="1" customWidth="1"/>
    <col min="2579" max="2584" width="0" style="7" hidden="1" customWidth="1"/>
    <col min="2585" max="2585" width="11.140625" style="7" bestFit="1" customWidth="1"/>
    <col min="2586" max="2586" width="7.28515625" style="7" bestFit="1" customWidth="1"/>
    <col min="2587" max="2588" width="10.140625" style="7" bestFit="1" customWidth="1"/>
    <col min="2589" max="2589" width="11.85546875" style="7" bestFit="1" customWidth="1"/>
    <col min="2590" max="2590" width="10.140625" style="7" bestFit="1" customWidth="1"/>
    <col min="2591" max="2591" width="8.5703125" style="7" bestFit="1" customWidth="1"/>
    <col min="2592" max="2592" width="10.140625" style="7" bestFit="1" customWidth="1"/>
    <col min="2593" max="2814" width="9.140625" style="7"/>
    <col min="2815" max="2815" width="5" style="7" customWidth="1"/>
    <col min="2816" max="2816" width="32" style="7" customWidth="1"/>
    <col min="2817" max="2817" width="13.28515625" style="7" bestFit="1" customWidth="1"/>
    <col min="2818" max="2819" width="10.140625" style="7" bestFit="1" customWidth="1"/>
    <col min="2820" max="2820" width="13.85546875" style="7" bestFit="1" customWidth="1"/>
    <col min="2821" max="2821" width="3.140625" style="7" bestFit="1" customWidth="1"/>
    <col min="2822" max="2822" width="11.140625" style="7" bestFit="1" customWidth="1"/>
    <col min="2823" max="2823" width="5.5703125" style="7" bestFit="1" customWidth="1"/>
    <col min="2824" max="2826" width="0" style="7" hidden="1" customWidth="1"/>
    <col min="2827" max="2827" width="10.140625" style="7" bestFit="1" customWidth="1"/>
    <col min="2828" max="2828" width="10.140625" style="7" customWidth="1"/>
    <col min="2829" max="2829" width="10.140625" style="7" bestFit="1" customWidth="1"/>
    <col min="2830" max="2830" width="15.28515625" style="7" bestFit="1" customWidth="1"/>
    <col min="2831" max="2831" width="16.28515625" style="7" bestFit="1" customWidth="1"/>
    <col min="2832" max="2832" width="0" style="7" hidden="1" customWidth="1"/>
    <col min="2833" max="2833" width="12" style="7" customWidth="1"/>
    <col min="2834" max="2834" width="7.140625" style="7" bestFit="1" customWidth="1"/>
    <col min="2835" max="2840" width="0" style="7" hidden="1" customWidth="1"/>
    <col min="2841" max="2841" width="11.140625" style="7" bestFit="1" customWidth="1"/>
    <col min="2842" max="2842" width="7.28515625" style="7" bestFit="1" customWidth="1"/>
    <col min="2843" max="2844" width="10.140625" style="7" bestFit="1" customWidth="1"/>
    <col min="2845" max="2845" width="11.85546875" style="7" bestFit="1" customWidth="1"/>
    <col min="2846" max="2846" width="10.140625" style="7" bestFit="1" customWidth="1"/>
    <col min="2847" max="2847" width="8.5703125" style="7" bestFit="1" customWidth="1"/>
    <col min="2848" max="2848" width="10.140625" style="7" bestFit="1" customWidth="1"/>
    <col min="2849" max="3070" width="9.140625" style="7"/>
    <col min="3071" max="3071" width="5" style="7" customWidth="1"/>
    <col min="3072" max="3072" width="32" style="7" customWidth="1"/>
    <col min="3073" max="3073" width="13.28515625" style="7" bestFit="1" customWidth="1"/>
    <col min="3074" max="3075" width="10.140625" style="7" bestFit="1" customWidth="1"/>
    <col min="3076" max="3076" width="13.85546875" style="7" bestFit="1" customWidth="1"/>
    <col min="3077" max="3077" width="3.140625" style="7" bestFit="1" customWidth="1"/>
    <col min="3078" max="3078" width="11.140625" style="7" bestFit="1" customWidth="1"/>
    <col min="3079" max="3079" width="5.5703125" style="7" bestFit="1" customWidth="1"/>
    <col min="3080" max="3082" width="0" style="7" hidden="1" customWidth="1"/>
    <col min="3083" max="3083" width="10.140625" style="7" bestFit="1" customWidth="1"/>
    <col min="3084" max="3084" width="10.140625" style="7" customWidth="1"/>
    <col min="3085" max="3085" width="10.140625" style="7" bestFit="1" customWidth="1"/>
    <col min="3086" max="3086" width="15.28515625" style="7" bestFit="1" customWidth="1"/>
    <col min="3087" max="3087" width="16.28515625" style="7" bestFit="1" customWidth="1"/>
    <col min="3088" max="3088" width="0" style="7" hidden="1" customWidth="1"/>
    <col min="3089" max="3089" width="12" style="7" customWidth="1"/>
    <col min="3090" max="3090" width="7.140625" style="7" bestFit="1" customWidth="1"/>
    <col min="3091" max="3096" width="0" style="7" hidden="1" customWidth="1"/>
    <col min="3097" max="3097" width="11.140625" style="7" bestFit="1" customWidth="1"/>
    <col min="3098" max="3098" width="7.28515625" style="7" bestFit="1" customWidth="1"/>
    <col min="3099" max="3100" width="10.140625" style="7" bestFit="1" customWidth="1"/>
    <col min="3101" max="3101" width="11.85546875" style="7" bestFit="1" customWidth="1"/>
    <col min="3102" max="3102" width="10.140625" style="7" bestFit="1" customWidth="1"/>
    <col min="3103" max="3103" width="8.5703125" style="7" bestFit="1" customWidth="1"/>
    <col min="3104" max="3104" width="10.140625" style="7" bestFit="1" customWidth="1"/>
    <col min="3105" max="3326" width="9.140625" style="7"/>
    <col min="3327" max="3327" width="5" style="7" customWidth="1"/>
    <col min="3328" max="3328" width="32" style="7" customWidth="1"/>
    <col min="3329" max="3329" width="13.28515625" style="7" bestFit="1" customWidth="1"/>
    <col min="3330" max="3331" width="10.140625" style="7" bestFit="1" customWidth="1"/>
    <col min="3332" max="3332" width="13.85546875" style="7" bestFit="1" customWidth="1"/>
    <col min="3333" max="3333" width="3.140625" style="7" bestFit="1" customWidth="1"/>
    <col min="3334" max="3334" width="11.140625" style="7" bestFit="1" customWidth="1"/>
    <col min="3335" max="3335" width="5.5703125" style="7" bestFit="1" customWidth="1"/>
    <col min="3336" max="3338" width="0" style="7" hidden="1" customWidth="1"/>
    <col min="3339" max="3339" width="10.140625" style="7" bestFit="1" customWidth="1"/>
    <col min="3340" max="3340" width="10.140625" style="7" customWidth="1"/>
    <col min="3341" max="3341" width="10.140625" style="7" bestFit="1" customWidth="1"/>
    <col min="3342" max="3342" width="15.28515625" style="7" bestFit="1" customWidth="1"/>
    <col min="3343" max="3343" width="16.28515625" style="7" bestFit="1" customWidth="1"/>
    <col min="3344" max="3344" width="0" style="7" hidden="1" customWidth="1"/>
    <col min="3345" max="3345" width="12" style="7" customWidth="1"/>
    <col min="3346" max="3346" width="7.140625" style="7" bestFit="1" customWidth="1"/>
    <col min="3347" max="3352" width="0" style="7" hidden="1" customWidth="1"/>
    <col min="3353" max="3353" width="11.140625" style="7" bestFit="1" customWidth="1"/>
    <col min="3354" max="3354" width="7.28515625" style="7" bestFit="1" customWidth="1"/>
    <col min="3355" max="3356" width="10.140625" style="7" bestFit="1" customWidth="1"/>
    <col min="3357" max="3357" width="11.85546875" style="7" bestFit="1" customWidth="1"/>
    <col min="3358" max="3358" width="10.140625" style="7" bestFit="1" customWidth="1"/>
    <col min="3359" max="3359" width="8.5703125" style="7" bestFit="1" customWidth="1"/>
    <col min="3360" max="3360" width="10.140625" style="7" bestFit="1" customWidth="1"/>
    <col min="3361" max="3582" width="9.140625" style="7"/>
    <col min="3583" max="3583" width="5" style="7" customWidth="1"/>
    <col min="3584" max="3584" width="32" style="7" customWidth="1"/>
    <col min="3585" max="3585" width="13.28515625" style="7" bestFit="1" customWidth="1"/>
    <col min="3586" max="3587" width="10.140625" style="7" bestFit="1" customWidth="1"/>
    <col min="3588" max="3588" width="13.85546875" style="7" bestFit="1" customWidth="1"/>
    <col min="3589" max="3589" width="3.140625" style="7" bestFit="1" customWidth="1"/>
    <col min="3590" max="3590" width="11.140625" style="7" bestFit="1" customWidth="1"/>
    <col min="3591" max="3591" width="5.5703125" style="7" bestFit="1" customWidth="1"/>
    <col min="3592" max="3594" width="0" style="7" hidden="1" customWidth="1"/>
    <col min="3595" max="3595" width="10.140625" style="7" bestFit="1" customWidth="1"/>
    <col min="3596" max="3596" width="10.140625" style="7" customWidth="1"/>
    <col min="3597" max="3597" width="10.140625" style="7" bestFit="1" customWidth="1"/>
    <col min="3598" max="3598" width="15.28515625" style="7" bestFit="1" customWidth="1"/>
    <col min="3599" max="3599" width="16.28515625" style="7" bestFit="1" customWidth="1"/>
    <col min="3600" max="3600" width="0" style="7" hidden="1" customWidth="1"/>
    <col min="3601" max="3601" width="12" style="7" customWidth="1"/>
    <col min="3602" max="3602" width="7.140625" style="7" bestFit="1" customWidth="1"/>
    <col min="3603" max="3608" width="0" style="7" hidden="1" customWidth="1"/>
    <col min="3609" max="3609" width="11.140625" style="7" bestFit="1" customWidth="1"/>
    <col min="3610" max="3610" width="7.28515625" style="7" bestFit="1" customWidth="1"/>
    <col min="3611" max="3612" width="10.140625" style="7" bestFit="1" customWidth="1"/>
    <col min="3613" max="3613" width="11.85546875" style="7" bestFit="1" customWidth="1"/>
    <col min="3614" max="3614" width="10.140625" style="7" bestFit="1" customWidth="1"/>
    <col min="3615" max="3615" width="8.5703125" style="7" bestFit="1" customWidth="1"/>
    <col min="3616" max="3616" width="10.140625" style="7" bestFit="1" customWidth="1"/>
    <col min="3617" max="3838" width="9.140625" style="7"/>
    <col min="3839" max="3839" width="5" style="7" customWidth="1"/>
    <col min="3840" max="3840" width="32" style="7" customWidth="1"/>
    <col min="3841" max="3841" width="13.28515625" style="7" bestFit="1" customWidth="1"/>
    <col min="3842" max="3843" width="10.140625" style="7" bestFit="1" customWidth="1"/>
    <col min="3844" max="3844" width="13.85546875" style="7" bestFit="1" customWidth="1"/>
    <col min="3845" max="3845" width="3.140625" style="7" bestFit="1" customWidth="1"/>
    <col min="3846" max="3846" width="11.140625" style="7" bestFit="1" customWidth="1"/>
    <col min="3847" max="3847" width="5.5703125" style="7" bestFit="1" customWidth="1"/>
    <col min="3848" max="3850" width="0" style="7" hidden="1" customWidth="1"/>
    <col min="3851" max="3851" width="10.140625" style="7" bestFit="1" customWidth="1"/>
    <col min="3852" max="3852" width="10.140625" style="7" customWidth="1"/>
    <col min="3853" max="3853" width="10.140625" style="7" bestFit="1" customWidth="1"/>
    <col min="3854" max="3854" width="15.28515625" style="7" bestFit="1" customWidth="1"/>
    <col min="3855" max="3855" width="16.28515625" style="7" bestFit="1" customWidth="1"/>
    <col min="3856" max="3856" width="0" style="7" hidden="1" customWidth="1"/>
    <col min="3857" max="3857" width="12" style="7" customWidth="1"/>
    <col min="3858" max="3858" width="7.140625" style="7" bestFit="1" customWidth="1"/>
    <col min="3859" max="3864" width="0" style="7" hidden="1" customWidth="1"/>
    <col min="3865" max="3865" width="11.140625" style="7" bestFit="1" customWidth="1"/>
    <col min="3866" max="3866" width="7.28515625" style="7" bestFit="1" customWidth="1"/>
    <col min="3867" max="3868" width="10.140625" style="7" bestFit="1" customWidth="1"/>
    <col min="3869" max="3869" width="11.85546875" style="7" bestFit="1" customWidth="1"/>
    <col min="3870" max="3870" width="10.140625" style="7" bestFit="1" customWidth="1"/>
    <col min="3871" max="3871" width="8.5703125" style="7" bestFit="1" customWidth="1"/>
    <col min="3872" max="3872" width="10.140625" style="7" bestFit="1" customWidth="1"/>
    <col min="3873" max="4094" width="9.140625" style="7"/>
    <col min="4095" max="4095" width="5" style="7" customWidth="1"/>
    <col min="4096" max="4096" width="32" style="7" customWidth="1"/>
    <col min="4097" max="4097" width="13.28515625" style="7" bestFit="1" customWidth="1"/>
    <col min="4098" max="4099" width="10.140625" style="7" bestFit="1" customWidth="1"/>
    <col min="4100" max="4100" width="13.85546875" style="7" bestFit="1" customWidth="1"/>
    <col min="4101" max="4101" width="3.140625" style="7" bestFit="1" customWidth="1"/>
    <col min="4102" max="4102" width="11.140625" style="7" bestFit="1" customWidth="1"/>
    <col min="4103" max="4103" width="5.5703125" style="7" bestFit="1" customWidth="1"/>
    <col min="4104" max="4106" width="0" style="7" hidden="1" customWidth="1"/>
    <col min="4107" max="4107" width="10.140625" style="7" bestFit="1" customWidth="1"/>
    <col min="4108" max="4108" width="10.140625" style="7" customWidth="1"/>
    <col min="4109" max="4109" width="10.140625" style="7" bestFit="1" customWidth="1"/>
    <col min="4110" max="4110" width="15.28515625" style="7" bestFit="1" customWidth="1"/>
    <col min="4111" max="4111" width="16.28515625" style="7" bestFit="1" customWidth="1"/>
    <col min="4112" max="4112" width="0" style="7" hidden="1" customWidth="1"/>
    <col min="4113" max="4113" width="12" style="7" customWidth="1"/>
    <col min="4114" max="4114" width="7.140625" style="7" bestFit="1" customWidth="1"/>
    <col min="4115" max="4120" width="0" style="7" hidden="1" customWidth="1"/>
    <col min="4121" max="4121" width="11.140625" style="7" bestFit="1" customWidth="1"/>
    <col min="4122" max="4122" width="7.28515625" style="7" bestFit="1" customWidth="1"/>
    <col min="4123" max="4124" width="10.140625" style="7" bestFit="1" customWidth="1"/>
    <col min="4125" max="4125" width="11.85546875" style="7" bestFit="1" customWidth="1"/>
    <col min="4126" max="4126" width="10.140625" style="7" bestFit="1" customWidth="1"/>
    <col min="4127" max="4127" width="8.5703125" style="7" bestFit="1" customWidth="1"/>
    <col min="4128" max="4128" width="10.140625" style="7" bestFit="1" customWidth="1"/>
    <col min="4129" max="4350" width="9.140625" style="7"/>
    <col min="4351" max="4351" width="5" style="7" customWidth="1"/>
    <col min="4352" max="4352" width="32" style="7" customWidth="1"/>
    <col min="4353" max="4353" width="13.28515625" style="7" bestFit="1" customWidth="1"/>
    <col min="4354" max="4355" width="10.140625" style="7" bestFit="1" customWidth="1"/>
    <col min="4356" max="4356" width="13.85546875" style="7" bestFit="1" customWidth="1"/>
    <col min="4357" max="4357" width="3.140625" style="7" bestFit="1" customWidth="1"/>
    <col min="4358" max="4358" width="11.140625" style="7" bestFit="1" customWidth="1"/>
    <col min="4359" max="4359" width="5.5703125" style="7" bestFit="1" customWidth="1"/>
    <col min="4360" max="4362" width="0" style="7" hidden="1" customWidth="1"/>
    <col min="4363" max="4363" width="10.140625" style="7" bestFit="1" customWidth="1"/>
    <col min="4364" max="4364" width="10.140625" style="7" customWidth="1"/>
    <col min="4365" max="4365" width="10.140625" style="7" bestFit="1" customWidth="1"/>
    <col min="4366" max="4366" width="15.28515625" style="7" bestFit="1" customWidth="1"/>
    <col min="4367" max="4367" width="16.28515625" style="7" bestFit="1" customWidth="1"/>
    <col min="4368" max="4368" width="0" style="7" hidden="1" customWidth="1"/>
    <col min="4369" max="4369" width="12" style="7" customWidth="1"/>
    <col min="4370" max="4370" width="7.140625" style="7" bestFit="1" customWidth="1"/>
    <col min="4371" max="4376" width="0" style="7" hidden="1" customWidth="1"/>
    <col min="4377" max="4377" width="11.140625" style="7" bestFit="1" customWidth="1"/>
    <col min="4378" max="4378" width="7.28515625" style="7" bestFit="1" customWidth="1"/>
    <col min="4379" max="4380" width="10.140625" style="7" bestFit="1" customWidth="1"/>
    <col min="4381" max="4381" width="11.85546875" style="7" bestFit="1" customWidth="1"/>
    <col min="4382" max="4382" width="10.140625" style="7" bestFit="1" customWidth="1"/>
    <col min="4383" max="4383" width="8.5703125" style="7" bestFit="1" customWidth="1"/>
    <col min="4384" max="4384" width="10.140625" style="7" bestFit="1" customWidth="1"/>
    <col min="4385" max="4606" width="9.140625" style="7"/>
    <col min="4607" max="4607" width="5" style="7" customWidth="1"/>
    <col min="4608" max="4608" width="32" style="7" customWidth="1"/>
    <col min="4609" max="4609" width="13.28515625" style="7" bestFit="1" customWidth="1"/>
    <col min="4610" max="4611" width="10.140625" style="7" bestFit="1" customWidth="1"/>
    <col min="4612" max="4612" width="13.85546875" style="7" bestFit="1" customWidth="1"/>
    <col min="4613" max="4613" width="3.140625" style="7" bestFit="1" customWidth="1"/>
    <col min="4614" max="4614" width="11.140625" style="7" bestFit="1" customWidth="1"/>
    <col min="4615" max="4615" width="5.5703125" style="7" bestFit="1" customWidth="1"/>
    <col min="4616" max="4618" width="0" style="7" hidden="1" customWidth="1"/>
    <col min="4619" max="4619" width="10.140625" style="7" bestFit="1" customWidth="1"/>
    <col min="4620" max="4620" width="10.140625" style="7" customWidth="1"/>
    <col min="4621" max="4621" width="10.140625" style="7" bestFit="1" customWidth="1"/>
    <col min="4622" max="4622" width="15.28515625" style="7" bestFit="1" customWidth="1"/>
    <col min="4623" max="4623" width="16.28515625" style="7" bestFit="1" customWidth="1"/>
    <col min="4624" max="4624" width="0" style="7" hidden="1" customWidth="1"/>
    <col min="4625" max="4625" width="12" style="7" customWidth="1"/>
    <col min="4626" max="4626" width="7.140625" style="7" bestFit="1" customWidth="1"/>
    <col min="4627" max="4632" width="0" style="7" hidden="1" customWidth="1"/>
    <col min="4633" max="4633" width="11.140625" style="7" bestFit="1" customWidth="1"/>
    <col min="4634" max="4634" width="7.28515625" style="7" bestFit="1" customWidth="1"/>
    <col min="4635" max="4636" width="10.140625" style="7" bestFit="1" customWidth="1"/>
    <col min="4637" max="4637" width="11.85546875" style="7" bestFit="1" customWidth="1"/>
    <col min="4638" max="4638" width="10.140625" style="7" bestFit="1" customWidth="1"/>
    <col min="4639" max="4639" width="8.5703125" style="7" bestFit="1" customWidth="1"/>
    <col min="4640" max="4640" width="10.140625" style="7" bestFit="1" customWidth="1"/>
    <col min="4641" max="4862" width="9.140625" style="7"/>
    <col min="4863" max="4863" width="5" style="7" customWidth="1"/>
    <col min="4864" max="4864" width="32" style="7" customWidth="1"/>
    <col min="4865" max="4865" width="13.28515625" style="7" bestFit="1" customWidth="1"/>
    <col min="4866" max="4867" width="10.140625" style="7" bestFit="1" customWidth="1"/>
    <col min="4868" max="4868" width="13.85546875" style="7" bestFit="1" customWidth="1"/>
    <col min="4869" max="4869" width="3.140625" style="7" bestFit="1" customWidth="1"/>
    <col min="4870" max="4870" width="11.140625" style="7" bestFit="1" customWidth="1"/>
    <col min="4871" max="4871" width="5.5703125" style="7" bestFit="1" customWidth="1"/>
    <col min="4872" max="4874" width="0" style="7" hidden="1" customWidth="1"/>
    <col min="4875" max="4875" width="10.140625" style="7" bestFit="1" customWidth="1"/>
    <col min="4876" max="4876" width="10.140625" style="7" customWidth="1"/>
    <col min="4877" max="4877" width="10.140625" style="7" bestFit="1" customWidth="1"/>
    <col min="4878" max="4878" width="15.28515625" style="7" bestFit="1" customWidth="1"/>
    <col min="4879" max="4879" width="16.28515625" style="7" bestFit="1" customWidth="1"/>
    <col min="4880" max="4880" width="0" style="7" hidden="1" customWidth="1"/>
    <col min="4881" max="4881" width="12" style="7" customWidth="1"/>
    <col min="4882" max="4882" width="7.140625" style="7" bestFit="1" customWidth="1"/>
    <col min="4883" max="4888" width="0" style="7" hidden="1" customWidth="1"/>
    <col min="4889" max="4889" width="11.140625" style="7" bestFit="1" customWidth="1"/>
    <col min="4890" max="4890" width="7.28515625" style="7" bestFit="1" customWidth="1"/>
    <col min="4891" max="4892" width="10.140625" style="7" bestFit="1" customWidth="1"/>
    <col min="4893" max="4893" width="11.85546875" style="7" bestFit="1" customWidth="1"/>
    <col min="4894" max="4894" width="10.140625" style="7" bestFit="1" customWidth="1"/>
    <col min="4895" max="4895" width="8.5703125" style="7" bestFit="1" customWidth="1"/>
    <col min="4896" max="4896" width="10.140625" style="7" bestFit="1" customWidth="1"/>
    <col min="4897" max="5118" width="9.140625" style="7"/>
    <col min="5119" max="5119" width="5" style="7" customWidth="1"/>
    <col min="5120" max="5120" width="32" style="7" customWidth="1"/>
    <col min="5121" max="5121" width="13.28515625" style="7" bestFit="1" customWidth="1"/>
    <col min="5122" max="5123" width="10.140625" style="7" bestFit="1" customWidth="1"/>
    <col min="5124" max="5124" width="13.85546875" style="7" bestFit="1" customWidth="1"/>
    <col min="5125" max="5125" width="3.140625" style="7" bestFit="1" customWidth="1"/>
    <col min="5126" max="5126" width="11.140625" style="7" bestFit="1" customWidth="1"/>
    <col min="5127" max="5127" width="5.5703125" style="7" bestFit="1" customWidth="1"/>
    <col min="5128" max="5130" width="0" style="7" hidden="1" customWidth="1"/>
    <col min="5131" max="5131" width="10.140625" style="7" bestFit="1" customWidth="1"/>
    <col min="5132" max="5132" width="10.140625" style="7" customWidth="1"/>
    <col min="5133" max="5133" width="10.140625" style="7" bestFit="1" customWidth="1"/>
    <col min="5134" max="5134" width="15.28515625" style="7" bestFit="1" customWidth="1"/>
    <col min="5135" max="5135" width="16.28515625" style="7" bestFit="1" customWidth="1"/>
    <col min="5136" max="5136" width="0" style="7" hidden="1" customWidth="1"/>
    <col min="5137" max="5137" width="12" style="7" customWidth="1"/>
    <col min="5138" max="5138" width="7.140625" style="7" bestFit="1" customWidth="1"/>
    <col min="5139" max="5144" width="0" style="7" hidden="1" customWidth="1"/>
    <col min="5145" max="5145" width="11.140625" style="7" bestFit="1" customWidth="1"/>
    <col min="5146" max="5146" width="7.28515625" style="7" bestFit="1" customWidth="1"/>
    <col min="5147" max="5148" width="10.140625" style="7" bestFit="1" customWidth="1"/>
    <col min="5149" max="5149" width="11.85546875" style="7" bestFit="1" customWidth="1"/>
    <col min="5150" max="5150" width="10.140625" style="7" bestFit="1" customWidth="1"/>
    <col min="5151" max="5151" width="8.5703125" style="7" bestFit="1" customWidth="1"/>
    <col min="5152" max="5152" width="10.140625" style="7" bestFit="1" customWidth="1"/>
    <col min="5153" max="5374" width="9.140625" style="7"/>
    <col min="5375" max="5375" width="5" style="7" customWidth="1"/>
    <col min="5376" max="5376" width="32" style="7" customWidth="1"/>
    <col min="5377" max="5377" width="13.28515625" style="7" bestFit="1" customWidth="1"/>
    <col min="5378" max="5379" width="10.140625" style="7" bestFit="1" customWidth="1"/>
    <col min="5380" max="5380" width="13.85546875" style="7" bestFit="1" customWidth="1"/>
    <col min="5381" max="5381" width="3.140625" style="7" bestFit="1" customWidth="1"/>
    <col min="5382" max="5382" width="11.140625" style="7" bestFit="1" customWidth="1"/>
    <col min="5383" max="5383" width="5.5703125" style="7" bestFit="1" customWidth="1"/>
    <col min="5384" max="5386" width="0" style="7" hidden="1" customWidth="1"/>
    <col min="5387" max="5387" width="10.140625" style="7" bestFit="1" customWidth="1"/>
    <col min="5388" max="5388" width="10.140625" style="7" customWidth="1"/>
    <col min="5389" max="5389" width="10.140625" style="7" bestFit="1" customWidth="1"/>
    <col min="5390" max="5390" width="15.28515625" style="7" bestFit="1" customWidth="1"/>
    <col min="5391" max="5391" width="16.28515625" style="7" bestFit="1" customWidth="1"/>
    <col min="5392" max="5392" width="0" style="7" hidden="1" customWidth="1"/>
    <col min="5393" max="5393" width="12" style="7" customWidth="1"/>
    <col min="5394" max="5394" width="7.140625" style="7" bestFit="1" customWidth="1"/>
    <col min="5395" max="5400" width="0" style="7" hidden="1" customWidth="1"/>
    <col min="5401" max="5401" width="11.140625" style="7" bestFit="1" customWidth="1"/>
    <col min="5402" max="5402" width="7.28515625" style="7" bestFit="1" customWidth="1"/>
    <col min="5403" max="5404" width="10.140625" style="7" bestFit="1" customWidth="1"/>
    <col min="5405" max="5405" width="11.85546875" style="7" bestFit="1" customWidth="1"/>
    <col min="5406" max="5406" width="10.140625" style="7" bestFit="1" customWidth="1"/>
    <col min="5407" max="5407" width="8.5703125" style="7" bestFit="1" customWidth="1"/>
    <col min="5408" max="5408" width="10.140625" style="7" bestFit="1" customWidth="1"/>
    <col min="5409" max="5630" width="9.140625" style="7"/>
    <col min="5631" max="5631" width="5" style="7" customWidth="1"/>
    <col min="5632" max="5632" width="32" style="7" customWidth="1"/>
    <col min="5633" max="5633" width="13.28515625" style="7" bestFit="1" customWidth="1"/>
    <col min="5634" max="5635" width="10.140625" style="7" bestFit="1" customWidth="1"/>
    <col min="5636" max="5636" width="13.85546875" style="7" bestFit="1" customWidth="1"/>
    <col min="5637" max="5637" width="3.140625" style="7" bestFit="1" customWidth="1"/>
    <col min="5638" max="5638" width="11.140625" style="7" bestFit="1" customWidth="1"/>
    <col min="5639" max="5639" width="5.5703125" style="7" bestFit="1" customWidth="1"/>
    <col min="5640" max="5642" width="0" style="7" hidden="1" customWidth="1"/>
    <col min="5643" max="5643" width="10.140625" style="7" bestFit="1" customWidth="1"/>
    <col min="5644" max="5644" width="10.140625" style="7" customWidth="1"/>
    <col min="5645" max="5645" width="10.140625" style="7" bestFit="1" customWidth="1"/>
    <col min="5646" max="5646" width="15.28515625" style="7" bestFit="1" customWidth="1"/>
    <col min="5647" max="5647" width="16.28515625" style="7" bestFit="1" customWidth="1"/>
    <col min="5648" max="5648" width="0" style="7" hidden="1" customWidth="1"/>
    <col min="5649" max="5649" width="12" style="7" customWidth="1"/>
    <col min="5650" max="5650" width="7.140625" style="7" bestFit="1" customWidth="1"/>
    <col min="5651" max="5656" width="0" style="7" hidden="1" customWidth="1"/>
    <col min="5657" max="5657" width="11.140625" style="7" bestFit="1" customWidth="1"/>
    <col min="5658" max="5658" width="7.28515625" style="7" bestFit="1" customWidth="1"/>
    <col min="5659" max="5660" width="10.140625" style="7" bestFit="1" customWidth="1"/>
    <col min="5661" max="5661" width="11.85546875" style="7" bestFit="1" customWidth="1"/>
    <col min="5662" max="5662" width="10.140625" style="7" bestFit="1" customWidth="1"/>
    <col min="5663" max="5663" width="8.5703125" style="7" bestFit="1" customWidth="1"/>
    <col min="5664" max="5664" width="10.140625" style="7" bestFit="1" customWidth="1"/>
    <col min="5665" max="5886" width="9.140625" style="7"/>
    <col min="5887" max="5887" width="5" style="7" customWidth="1"/>
    <col min="5888" max="5888" width="32" style="7" customWidth="1"/>
    <col min="5889" max="5889" width="13.28515625" style="7" bestFit="1" customWidth="1"/>
    <col min="5890" max="5891" width="10.140625" style="7" bestFit="1" customWidth="1"/>
    <col min="5892" max="5892" width="13.85546875" style="7" bestFit="1" customWidth="1"/>
    <col min="5893" max="5893" width="3.140625" style="7" bestFit="1" customWidth="1"/>
    <col min="5894" max="5894" width="11.140625" style="7" bestFit="1" customWidth="1"/>
    <col min="5895" max="5895" width="5.5703125" style="7" bestFit="1" customWidth="1"/>
    <col min="5896" max="5898" width="0" style="7" hidden="1" customWidth="1"/>
    <col min="5899" max="5899" width="10.140625" style="7" bestFit="1" customWidth="1"/>
    <col min="5900" max="5900" width="10.140625" style="7" customWidth="1"/>
    <col min="5901" max="5901" width="10.140625" style="7" bestFit="1" customWidth="1"/>
    <col min="5902" max="5902" width="15.28515625" style="7" bestFit="1" customWidth="1"/>
    <col min="5903" max="5903" width="16.28515625" style="7" bestFit="1" customWidth="1"/>
    <col min="5904" max="5904" width="0" style="7" hidden="1" customWidth="1"/>
    <col min="5905" max="5905" width="12" style="7" customWidth="1"/>
    <col min="5906" max="5906" width="7.140625" style="7" bestFit="1" customWidth="1"/>
    <col min="5907" max="5912" width="0" style="7" hidden="1" customWidth="1"/>
    <col min="5913" max="5913" width="11.140625" style="7" bestFit="1" customWidth="1"/>
    <col min="5914" max="5914" width="7.28515625" style="7" bestFit="1" customWidth="1"/>
    <col min="5915" max="5916" width="10.140625" style="7" bestFit="1" customWidth="1"/>
    <col min="5917" max="5917" width="11.85546875" style="7" bestFit="1" customWidth="1"/>
    <col min="5918" max="5918" width="10.140625" style="7" bestFit="1" customWidth="1"/>
    <col min="5919" max="5919" width="8.5703125" style="7" bestFit="1" customWidth="1"/>
    <col min="5920" max="5920" width="10.140625" style="7" bestFit="1" customWidth="1"/>
    <col min="5921" max="6142" width="9.140625" style="7"/>
    <col min="6143" max="6143" width="5" style="7" customWidth="1"/>
    <col min="6144" max="6144" width="32" style="7" customWidth="1"/>
    <col min="6145" max="6145" width="13.28515625" style="7" bestFit="1" customWidth="1"/>
    <col min="6146" max="6147" width="10.140625" style="7" bestFit="1" customWidth="1"/>
    <col min="6148" max="6148" width="13.85546875" style="7" bestFit="1" customWidth="1"/>
    <col min="6149" max="6149" width="3.140625" style="7" bestFit="1" customWidth="1"/>
    <col min="6150" max="6150" width="11.140625" style="7" bestFit="1" customWidth="1"/>
    <col min="6151" max="6151" width="5.5703125" style="7" bestFit="1" customWidth="1"/>
    <col min="6152" max="6154" width="0" style="7" hidden="1" customWidth="1"/>
    <col min="6155" max="6155" width="10.140625" style="7" bestFit="1" customWidth="1"/>
    <col min="6156" max="6156" width="10.140625" style="7" customWidth="1"/>
    <col min="6157" max="6157" width="10.140625" style="7" bestFit="1" customWidth="1"/>
    <col min="6158" max="6158" width="15.28515625" style="7" bestFit="1" customWidth="1"/>
    <col min="6159" max="6159" width="16.28515625" style="7" bestFit="1" customWidth="1"/>
    <col min="6160" max="6160" width="0" style="7" hidden="1" customWidth="1"/>
    <col min="6161" max="6161" width="12" style="7" customWidth="1"/>
    <col min="6162" max="6162" width="7.140625" style="7" bestFit="1" customWidth="1"/>
    <col min="6163" max="6168" width="0" style="7" hidden="1" customWidth="1"/>
    <col min="6169" max="6169" width="11.140625" style="7" bestFit="1" customWidth="1"/>
    <col min="6170" max="6170" width="7.28515625" style="7" bestFit="1" customWidth="1"/>
    <col min="6171" max="6172" width="10.140625" style="7" bestFit="1" customWidth="1"/>
    <col min="6173" max="6173" width="11.85546875" style="7" bestFit="1" customWidth="1"/>
    <col min="6174" max="6174" width="10.140625" style="7" bestFit="1" customWidth="1"/>
    <col min="6175" max="6175" width="8.5703125" style="7" bestFit="1" customWidth="1"/>
    <col min="6176" max="6176" width="10.140625" style="7" bestFit="1" customWidth="1"/>
    <col min="6177" max="6398" width="9.140625" style="7"/>
    <col min="6399" max="6399" width="5" style="7" customWidth="1"/>
    <col min="6400" max="6400" width="32" style="7" customWidth="1"/>
    <col min="6401" max="6401" width="13.28515625" style="7" bestFit="1" customWidth="1"/>
    <col min="6402" max="6403" width="10.140625" style="7" bestFit="1" customWidth="1"/>
    <col min="6404" max="6404" width="13.85546875" style="7" bestFit="1" customWidth="1"/>
    <col min="6405" max="6405" width="3.140625" style="7" bestFit="1" customWidth="1"/>
    <col min="6406" max="6406" width="11.140625" style="7" bestFit="1" customWidth="1"/>
    <col min="6407" max="6407" width="5.5703125" style="7" bestFit="1" customWidth="1"/>
    <col min="6408" max="6410" width="0" style="7" hidden="1" customWidth="1"/>
    <col min="6411" max="6411" width="10.140625" style="7" bestFit="1" customWidth="1"/>
    <col min="6412" max="6412" width="10.140625" style="7" customWidth="1"/>
    <col min="6413" max="6413" width="10.140625" style="7" bestFit="1" customWidth="1"/>
    <col min="6414" max="6414" width="15.28515625" style="7" bestFit="1" customWidth="1"/>
    <col min="6415" max="6415" width="16.28515625" style="7" bestFit="1" customWidth="1"/>
    <col min="6416" max="6416" width="0" style="7" hidden="1" customWidth="1"/>
    <col min="6417" max="6417" width="12" style="7" customWidth="1"/>
    <col min="6418" max="6418" width="7.140625" style="7" bestFit="1" customWidth="1"/>
    <col min="6419" max="6424" width="0" style="7" hidden="1" customWidth="1"/>
    <col min="6425" max="6425" width="11.140625" style="7" bestFit="1" customWidth="1"/>
    <col min="6426" max="6426" width="7.28515625" style="7" bestFit="1" customWidth="1"/>
    <col min="6427" max="6428" width="10.140625" style="7" bestFit="1" customWidth="1"/>
    <col min="6429" max="6429" width="11.85546875" style="7" bestFit="1" customWidth="1"/>
    <col min="6430" max="6430" width="10.140625" style="7" bestFit="1" customWidth="1"/>
    <col min="6431" max="6431" width="8.5703125" style="7" bestFit="1" customWidth="1"/>
    <col min="6432" max="6432" width="10.140625" style="7" bestFit="1" customWidth="1"/>
    <col min="6433" max="6654" width="9.140625" style="7"/>
    <col min="6655" max="6655" width="5" style="7" customWidth="1"/>
    <col min="6656" max="6656" width="32" style="7" customWidth="1"/>
    <col min="6657" max="6657" width="13.28515625" style="7" bestFit="1" customWidth="1"/>
    <col min="6658" max="6659" width="10.140625" style="7" bestFit="1" customWidth="1"/>
    <col min="6660" max="6660" width="13.85546875" style="7" bestFit="1" customWidth="1"/>
    <col min="6661" max="6661" width="3.140625" style="7" bestFit="1" customWidth="1"/>
    <col min="6662" max="6662" width="11.140625" style="7" bestFit="1" customWidth="1"/>
    <col min="6663" max="6663" width="5.5703125" style="7" bestFit="1" customWidth="1"/>
    <col min="6664" max="6666" width="0" style="7" hidden="1" customWidth="1"/>
    <col min="6667" max="6667" width="10.140625" style="7" bestFit="1" customWidth="1"/>
    <col min="6668" max="6668" width="10.140625" style="7" customWidth="1"/>
    <col min="6669" max="6669" width="10.140625" style="7" bestFit="1" customWidth="1"/>
    <col min="6670" max="6670" width="15.28515625" style="7" bestFit="1" customWidth="1"/>
    <col min="6671" max="6671" width="16.28515625" style="7" bestFit="1" customWidth="1"/>
    <col min="6672" max="6672" width="0" style="7" hidden="1" customWidth="1"/>
    <col min="6673" max="6673" width="12" style="7" customWidth="1"/>
    <col min="6674" max="6674" width="7.140625" style="7" bestFit="1" customWidth="1"/>
    <col min="6675" max="6680" width="0" style="7" hidden="1" customWidth="1"/>
    <col min="6681" max="6681" width="11.140625" style="7" bestFit="1" customWidth="1"/>
    <col min="6682" max="6682" width="7.28515625" style="7" bestFit="1" customWidth="1"/>
    <col min="6683" max="6684" width="10.140625" style="7" bestFit="1" customWidth="1"/>
    <col min="6685" max="6685" width="11.85546875" style="7" bestFit="1" customWidth="1"/>
    <col min="6686" max="6686" width="10.140625" style="7" bestFit="1" customWidth="1"/>
    <col min="6687" max="6687" width="8.5703125" style="7" bestFit="1" customWidth="1"/>
    <col min="6688" max="6688" width="10.140625" style="7" bestFit="1" customWidth="1"/>
    <col min="6689" max="6910" width="9.140625" style="7"/>
    <col min="6911" max="6911" width="5" style="7" customWidth="1"/>
    <col min="6912" max="6912" width="32" style="7" customWidth="1"/>
    <col min="6913" max="6913" width="13.28515625" style="7" bestFit="1" customWidth="1"/>
    <col min="6914" max="6915" width="10.140625" style="7" bestFit="1" customWidth="1"/>
    <col min="6916" max="6916" width="13.85546875" style="7" bestFit="1" customWidth="1"/>
    <col min="6917" max="6917" width="3.140625" style="7" bestFit="1" customWidth="1"/>
    <col min="6918" max="6918" width="11.140625" style="7" bestFit="1" customWidth="1"/>
    <col min="6919" max="6919" width="5.5703125" style="7" bestFit="1" customWidth="1"/>
    <col min="6920" max="6922" width="0" style="7" hidden="1" customWidth="1"/>
    <col min="6923" max="6923" width="10.140625" style="7" bestFit="1" customWidth="1"/>
    <col min="6924" max="6924" width="10.140625" style="7" customWidth="1"/>
    <col min="6925" max="6925" width="10.140625" style="7" bestFit="1" customWidth="1"/>
    <col min="6926" max="6926" width="15.28515625" style="7" bestFit="1" customWidth="1"/>
    <col min="6927" max="6927" width="16.28515625" style="7" bestFit="1" customWidth="1"/>
    <col min="6928" max="6928" width="0" style="7" hidden="1" customWidth="1"/>
    <col min="6929" max="6929" width="12" style="7" customWidth="1"/>
    <col min="6930" max="6930" width="7.140625" style="7" bestFit="1" customWidth="1"/>
    <col min="6931" max="6936" width="0" style="7" hidden="1" customWidth="1"/>
    <col min="6937" max="6937" width="11.140625" style="7" bestFit="1" customWidth="1"/>
    <col min="6938" max="6938" width="7.28515625" style="7" bestFit="1" customWidth="1"/>
    <col min="6939" max="6940" width="10.140625" style="7" bestFit="1" customWidth="1"/>
    <col min="6941" max="6941" width="11.85546875" style="7" bestFit="1" customWidth="1"/>
    <col min="6942" max="6942" width="10.140625" style="7" bestFit="1" customWidth="1"/>
    <col min="6943" max="6943" width="8.5703125" style="7" bestFit="1" customWidth="1"/>
    <col min="6944" max="6944" width="10.140625" style="7" bestFit="1" customWidth="1"/>
    <col min="6945" max="7166" width="9.140625" style="7"/>
    <col min="7167" max="7167" width="5" style="7" customWidth="1"/>
    <col min="7168" max="7168" width="32" style="7" customWidth="1"/>
    <col min="7169" max="7169" width="13.28515625" style="7" bestFit="1" customWidth="1"/>
    <col min="7170" max="7171" width="10.140625" style="7" bestFit="1" customWidth="1"/>
    <col min="7172" max="7172" width="13.85546875" style="7" bestFit="1" customWidth="1"/>
    <col min="7173" max="7173" width="3.140625" style="7" bestFit="1" customWidth="1"/>
    <col min="7174" max="7174" width="11.140625" style="7" bestFit="1" customWidth="1"/>
    <col min="7175" max="7175" width="5.5703125" style="7" bestFit="1" customWidth="1"/>
    <col min="7176" max="7178" width="0" style="7" hidden="1" customWidth="1"/>
    <col min="7179" max="7179" width="10.140625" style="7" bestFit="1" customWidth="1"/>
    <col min="7180" max="7180" width="10.140625" style="7" customWidth="1"/>
    <col min="7181" max="7181" width="10.140625" style="7" bestFit="1" customWidth="1"/>
    <col min="7182" max="7182" width="15.28515625" style="7" bestFit="1" customWidth="1"/>
    <col min="7183" max="7183" width="16.28515625" style="7" bestFit="1" customWidth="1"/>
    <col min="7184" max="7184" width="0" style="7" hidden="1" customWidth="1"/>
    <col min="7185" max="7185" width="12" style="7" customWidth="1"/>
    <col min="7186" max="7186" width="7.140625" style="7" bestFit="1" customWidth="1"/>
    <col min="7187" max="7192" width="0" style="7" hidden="1" customWidth="1"/>
    <col min="7193" max="7193" width="11.140625" style="7" bestFit="1" customWidth="1"/>
    <col min="7194" max="7194" width="7.28515625" style="7" bestFit="1" customWidth="1"/>
    <col min="7195" max="7196" width="10.140625" style="7" bestFit="1" customWidth="1"/>
    <col min="7197" max="7197" width="11.85546875" style="7" bestFit="1" customWidth="1"/>
    <col min="7198" max="7198" width="10.140625" style="7" bestFit="1" customWidth="1"/>
    <col min="7199" max="7199" width="8.5703125" style="7" bestFit="1" customWidth="1"/>
    <col min="7200" max="7200" width="10.140625" style="7" bestFit="1" customWidth="1"/>
    <col min="7201" max="7422" width="9.140625" style="7"/>
    <col min="7423" max="7423" width="5" style="7" customWidth="1"/>
    <col min="7424" max="7424" width="32" style="7" customWidth="1"/>
    <col min="7425" max="7425" width="13.28515625" style="7" bestFit="1" customWidth="1"/>
    <col min="7426" max="7427" width="10.140625" style="7" bestFit="1" customWidth="1"/>
    <col min="7428" max="7428" width="13.85546875" style="7" bestFit="1" customWidth="1"/>
    <col min="7429" max="7429" width="3.140625" style="7" bestFit="1" customWidth="1"/>
    <col min="7430" max="7430" width="11.140625" style="7" bestFit="1" customWidth="1"/>
    <col min="7431" max="7431" width="5.5703125" style="7" bestFit="1" customWidth="1"/>
    <col min="7432" max="7434" width="0" style="7" hidden="1" customWidth="1"/>
    <col min="7435" max="7435" width="10.140625" style="7" bestFit="1" customWidth="1"/>
    <col min="7436" max="7436" width="10.140625" style="7" customWidth="1"/>
    <col min="7437" max="7437" width="10.140625" style="7" bestFit="1" customWidth="1"/>
    <col min="7438" max="7438" width="15.28515625" style="7" bestFit="1" customWidth="1"/>
    <col min="7439" max="7439" width="16.28515625" style="7" bestFit="1" customWidth="1"/>
    <col min="7440" max="7440" width="0" style="7" hidden="1" customWidth="1"/>
    <col min="7441" max="7441" width="12" style="7" customWidth="1"/>
    <col min="7442" max="7442" width="7.140625" style="7" bestFit="1" customWidth="1"/>
    <col min="7443" max="7448" width="0" style="7" hidden="1" customWidth="1"/>
    <col min="7449" max="7449" width="11.140625" style="7" bestFit="1" customWidth="1"/>
    <col min="7450" max="7450" width="7.28515625" style="7" bestFit="1" customWidth="1"/>
    <col min="7451" max="7452" width="10.140625" style="7" bestFit="1" customWidth="1"/>
    <col min="7453" max="7453" width="11.85546875" style="7" bestFit="1" customWidth="1"/>
    <col min="7454" max="7454" width="10.140625" style="7" bestFit="1" customWidth="1"/>
    <col min="7455" max="7455" width="8.5703125" style="7" bestFit="1" customWidth="1"/>
    <col min="7456" max="7456" width="10.140625" style="7" bestFit="1" customWidth="1"/>
    <col min="7457" max="7678" width="9.140625" style="7"/>
    <col min="7679" max="7679" width="5" style="7" customWidth="1"/>
    <col min="7680" max="7680" width="32" style="7" customWidth="1"/>
    <col min="7681" max="7681" width="13.28515625" style="7" bestFit="1" customWidth="1"/>
    <col min="7682" max="7683" width="10.140625" style="7" bestFit="1" customWidth="1"/>
    <col min="7684" max="7684" width="13.85546875" style="7" bestFit="1" customWidth="1"/>
    <col min="7685" max="7685" width="3.140625" style="7" bestFit="1" customWidth="1"/>
    <col min="7686" max="7686" width="11.140625" style="7" bestFit="1" customWidth="1"/>
    <col min="7687" max="7687" width="5.5703125" style="7" bestFit="1" customWidth="1"/>
    <col min="7688" max="7690" width="0" style="7" hidden="1" customWidth="1"/>
    <col min="7691" max="7691" width="10.140625" style="7" bestFit="1" customWidth="1"/>
    <col min="7692" max="7692" width="10.140625" style="7" customWidth="1"/>
    <col min="7693" max="7693" width="10.140625" style="7" bestFit="1" customWidth="1"/>
    <col min="7694" max="7694" width="15.28515625" style="7" bestFit="1" customWidth="1"/>
    <col min="7695" max="7695" width="16.28515625" style="7" bestFit="1" customWidth="1"/>
    <col min="7696" max="7696" width="0" style="7" hidden="1" customWidth="1"/>
    <col min="7697" max="7697" width="12" style="7" customWidth="1"/>
    <col min="7698" max="7698" width="7.140625" style="7" bestFit="1" customWidth="1"/>
    <col min="7699" max="7704" width="0" style="7" hidden="1" customWidth="1"/>
    <col min="7705" max="7705" width="11.140625" style="7" bestFit="1" customWidth="1"/>
    <col min="7706" max="7706" width="7.28515625" style="7" bestFit="1" customWidth="1"/>
    <col min="7707" max="7708" width="10.140625" style="7" bestFit="1" customWidth="1"/>
    <col min="7709" max="7709" width="11.85546875" style="7" bestFit="1" customWidth="1"/>
    <col min="7710" max="7710" width="10.140625" style="7" bestFit="1" customWidth="1"/>
    <col min="7711" max="7711" width="8.5703125" style="7" bestFit="1" customWidth="1"/>
    <col min="7712" max="7712" width="10.140625" style="7" bestFit="1" customWidth="1"/>
    <col min="7713" max="7934" width="9.140625" style="7"/>
    <col min="7935" max="7935" width="5" style="7" customWidth="1"/>
    <col min="7936" max="7936" width="32" style="7" customWidth="1"/>
    <col min="7937" max="7937" width="13.28515625" style="7" bestFit="1" customWidth="1"/>
    <col min="7938" max="7939" width="10.140625" style="7" bestFit="1" customWidth="1"/>
    <col min="7940" max="7940" width="13.85546875" style="7" bestFit="1" customWidth="1"/>
    <col min="7941" max="7941" width="3.140625" style="7" bestFit="1" customWidth="1"/>
    <col min="7942" max="7942" width="11.140625" style="7" bestFit="1" customWidth="1"/>
    <col min="7943" max="7943" width="5.5703125" style="7" bestFit="1" customWidth="1"/>
    <col min="7944" max="7946" width="0" style="7" hidden="1" customWidth="1"/>
    <col min="7947" max="7947" width="10.140625" style="7" bestFit="1" customWidth="1"/>
    <col min="7948" max="7948" width="10.140625" style="7" customWidth="1"/>
    <col min="7949" max="7949" width="10.140625" style="7" bestFit="1" customWidth="1"/>
    <col min="7950" max="7950" width="15.28515625" style="7" bestFit="1" customWidth="1"/>
    <col min="7951" max="7951" width="16.28515625" style="7" bestFit="1" customWidth="1"/>
    <col min="7952" max="7952" width="0" style="7" hidden="1" customWidth="1"/>
    <col min="7953" max="7953" width="12" style="7" customWidth="1"/>
    <col min="7954" max="7954" width="7.140625" style="7" bestFit="1" customWidth="1"/>
    <col min="7955" max="7960" width="0" style="7" hidden="1" customWidth="1"/>
    <col min="7961" max="7961" width="11.140625" style="7" bestFit="1" customWidth="1"/>
    <col min="7962" max="7962" width="7.28515625" style="7" bestFit="1" customWidth="1"/>
    <col min="7963" max="7964" width="10.140625" style="7" bestFit="1" customWidth="1"/>
    <col min="7965" max="7965" width="11.85546875" style="7" bestFit="1" customWidth="1"/>
    <col min="7966" max="7966" width="10.140625" style="7" bestFit="1" customWidth="1"/>
    <col min="7967" max="7967" width="8.5703125" style="7" bestFit="1" customWidth="1"/>
    <col min="7968" max="7968" width="10.140625" style="7" bestFit="1" customWidth="1"/>
    <col min="7969" max="8190" width="9.140625" style="7"/>
    <col min="8191" max="8191" width="5" style="7" customWidth="1"/>
    <col min="8192" max="8192" width="32" style="7" customWidth="1"/>
    <col min="8193" max="8193" width="13.28515625" style="7" bestFit="1" customWidth="1"/>
    <col min="8194" max="8195" width="10.140625" style="7" bestFit="1" customWidth="1"/>
    <col min="8196" max="8196" width="13.85546875" style="7" bestFit="1" customWidth="1"/>
    <col min="8197" max="8197" width="3.140625" style="7" bestFit="1" customWidth="1"/>
    <col min="8198" max="8198" width="11.140625" style="7" bestFit="1" customWidth="1"/>
    <col min="8199" max="8199" width="5.5703125" style="7" bestFit="1" customWidth="1"/>
    <col min="8200" max="8202" width="0" style="7" hidden="1" customWidth="1"/>
    <col min="8203" max="8203" width="10.140625" style="7" bestFit="1" customWidth="1"/>
    <col min="8204" max="8204" width="10.140625" style="7" customWidth="1"/>
    <col min="8205" max="8205" width="10.140625" style="7" bestFit="1" customWidth="1"/>
    <col min="8206" max="8206" width="15.28515625" style="7" bestFit="1" customWidth="1"/>
    <col min="8207" max="8207" width="16.28515625" style="7" bestFit="1" customWidth="1"/>
    <col min="8208" max="8208" width="0" style="7" hidden="1" customWidth="1"/>
    <col min="8209" max="8209" width="12" style="7" customWidth="1"/>
    <col min="8210" max="8210" width="7.140625" style="7" bestFit="1" customWidth="1"/>
    <col min="8211" max="8216" width="0" style="7" hidden="1" customWidth="1"/>
    <col min="8217" max="8217" width="11.140625" style="7" bestFit="1" customWidth="1"/>
    <col min="8218" max="8218" width="7.28515625" style="7" bestFit="1" customWidth="1"/>
    <col min="8219" max="8220" width="10.140625" style="7" bestFit="1" customWidth="1"/>
    <col min="8221" max="8221" width="11.85546875" style="7" bestFit="1" customWidth="1"/>
    <col min="8222" max="8222" width="10.140625" style="7" bestFit="1" customWidth="1"/>
    <col min="8223" max="8223" width="8.5703125" style="7" bestFit="1" customWidth="1"/>
    <col min="8224" max="8224" width="10.140625" style="7" bestFit="1" customWidth="1"/>
    <col min="8225" max="8446" width="9.140625" style="7"/>
    <col min="8447" max="8447" width="5" style="7" customWidth="1"/>
    <col min="8448" max="8448" width="32" style="7" customWidth="1"/>
    <col min="8449" max="8449" width="13.28515625" style="7" bestFit="1" customWidth="1"/>
    <col min="8450" max="8451" width="10.140625" style="7" bestFit="1" customWidth="1"/>
    <col min="8452" max="8452" width="13.85546875" style="7" bestFit="1" customWidth="1"/>
    <col min="8453" max="8453" width="3.140625" style="7" bestFit="1" customWidth="1"/>
    <col min="8454" max="8454" width="11.140625" style="7" bestFit="1" customWidth="1"/>
    <col min="8455" max="8455" width="5.5703125" style="7" bestFit="1" customWidth="1"/>
    <col min="8456" max="8458" width="0" style="7" hidden="1" customWidth="1"/>
    <col min="8459" max="8459" width="10.140625" style="7" bestFit="1" customWidth="1"/>
    <col min="8460" max="8460" width="10.140625" style="7" customWidth="1"/>
    <col min="8461" max="8461" width="10.140625" style="7" bestFit="1" customWidth="1"/>
    <col min="8462" max="8462" width="15.28515625" style="7" bestFit="1" customWidth="1"/>
    <col min="8463" max="8463" width="16.28515625" style="7" bestFit="1" customWidth="1"/>
    <col min="8464" max="8464" width="0" style="7" hidden="1" customWidth="1"/>
    <col min="8465" max="8465" width="12" style="7" customWidth="1"/>
    <col min="8466" max="8466" width="7.140625" style="7" bestFit="1" customWidth="1"/>
    <col min="8467" max="8472" width="0" style="7" hidden="1" customWidth="1"/>
    <col min="8473" max="8473" width="11.140625" style="7" bestFit="1" customWidth="1"/>
    <col min="8474" max="8474" width="7.28515625" style="7" bestFit="1" customWidth="1"/>
    <col min="8475" max="8476" width="10.140625" style="7" bestFit="1" customWidth="1"/>
    <col min="8477" max="8477" width="11.85546875" style="7" bestFit="1" customWidth="1"/>
    <col min="8478" max="8478" width="10.140625" style="7" bestFit="1" customWidth="1"/>
    <col min="8479" max="8479" width="8.5703125" style="7" bestFit="1" customWidth="1"/>
    <col min="8480" max="8480" width="10.140625" style="7" bestFit="1" customWidth="1"/>
    <col min="8481" max="8702" width="9.140625" style="7"/>
    <col min="8703" max="8703" width="5" style="7" customWidth="1"/>
    <col min="8704" max="8704" width="32" style="7" customWidth="1"/>
    <col min="8705" max="8705" width="13.28515625" style="7" bestFit="1" customWidth="1"/>
    <col min="8706" max="8707" width="10.140625" style="7" bestFit="1" customWidth="1"/>
    <col min="8708" max="8708" width="13.85546875" style="7" bestFit="1" customWidth="1"/>
    <col min="8709" max="8709" width="3.140625" style="7" bestFit="1" customWidth="1"/>
    <col min="8710" max="8710" width="11.140625" style="7" bestFit="1" customWidth="1"/>
    <col min="8711" max="8711" width="5.5703125" style="7" bestFit="1" customWidth="1"/>
    <col min="8712" max="8714" width="0" style="7" hidden="1" customWidth="1"/>
    <col min="8715" max="8715" width="10.140625" style="7" bestFit="1" customWidth="1"/>
    <col min="8716" max="8716" width="10.140625" style="7" customWidth="1"/>
    <col min="8717" max="8717" width="10.140625" style="7" bestFit="1" customWidth="1"/>
    <col min="8718" max="8718" width="15.28515625" style="7" bestFit="1" customWidth="1"/>
    <col min="8719" max="8719" width="16.28515625" style="7" bestFit="1" customWidth="1"/>
    <col min="8720" max="8720" width="0" style="7" hidden="1" customWidth="1"/>
    <col min="8721" max="8721" width="12" style="7" customWidth="1"/>
    <col min="8722" max="8722" width="7.140625" style="7" bestFit="1" customWidth="1"/>
    <col min="8723" max="8728" width="0" style="7" hidden="1" customWidth="1"/>
    <col min="8729" max="8729" width="11.140625" style="7" bestFit="1" customWidth="1"/>
    <col min="8730" max="8730" width="7.28515625" style="7" bestFit="1" customWidth="1"/>
    <col min="8731" max="8732" width="10.140625" style="7" bestFit="1" customWidth="1"/>
    <col min="8733" max="8733" width="11.85546875" style="7" bestFit="1" customWidth="1"/>
    <col min="8734" max="8734" width="10.140625" style="7" bestFit="1" customWidth="1"/>
    <col min="8735" max="8735" width="8.5703125" style="7" bestFit="1" customWidth="1"/>
    <col min="8736" max="8736" width="10.140625" style="7" bestFit="1" customWidth="1"/>
    <col min="8737" max="8958" width="9.140625" style="7"/>
    <col min="8959" max="8959" width="5" style="7" customWidth="1"/>
    <col min="8960" max="8960" width="32" style="7" customWidth="1"/>
    <col min="8961" max="8961" width="13.28515625" style="7" bestFit="1" customWidth="1"/>
    <col min="8962" max="8963" width="10.140625" style="7" bestFit="1" customWidth="1"/>
    <col min="8964" max="8964" width="13.85546875" style="7" bestFit="1" customWidth="1"/>
    <col min="8965" max="8965" width="3.140625" style="7" bestFit="1" customWidth="1"/>
    <col min="8966" max="8966" width="11.140625" style="7" bestFit="1" customWidth="1"/>
    <col min="8967" max="8967" width="5.5703125" style="7" bestFit="1" customWidth="1"/>
    <col min="8968" max="8970" width="0" style="7" hidden="1" customWidth="1"/>
    <col min="8971" max="8971" width="10.140625" style="7" bestFit="1" customWidth="1"/>
    <col min="8972" max="8972" width="10.140625" style="7" customWidth="1"/>
    <col min="8973" max="8973" width="10.140625" style="7" bestFit="1" customWidth="1"/>
    <col min="8974" max="8974" width="15.28515625" style="7" bestFit="1" customWidth="1"/>
    <col min="8975" max="8975" width="16.28515625" style="7" bestFit="1" customWidth="1"/>
    <col min="8976" max="8976" width="0" style="7" hidden="1" customWidth="1"/>
    <col min="8977" max="8977" width="12" style="7" customWidth="1"/>
    <col min="8978" max="8978" width="7.140625" style="7" bestFit="1" customWidth="1"/>
    <col min="8979" max="8984" width="0" style="7" hidden="1" customWidth="1"/>
    <col min="8985" max="8985" width="11.140625" style="7" bestFit="1" customWidth="1"/>
    <col min="8986" max="8986" width="7.28515625" style="7" bestFit="1" customWidth="1"/>
    <col min="8987" max="8988" width="10.140625" style="7" bestFit="1" customWidth="1"/>
    <col min="8989" max="8989" width="11.85546875" style="7" bestFit="1" customWidth="1"/>
    <col min="8990" max="8990" width="10.140625" style="7" bestFit="1" customWidth="1"/>
    <col min="8991" max="8991" width="8.5703125" style="7" bestFit="1" customWidth="1"/>
    <col min="8992" max="8992" width="10.140625" style="7" bestFit="1" customWidth="1"/>
    <col min="8993" max="9214" width="9.140625" style="7"/>
    <col min="9215" max="9215" width="5" style="7" customWidth="1"/>
    <col min="9216" max="9216" width="32" style="7" customWidth="1"/>
    <col min="9217" max="9217" width="13.28515625" style="7" bestFit="1" customWidth="1"/>
    <col min="9218" max="9219" width="10.140625" style="7" bestFit="1" customWidth="1"/>
    <col min="9220" max="9220" width="13.85546875" style="7" bestFit="1" customWidth="1"/>
    <col min="9221" max="9221" width="3.140625" style="7" bestFit="1" customWidth="1"/>
    <col min="9222" max="9222" width="11.140625" style="7" bestFit="1" customWidth="1"/>
    <col min="9223" max="9223" width="5.5703125" style="7" bestFit="1" customWidth="1"/>
    <col min="9224" max="9226" width="0" style="7" hidden="1" customWidth="1"/>
    <col min="9227" max="9227" width="10.140625" style="7" bestFit="1" customWidth="1"/>
    <col min="9228" max="9228" width="10.140625" style="7" customWidth="1"/>
    <col min="9229" max="9229" width="10.140625" style="7" bestFit="1" customWidth="1"/>
    <col min="9230" max="9230" width="15.28515625" style="7" bestFit="1" customWidth="1"/>
    <col min="9231" max="9231" width="16.28515625" style="7" bestFit="1" customWidth="1"/>
    <col min="9232" max="9232" width="0" style="7" hidden="1" customWidth="1"/>
    <col min="9233" max="9233" width="12" style="7" customWidth="1"/>
    <col min="9234" max="9234" width="7.140625" style="7" bestFit="1" customWidth="1"/>
    <col min="9235" max="9240" width="0" style="7" hidden="1" customWidth="1"/>
    <col min="9241" max="9241" width="11.140625" style="7" bestFit="1" customWidth="1"/>
    <col min="9242" max="9242" width="7.28515625" style="7" bestFit="1" customWidth="1"/>
    <col min="9243" max="9244" width="10.140625" style="7" bestFit="1" customWidth="1"/>
    <col min="9245" max="9245" width="11.85546875" style="7" bestFit="1" customWidth="1"/>
    <col min="9246" max="9246" width="10.140625" style="7" bestFit="1" customWidth="1"/>
    <col min="9247" max="9247" width="8.5703125" style="7" bestFit="1" customWidth="1"/>
    <col min="9248" max="9248" width="10.140625" style="7" bestFit="1" customWidth="1"/>
    <col min="9249" max="9470" width="9.140625" style="7"/>
    <col min="9471" max="9471" width="5" style="7" customWidth="1"/>
    <col min="9472" max="9472" width="32" style="7" customWidth="1"/>
    <col min="9473" max="9473" width="13.28515625" style="7" bestFit="1" customWidth="1"/>
    <col min="9474" max="9475" width="10.140625" style="7" bestFit="1" customWidth="1"/>
    <col min="9476" max="9476" width="13.85546875" style="7" bestFit="1" customWidth="1"/>
    <col min="9477" max="9477" width="3.140625" style="7" bestFit="1" customWidth="1"/>
    <col min="9478" max="9478" width="11.140625" style="7" bestFit="1" customWidth="1"/>
    <col min="9479" max="9479" width="5.5703125" style="7" bestFit="1" customWidth="1"/>
    <col min="9480" max="9482" width="0" style="7" hidden="1" customWidth="1"/>
    <col min="9483" max="9483" width="10.140625" style="7" bestFit="1" customWidth="1"/>
    <col min="9484" max="9484" width="10.140625" style="7" customWidth="1"/>
    <col min="9485" max="9485" width="10.140625" style="7" bestFit="1" customWidth="1"/>
    <col min="9486" max="9486" width="15.28515625" style="7" bestFit="1" customWidth="1"/>
    <col min="9487" max="9487" width="16.28515625" style="7" bestFit="1" customWidth="1"/>
    <col min="9488" max="9488" width="0" style="7" hidden="1" customWidth="1"/>
    <col min="9489" max="9489" width="12" style="7" customWidth="1"/>
    <col min="9490" max="9490" width="7.140625" style="7" bestFit="1" customWidth="1"/>
    <col min="9491" max="9496" width="0" style="7" hidden="1" customWidth="1"/>
    <col min="9497" max="9497" width="11.140625" style="7" bestFit="1" customWidth="1"/>
    <col min="9498" max="9498" width="7.28515625" style="7" bestFit="1" customWidth="1"/>
    <col min="9499" max="9500" width="10.140625" style="7" bestFit="1" customWidth="1"/>
    <col min="9501" max="9501" width="11.85546875" style="7" bestFit="1" customWidth="1"/>
    <col min="9502" max="9502" width="10.140625" style="7" bestFit="1" customWidth="1"/>
    <col min="9503" max="9503" width="8.5703125" style="7" bestFit="1" customWidth="1"/>
    <col min="9504" max="9504" width="10.140625" style="7" bestFit="1" customWidth="1"/>
    <col min="9505" max="9726" width="9.140625" style="7"/>
    <col min="9727" max="9727" width="5" style="7" customWidth="1"/>
    <col min="9728" max="9728" width="32" style="7" customWidth="1"/>
    <col min="9729" max="9729" width="13.28515625" style="7" bestFit="1" customWidth="1"/>
    <col min="9730" max="9731" width="10.140625" style="7" bestFit="1" customWidth="1"/>
    <col min="9732" max="9732" width="13.85546875" style="7" bestFit="1" customWidth="1"/>
    <col min="9733" max="9733" width="3.140625" style="7" bestFit="1" customWidth="1"/>
    <col min="9734" max="9734" width="11.140625" style="7" bestFit="1" customWidth="1"/>
    <col min="9735" max="9735" width="5.5703125" style="7" bestFit="1" customWidth="1"/>
    <col min="9736" max="9738" width="0" style="7" hidden="1" customWidth="1"/>
    <col min="9739" max="9739" width="10.140625" style="7" bestFit="1" customWidth="1"/>
    <col min="9740" max="9740" width="10.140625" style="7" customWidth="1"/>
    <col min="9741" max="9741" width="10.140625" style="7" bestFit="1" customWidth="1"/>
    <col min="9742" max="9742" width="15.28515625" style="7" bestFit="1" customWidth="1"/>
    <col min="9743" max="9743" width="16.28515625" style="7" bestFit="1" customWidth="1"/>
    <col min="9744" max="9744" width="0" style="7" hidden="1" customWidth="1"/>
    <col min="9745" max="9745" width="12" style="7" customWidth="1"/>
    <col min="9746" max="9746" width="7.140625" style="7" bestFit="1" customWidth="1"/>
    <col min="9747" max="9752" width="0" style="7" hidden="1" customWidth="1"/>
    <col min="9753" max="9753" width="11.140625" style="7" bestFit="1" customWidth="1"/>
    <col min="9754" max="9754" width="7.28515625" style="7" bestFit="1" customWidth="1"/>
    <col min="9755" max="9756" width="10.140625" style="7" bestFit="1" customWidth="1"/>
    <col min="9757" max="9757" width="11.85546875" style="7" bestFit="1" customWidth="1"/>
    <col min="9758" max="9758" width="10.140625" style="7" bestFit="1" customWidth="1"/>
    <col min="9759" max="9759" width="8.5703125" style="7" bestFit="1" customWidth="1"/>
    <col min="9760" max="9760" width="10.140625" style="7" bestFit="1" customWidth="1"/>
    <col min="9761" max="9982" width="9.140625" style="7"/>
    <col min="9983" max="9983" width="5" style="7" customWidth="1"/>
    <col min="9984" max="9984" width="32" style="7" customWidth="1"/>
    <col min="9985" max="9985" width="13.28515625" style="7" bestFit="1" customWidth="1"/>
    <col min="9986" max="9987" width="10.140625" style="7" bestFit="1" customWidth="1"/>
    <col min="9988" max="9988" width="13.85546875" style="7" bestFit="1" customWidth="1"/>
    <col min="9989" max="9989" width="3.140625" style="7" bestFit="1" customWidth="1"/>
    <col min="9990" max="9990" width="11.140625" style="7" bestFit="1" customWidth="1"/>
    <col min="9991" max="9991" width="5.5703125" style="7" bestFit="1" customWidth="1"/>
    <col min="9992" max="9994" width="0" style="7" hidden="1" customWidth="1"/>
    <col min="9995" max="9995" width="10.140625" style="7" bestFit="1" customWidth="1"/>
    <col min="9996" max="9996" width="10.140625" style="7" customWidth="1"/>
    <col min="9997" max="9997" width="10.140625" style="7" bestFit="1" customWidth="1"/>
    <col min="9998" max="9998" width="15.28515625" style="7" bestFit="1" customWidth="1"/>
    <col min="9999" max="9999" width="16.28515625" style="7" bestFit="1" customWidth="1"/>
    <col min="10000" max="10000" width="0" style="7" hidden="1" customWidth="1"/>
    <col min="10001" max="10001" width="12" style="7" customWidth="1"/>
    <col min="10002" max="10002" width="7.140625" style="7" bestFit="1" customWidth="1"/>
    <col min="10003" max="10008" width="0" style="7" hidden="1" customWidth="1"/>
    <col min="10009" max="10009" width="11.140625" style="7" bestFit="1" customWidth="1"/>
    <col min="10010" max="10010" width="7.28515625" style="7" bestFit="1" customWidth="1"/>
    <col min="10011" max="10012" width="10.140625" style="7" bestFit="1" customWidth="1"/>
    <col min="10013" max="10013" width="11.85546875" style="7" bestFit="1" customWidth="1"/>
    <col min="10014" max="10014" width="10.140625" style="7" bestFit="1" customWidth="1"/>
    <col min="10015" max="10015" width="8.5703125" style="7" bestFit="1" customWidth="1"/>
    <col min="10016" max="10016" width="10.140625" style="7" bestFit="1" customWidth="1"/>
    <col min="10017" max="10238" width="9.140625" style="7"/>
    <col min="10239" max="10239" width="5" style="7" customWidth="1"/>
    <col min="10240" max="10240" width="32" style="7" customWidth="1"/>
    <col min="10241" max="10241" width="13.28515625" style="7" bestFit="1" customWidth="1"/>
    <col min="10242" max="10243" width="10.140625" style="7" bestFit="1" customWidth="1"/>
    <col min="10244" max="10244" width="13.85546875" style="7" bestFit="1" customWidth="1"/>
    <col min="10245" max="10245" width="3.140625" style="7" bestFit="1" customWidth="1"/>
    <col min="10246" max="10246" width="11.140625" style="7" bestFit="1" customWidth="1"/>
    <col min="10247" max="10247" width="5.5703125" style="7" bestFit="1" customWidth="1"/>
    <col min="10248" max="10250" width="0" style="7" hidden="1" customWidth="1"/>
    <col min="10251" max="10251" width="10.140625" style="7" bestFit="1" customWidth="1"/>
    <col min="10252" max="10252" width="10.140625" style="7" customWidth="1"/>
    <col min="10253" max="10253" width="10.140625" style="7" bestFit="1" customWidth="1"/>
    <col min="10254" max="10254" width="15.28515625" style="7" bestFit="1" customWidth="1"/>
    <col min="10255" max="10255" width="16.28515625" style="7" bestFit="1" customWidth="1"/>
    <col min="10256" max="10256" width="0" style="7" hidden="1" customWidth="1"/>
    <col min="10257" max="10257" width="12" style="7" customWidth="1"/>
    <col min="10258" max="10258" width="7.140625" style="7" bestFit="1" customWidth="1"/>
    <col min="10259" max="10264" width="0" style="7" hidden="1" customWidth="1"/>
    <col min="10265" max="10265" width="11.140625" style="7" bestFit="1" customWidth="1"/>
    <col min="10266" max="10266" width="7.28515625" style="7" bestFit="1" customWidth="1"/>
    <col min="10267" max="10268" width="10.140625" style="7" bestFit="1" customWidth="1"/>
    <col min="10269" max="10269" width="11.85546875" style="7" bestFit="1" customWidth="1"/>
    <col min="10270" max="10270" width="10.140625" style="7" bestFit="1" customWidth="1"/>
    <col min="10271" max="10271" width="8.5703125" style="7" bestFit="1" customWidth="1"/>
    <col min="10272" max="10272" width="10.140625" style="7" bestFit="1" customWidth="1"/>
    <col min="10273" max="10494" width="9.140625" style="7"/>
    <col min="10495" max="10495" width="5" style="7" customWidth="1"/>
    <col min="10496" max="10496" width="32" style="7" customWidth="1"/>
    <col min="10497" max="10497" width="13.28515625" style="7" bestFit="1" customWidth="1"/>
    <col min="10498" max="10499" width="10.140625" style="7" bestFit="1" customWidth="1"/>
    <col min="10500" max="10500" width="13.85546875" style="7" bestFit="1" customWidth="1"/>
    <col min="10501" max="10501" width="3.140625" style="7" bestFit="1" customWidth="1"/>
    <col min="10502" max="10502" width="11.140625" style="7" bestFit="1" customWidth="1"/>
    <col min="10503" max="10503" width="5.5703125" style="7" bestFit="1" customWidth="1"/>
    <col min="10504" max="10506" width="0" style="7" hidden="1" customWidth="1"/>
    <col min="10507" max="10507" width="10.140625" style="7" bestFit="1" customWidth="1"/>
    <col min="10508" max="10508" width="10.140625" style="7" customWidth="1"/>
    <col min="10509" max="10509" width="10.140625" style="7" bestFit="1" customWidth="1"/>
    <col min="10510" max="10510" width="15.28515625" style="7" bestFit="1" customWidth="1"/>
    <col min="10511" max="10511" width="16.28515625" style="7" bestFit="1" customWidth="1"/>
    <col min="10512" max="10512" width="0" style="7" hidden="1" customWidth="1"/>
    <col min="10513" max="10513" width="12" style="7" customWidth="1"/>
    <col min="10514" max="10514" width="7.140625" style="7" bestFit="1" customWidth="1"/>
    <col min="10515" max="10520" width="0" style="7" hidden="1" customWidth="1"/>
    <col min="10521" max="10521" width="11.140625" style="7" bestFit="1" customWidth="1"/>
    <col min="10522" max="10522" width="7.28515625" style="7" bestFit="1" customWidth="1"/>
    <col min="10523" max="10524" width="10.140625" style="7" bestFit="1" customWidth="1"/>
    <col min="10525" max="10525" width="11.85546875" style="7" bestFit="1" customWidth="1"/>
    <col min="10526" max="10526" width="10.140625" style="7" bestFit="1" customWidth="1"/>
    <col min="10527" max="10527" width="8.5703125" style="7" bestFit="1" customWidth="1"/>
    <col min="10528" max="10528" width="10.140625" style="7" bestFit="1" customWidth="1"/>
    <col min="10529" max="10750" width="9.140625" style="7"/>
    <col min="10751" max="10751" width="5" style="7" customWidth="1"/>
    <col min="10752" max="10752" width="32" style="7" customWidth="1"/>
    <col min="10753" max="10753" width="13.28515625" style="7" bestFit="1" customWidth="1"/>
    <col min="10754" max="10755" width="10.140625" style="7" bestFit="1" customWidth="1"/>
    <col min="10756" max="10756" width="13.85546875" style="7" bestFit="1" customWidth="1"/>
    <col min="10757" max="10757" width="3.140625" style="7" bestFit="1" customWidth="1"/>
    <col min="10758" max="10758" width="11.140625" style="7" bestFit="1" customWidth="1"/>
    <col min="10759" max="10759" width="5.5703125" style="7" bestFit="1" customWidth="1"/>
    <col min="10760" max="10762" width="0" style="7" hidden="1" customWidth="1"/>
    <col min="10763" max="10763" width="10.140625" style="7" bestFit="1" customWidth="1"/>
    <col min="10764" max="10764" width="10.140625" style="7" customWidth="1"/>
    <col min="10765" max="10765" width="10.140625" style="7" bestFit="1" customWidth="1"/>
    <col min="10766" max="10766" width="15.28515625" style="7" bestFit="1" customWidth="1"/>
    <col min="10767" max="10767" width="16.28515625" style="7" bestFit="1" customWidth="1"/>
    <col min="10768" max="10768" width="0" style="7" hidden="1" customWidth="1"/>
    <col min="10769" max="10769" width="12" style="7" customWidth="1"/>
    <col min="10770" max="10770" width="7.140625" style="7" bestFit="1" customWidth="1"/>
    <col min="10771" max="10776" width="0" style="7" hidden="1" customWidth="1"/>
    <col min="10777" max="10777" width="11.140625" style="7" bestFit="1" customWidth="1"/>
    <col min="10778" max="10778" width="7.28515625" style="7" bestFit="1" customWidth="1"/>
    <col min="10779" max="10780" width="10.140625" style="7" bestFit="1" customWidth="1"/>
    <col min="10781" max="10781" width="11.85546875" style="7" bestFit="1" customWidth="1"/>
    <col min="10782" max="10782" width="10.140625" style="7" bestFit="1" customWidth="1"/>
    <col min="10783" max="10783" width="8.5703125" style="7" bestFit="1" customWidth="1"/>
    <col min="10784" max="10784" width="10.140625" style="7" bestFit="1" customWidth="1"/>
    <col min="10785" max="11006" width="9.140625" style="7"/>
    <col min="11007" max="11007" width="5" style="7" customWidth="1"/>
    <col min="11008" max="11008" width="32" style="7" customWidth="1"/>
    <col min="11009" max="11009" width="13.28515625" style="7" bestFit="1" customWidth="1"/>
    <col min="11010" max="11011" width="10.140625" style="7" bestFit="1" customWidth="1"/>
    <col min="11012" max="11012" width="13.85546875" style="7" bestFit="1" customWidth="1"/>
    <col min="11013" max="11013" width="3.140625" style="7" bestFit="1" customWidth="1"/>
    <col min="11014" max="11014" width="11.140625" style="7" bestFit="1" customWidth="1"/>
    <col min="11015" max="11015" width="5.5703125" style="7" bestFit="1" customWidth="1"/>
    <col min="11016" max="11018" width="0" style="7" hidden="1" customWidth="1"/>
    <col min="11019" max="11019" width="10.140625" style="7" bestFit="1" customWidth="1"/>
    <col min="11020" max="11020" width="10.140625" style="7" customWidth="1"/>
    <col min="11021" max="11021" width="10.140625" style="7" bestFit="1" customWidth="1"/>
    <col min="11022" max="11022" width="15.28515625" style="7" bestFit="1" customWidth="1"/>
    <col min="11023" max="11023" width="16.28515625" style="7" bestFit="1" customWidth="1"/>
    <col min="11024" max="11024" width="0" style="7" hidden="1" customWidth="1"/>
    <col min="11025" max="11025" width="12" style="7" customWidth="1"/>
    <col min="11026" max="11026" width="7.140625" style="7" bestFit="1" customWidth="1"/>
    <col min="11027" max="11032" width="0" style="7" hidden="1" customWidth="1"/>
    <col min="11033" max="11033" width="11.140625" style="7" bestFit="1" customWidth="1"/>
    <col min="11034" max="11034" width="7.28515625" style="7" bestFit="1" customWidth="1"/>
    <col min="11035" max="11036" width="10.140625" style="7" bestFit="1" customWidth="1"/>
    <col min="11037" max="11037" width="11.85546875" style="7" bestFit="1" customWidth="1"/>
    <col min="11038" max="11038" width="10.140625" style="7" bestFit="1" customWidth="1"/>
    <col min="11039" max="11039" width="8.5703125" style="7" bestFit="1" customWidth="1"/>
    <col min="11040" max="11040" width="10.140625" style="7" bestFit="1" customWidth="1"/>
    <col min="11041" max="11262" width="9.140625" style="7"/>
    <col min="11263" max="11263" width="5" style="7" customWidth="1"/>
    <col min="11264" max="11264" width="32" style="7" customWidth="1"/>
    <col min="11265" max="11265" width="13.28515625" style="7" bestFit="1" customWidth="1"/>
    <col min="11266" max="11267" width="10.140625" style="7" bestFit="1" customWidth="1"/>
    <col min="11268" max="11268" width="13.85546875" style="7" bestFit="1" customWidth="1"/>
    <col min="11269" max="11269" width="3.140625" style="7" bestFit="1" customWidth="1"/>
    <col min="11270" max="11270" width="11.140625" style="7" bestFit="1" customWidth="1"/>
    <col min="11271" max="11271" width="5.5703125" style="7" bestFit="1" customWidth="1"/>
    <col min="11272" max="11274" width="0" style="7" hidden="1" customWidth="1"/>
    <col min="11275" max="11275" width="10.140625" style="7" bestFit="1" customWidth="1"/>
    <col min="11276" max="11276" width="10.140625" style="7" customWidth="1"/>
    <col min="11277" max="11277" width="10.140625" style="7" bestFit="1" customWidth="1"/>
    <col min="11278" max="11278" width="15.28515625" style="7" bestFit="1" customWidth="1"/>
    <col min="11279" max="11279" width="16.28515625" style="7" bestFit="1" customWidth="1"/>
    <col min="11280" max="11280" width="0" style="7" hidden="1" customWidth="1"/>
    <col min="11281" max="11281" width="12" style="7" customWidth="1"/>
    <col min="11282" max="11282" width="7.140625" style="7" bestFit="1" customWidth="1"/>
    <col min="11283" max="11288" width="0" style="7" hidden="1" customWidth="1"/>
    <col min="11289" max="11289" width="11.140625" style="7" bestFit="1" customWidth="1"/>
    <col min="11290" max="11290" width="7.28515625" style="7" bestFit="1" customWidth="1"/>
    <col min="11291" max="11292" width="10.140625" style="7" bestFit="1" customWidth="1"/>
    <col min="11293" max="11293" width="11.85546875" style="7" bestFit="1" customWidth="1"/>
    <col min="11294" max="11294" width="10.140625" style="7" bestFit="1" customWidth="1"/>
    <col min="11295" max="11295" width="8.5703125" style="7" bestFit="1" customWidth="1"/>
    <col min="11296" max="11296" width="10.140625" style="7" bestFit="1" customWidth="1"/>
    <col min="11297" max="11518" width="9.140625" style="7"/>
    <col min="11519" max="11519" width="5" style="7" customWidth="1"/>
    <col min="11520" max="11520" width="32" style="7" customWidth="1"/>
    <col min="11521" max="11521" width="13.28515625" style="7" bestFit="1" customWidth="1"/>
    <col min="11522" max="11523" width="10.140625" style="7" bestFit="1" customWidth="1"/>
    <col min="11524" max="11524" width="13.85546875" style="7" bestFit="1" customWidth="1"/>
    <col min="11525" max="11525" width="3.140625" style="7" bestFit="1" customWidth="1"/>
    <col min="11526" max="11526" width="11.140625" style="7" bestFit="1" customWidth="1"/>
    <col min="11527" max="11527" width="5.5703125" style="7" bestFit="1" customWidth="1"/>
    <col min="11528" max="11530" width="0" style="7" hidden="1" customWidth="1"/>
    <col min="11531" max="11531" width="10.140625" style="7" bestFit="1" customWidth="1"/>
    <col min="11532" max="11532" width="10.140625" style="7" customWidth="1"/>
    <col min="11533" max="11533" width="10.140625" style="7" bestFit="1" customWidth="1"/>
    <col min="11534" max="11534" width="15.28515625" style="7" bestFit="1" customWidth="1"/>
    <col min="11535" max="11535" width="16.28515625" style="7" bestFit="1" customWidth="1"/>
    <col min="11536" max="11536" width="0" style="7" hidden="1" customWidth="1"/>
    <col min="11537" max="11537" width="12" style="7" customWidth="1"/>
    <col min="11538" max="11538" width="7.140625" style="7" bestFit="1" customWidth="1"/>
    <col min="11539" max="11544" width="0" style="7" hidden="1" customWidth="1"/>
    <col min="11545" max="11545" width="11.140625" style="7" bestFit="1" customWidth="1"/>
    <col min="11546" max="11546" width="7.28515625" style="7" bestFit="1" customWidth="1"/>
    <col min="11547" max="11548" width="10.140625" style="7" bestFit="1" customWidth="1"/>
    <col min="11549" max="11549" width="11.85546875" style="7" bestFit="1" customWidth="1"/>
    <col min="11550" max="11550" width="10.140625" style="7" bestFit="1" customWidth="1"/>
    <col min="11551" max="11551" width="8.5703125" style="7" bestFit="1" customWidth="1"/>
    <col min="11552" max="11552" width="10.140625" style="7" bestFit="1" customWidth="1"/>
    <col min="11553" max="11774" width="9.140625" style="7"/>
    <col min="11775" max="11775" width="5" style="7" customWidth="1"/>
    <col min="11776" max="11776" width="32" style="7" customWidth="1"/>
    <col min="11777" max="11777" width="13.28515625" style="7" bestFit="1" customWidth="1"/>
    <col min="11778" max="11779" width="10.140625" style="7" bestFit="1" customWidth="1"/>
    <col min="11780" max="11780" width="13.85546875" style="7" bestFit="1" customWidth="1"/>
    <col min="11781" max="11781" width="3.140625" style="7" bestFit="1" customWidth="1"/>
    <col min="11782" max="11782" width="11.140625" style="7" bestFit="1" customWidth="1"/>
    <col min="11783" max="11783" width="5.5703125" style="7" bestFit="1" customWidth="1"/>
    <col min="11784" max="11786" width="0" style="7" hidden="1" customWidth="1"/>
    <col min="11787" max="11787" width="10.140625" style="7" bestFit="1" customWidth="1"/>
    <col min="11788" max="11788" width="10.140625" style="7" customWidth="1"/>
    <col min="11789" max="11789" width="10.140625" style="7" bestFit="1" customWidth="1"/>
    <col min="11790" max="11790" width="15.28515625" style="7" bestFit="1" customWidth="1"/>
    <col min="11791" max="11791" width="16.28515625" style="7" bestFit="1" customWidth="1"/>
    <col min="11792" max="11792" width="0" style="7" hidden="1" customWidth="1"/>
    <col min="11793" max="11793" width="12" style="7" customWidth="1"/>
    <col min="11794" max="11794" width="7.140625" style="7" bestFit="1" customWidth="1"/>
    <col min="11795" max="11800" width="0" style="7" hidden="1" customWidth="1"/>
    <col min="11801" max="11801" width="11.140625" style="7" bestFit="1" customWidth="1"/>
    <col min="11802" max="11802" width="7.28515625" style="7" bestFit="1" customWidth="1"/>
    <col min="11803" max="11804" width="10.140625" style="7" bestFit="1" customWidth="1"/>
    <col min="11805" max="11805" width="11.85546875" style="7" bestFit="1" customWidth="1"/>
    <col min="11806" max="11806" width="10.140625" style="7" bestFit="1" customWidth="1"/>
    <col min="11807" max="11807" width="8.5703125" style="7" bestFit="1" customWidth="1"/>
    <col min="11808" max="11808" width="10.140625" style="7" bestFit="1" customWidth="1"/>
    <col min="11809" max="12030" width="9.140625" style="7"/>
    <col min="12031" max="12031" width="5" style="7" customWidth="1"/>
    <col min="12032" max="12032" width="32" style="7" customWidth="1"/>
    <col min="12033" max="12033" width="13.28515625" style="7" bestFit="1" customWidth="1"/>
    <col min="12034" max="12035" width="10.140625" style="7" bestFit="1" customWidth="1"/>
    <col min="12036" max="12036" width="13.85546875" style="7" bestFit="1" customWidth="1"/>
    <col min="12037" max="12037" width="3.140625" style="7" bestFit="1" customWidth="1"/>
    <col min="12038" max="12038" width="11.140625" style="7" bestFit="1" customWidth="1"/>
    <col min="12039" max="12039" width="5.5703125" style="7" bestFit="1" customWidth="1"/>
    <col min="12040" max="12042" width="0" style="7" hidden="1" customWidth="1"/>
    <col min="12043" max="12043" width="10.140625" style="7" bestFit="1" customWidth="1"/>
    <col min="12044" max="12044" width="10.140625" style="7" customWidth="1"/>
    <col min="12045" max="12045" width="10.140625" style="7" bestFit="1" customWidth="1"/>
    <col min="12046" max="12046" width="15.28515625" style="7" bestFit="1" customWidth="1"/>
    <col min="12047" max="12047" width="16.28515625" style="7" bestFit="1" customWidth="1"/>
    <col min="12048" max="12048" width="0" style="7" hidden="1" customWidth="1"/>
    <col min="12049" max="12049" width="12" style="7" customWidth="1"/>
    <col min="12050" max="12050" width="7.140625" style="7" bestFit="1" customWidth="1"/>
    <col min="12051" max="12056" width="0" style="7" hidden="1" customWidth="1"/>
    <col min="12057" max="12057" width="11.140625" style="7" bestFit="1" customWidth="1"/>
    <col min="12058" max="12058" width="7.28515625" style="7" bestFit="1" customWidth="1"/>
    <col min="12059" max="12060" width="10.140625" style="7" bestFit="1" customWidth="1"/>
    <col min="12061" max="12061" width="11.85546875" style="7" bestFit="1" customWidth="1"/>
    <col min="12062" max="12062" width="10.140625" style="7" bestFit="1" customWidth="1"/>
    <col min="12063" max="12063" width="8.5703125" style="7" bestFit="1" customWidth="1"/>
    <col min="12064" max="12064" width="10.140625" style="7" bestFit="1" customWidth="1"/>
    <col min="12065" max="12286" width="9.140625" style="7"/>
    <col min="12287" max="12287" width="5" style="7" customWidth="1"/>
    <col min="12288" max="12288" width="32" style="7" customWidth="1"/>
    <col min="12289" max="12289" width="13.28515625" style="7" bestFit="1" customWidth="1"/>
    <col min="12290" max="12291" width="10.140625" style="7" bestFit="1" customWidth="1"/>
    <col min="12292" max="12292" width="13.85546875" style="7" bestFit="1" customWidth="1"/>
    <col min="12293" max="12293" width="3.140625" style="7" bestFit="1" customWidth="1"/>
    <col min="12294" max="12294" width="11.140625" style="7" bestFit="1" customWidth="1"/>
    <col min="12295" max="12295" width="5.5703125" style="7" bestFit="1" customWidth="1"/>
    <col min="12296" max="12298" width="0" style="7" hidden="1" customWidth="1"/>
    <col min="12299" max="12299" width="10.140625" style="7" bestFit="1" customWidth="1"/>
    <col min="12300" max="12300" width="10.140625" style="7" customWidth="1"/>
    <col min="12301" max="12301" width="10.140625" style="7" bestFit="1" customWidth="1"/>
    <col min="12302" max="12302" width="15.28515625" style="7" bestFit="1" customWidth="1"/>
    <col min="12303" max="12303" width="16.28515625" style="7" bestFit="1" customWidth="1"/>
    <col min="12304" max="12304" width="0" style="7" hidden="1" customWidth="1"/>
    <col min="12305" max="12305" width="12" style="7" customWidth="1"/>
    <col min="12306" max="12306" width="7.140625" style="7" bestFit="1" customWidth="1"/>
    <col min="12307" max="12312" width="0" style="7" hidden="1" customWidth="1"/>
    <col min="12313" max="12313" width="11.140625" style="7" bestFit="1" customWidth="1"/>
    <col min="12314" max="12314" width="7.28515625" style="7" bestFit="1" customWidth="1"/>
    <col min="12315" max="12316" width="10.140625" style="7" bestFit="1" customWidth="1"/>
    <col min="12317" max="12317" width="11.85546875" style="7" bestFit="1" customWidth="1"/>
    <col min="12318" max="12318" width="10.140625" style="7" bestFit="1" customWidth="1"/>
    <col min="12319" max="12319" width="8.5703125" style="7" bestFit="1" customWidth="1"/>
    <col min="12320" max="12320" width="10.140625" style="7" bestFit="1" customWidth="1"/>
    <col min="12321" max="12542" width="9.140625" style="7"/>
    <col min="12543" max="12543" width="5" style="7" customWidth="1"/>
    <col min="12544" max="12544" width="32" style="7" customWidth="1"/>
    <col min="12545" max="12545" width="13.28515625" style="7" bestFit="1" customWidth="1"/>
    <col min="12546" max="12547" width="10.140625" style="7" bestFit="1" customWidth="1"/>
    <col min="12548" max="12548" width="13.85546875" style="7" bestFit="1" customWidth="1"/>
    <col min="12549" max="12549" width="3.140625" style="7" bestFit="1" customWidth="1"/>
    <col min="12550" max="12550" width="11.140625" style="7" bestFit="1" customWidth="1"/>
    <col min="12551" max="12551" width="5.5703125" style="7" bestFit="1" customWidth="1"/>
    <col min="12552" max="12554" width="0" style="7" hidden="1" customWidth="1"/>
    <col min="12555" max="12555" width="10.140625" style="7" bestFit="1" customWidth="1"/>
    <col min="12556" max="12556" width="10.140625" style="7" customWidth="1"/>
    <col min="12557" max="12557" width="10.140625" style="7" bestFit="1" customWidth="1"/>
    <col min="12558" max="12558" width="15.28515625" style="7" bestFit="1" customWidth="1"/>
    <col min="12559" max="12559" width="16.28515625" style="7" bestFit="1" customWidth="1"/>
    <col min="12560" max="12560" width="0" style="7" hidden="1" customWidth="1"/>
    <col min="12561" max="12561" width="12" style="7" customWidth="1"/>
    <col min="12562" max="12562" width="7.140625" style="7" bestFit="1" customWidth="1"/>
    <col min="12563" max="12568" width="0" style="7" hidden="1" customWidth="1"/>
    <col min="12569" max="12569" width="11.140625" style="7" bestFit="1" customWidth="1"/>
    <col min="12570" max="12570" width="7.28515625" style="7" bestFit="1" customWidth="1"/>
    <col min="12571" max="12572" width="10.140625" style="7" bestFit="1" customWidth="1"/>
    <col min="12573" max="12573" width="11.85546875" style="7" bestFit="1" customWidth="1"/>
    <col min="12574" max="12574" width="10.140625" style="7" bestFit="1" customWidth="1"/>
    <col min="12575" max="12575" width="8.5703125" style="7" bestFit="1" customWidth="1"/>
    <col min="12576" max="12576" width="10.140625" style="7" bestFit="1" customWidth="1"/>
    <col min="12577" max="12798" width="9.140625" style="7"/>
    <col min="12799" max="12799" width="5" style="7" customWidth="1"/>
    <col min="12800" max="12800" width="32" style="7" customWidth="1"/>
    <col min="12801" max="12801" width="13.28515625" style="7" bestFit="1" customWidth="1"/>
    <col min="12802" max="12803" width="10.140625" style="7" bestFit="1" customWidth="1"/>
    <col min="12804" max="12804" width="13.85546875" style="7" bestFit="1" customWidth="1"/>
    <col min="12805" max="12805" width="3.140625" style="7" bestFit="1" customWidth="1"/>
    <col min="12806" max="12806" width="11.140625" style="7" bestFit="1" customWidth="1"/>
    <col min="12807" max="12807" width="5.5703125" style="7" bestFit="1" customWidth="1"/>
    <col min="12808" max="12810" width="0" style="7" hidden="1" customWidth="1"/>
    <col min="12811" max="12811" width="10.140625" style="7" bestFit="1" customWidth="1"/>
    <col min="12812" max="12812" width="10.140625" style="7" customWidth="1"/>
    <col min="12813" max="12813" width="10.140625" style="7" bestFit="1" customWidth="1"/>
    <col min="12814" max="12814" width="15.28515625" style="7" bestFit="1" customWidth="1"/>
    <col min="12815" max="12815" width="16.28515625" style="7" bestFit="1" customWidth="1"/>
    <col min="12816" max="12816" width="0" style="7" hidden="1" customWidth="1"/>
    <col min="12817" max="12817" width="12" style="7" customWidth="1"/>
    <col min="12818" max="12818" width="7.140625" style="7" bestFit="1" customWidth="1"/>
    <col min="12819" max="12824" width="0" style="7" hidden="1" customWidth="1"/>
    <col min="12825" max="12825" width="11.140625" style="7" bestFit="1" customWidth="1"/>
    <col min="12826" max="12826" width="7.28515625" style="7" bestFit="1" customWidth="1"/>
    <col min="12827" max="12828" width="10.140625" style="7" bestFit="1" customWidth="1"/>
    <col min="12829" max="12829" width="11.85546875" style="7" bestFit="1" customWidth="1"/>
    <col min="12830" max="12830" width="10.140625" style="7" bestFit="1" customWidth="1"/>
    <col min="12831" max="12831" width="8.5703125" style="7" bestFit="1" customWidth="1"/>
    <col min="12832" max="12832" width="10.140625" style="7" bestFit="1" customWidth="1"/>
    <col min="12833" max="13054" width="9.140625" style="7"/>
    <col min="13055" max="13055" width="5" style="7" customWidth="1"/>
    <col min="13056" max="13056" width="32" style="7" customWidth="1"/>
    <col min="13057" max="13057" width="13.28515625" style="7" bestFit="1" customWidth="1"/>
    <col min="13058" max="13059" width="10.140625" style="7" bestFit="1" customWidth="1"/>
    <col min="13060" max="13060" width="13.85546875" style="7" bestFit="1" customWidth="1"/>
    <col min="13061" max="13061" width="3.140625" style="7" bestFit="1" customWidth="1"/>
    <col min="13062" max="13062" width="11.140625" style="7" bestFit="1" customWidth="1"/>
    <col min="13063" max="13063" width="5.5703125" style="7" bestFit="1" customWidth="1"/>
    <col min="13064" max="13066" width="0" style="7" hidden="1" customWidth="1"/>
    <col min="13067" max="13067" width="10.140625" style="7" bestFit="1" customWidth="1"/>
    <col min="13068" max="13068" width="10.140625" style="7" customWidth="1"/>
    <col min="13069" max="13069" width="10.140625" style="7" bestFit="1" customWidth="1"/>
    <col min="13070" max="13070" width="15.28515625" style="7" bestFit="1" customWidth="1"/>
    <col min="13071" max="13071" width="16.28515625" style="7" bestFit="1" customWidth="1"/>
    <col min="13072" max="13072" width="0" style="7" hidden="1" customWidth="1"/>
    <col min="13073" max="13073" width="12" style="7" customWidth="1"/>
    <col min="13074" max="13074" width="7.140625" style="7" bestFit="1" customWidth="1"/>
    <col min="13075" max="13080" width="0" style="7" hidden="1" customWidth="1"/>
    <col min="13081" max="13081" width="11.140625" style="7" bestFit="1" customWidth="1"/>
    <col min="13082" max="13082" width="7.28515625" style="7" bestFit="1" customWidth="1"/>
    <col min="13083" max="13084" width="10.140625" style="7" bestFit="1" customWidth="1"/>
    <col min="13085" max="13085" width="11.85546875" style="7" bestFit="1" customWidth="1"/>
    <col min="13086" max="13086" width="10.140625" style="7" bestFit="1" customWidth="1"/>
    <col min="13087" max="13087" width="8.5703125" style="7" bestFit="1" customWidth="1"/>
    <col min="13088" max="13088" width="10.140625" style="7" bestFit="1" customWidth="1"/>
    <col min="13089" max="13310" width="9.140625" style="7"/>
    <col min="13311" max="13311" width="5" style="7" customWidth="1"/>
    <col min="13312" max="13312" width="32" style="7" customWidth="1"/>
    <col min="13313" max="13313" width="13.28515625" style="7" bestFit="1" customWidth="1"/>
    <col min="13314" max="13315" width="10.140625" style="7" bestFit="1" customWidth="1"/>
    <col min="13316" max="13316" width="13.85546875" style="7" bestFit="1" customWidth="1"/>
    <col min="13317" max="13317" width="3.140625" style="7" bestFit="1" customWidth="1"/>
    <col min="13318" max="13318" width="11.140625" style="7" bestFit="1" customWidth="1"/>
    <col min="13319" max="13319" width="5.5703125" style="7" bestFit="1" customWidth="1"/>
    <col min="13320" max="13322" width="0" style="7" hidden="1" customWidth="1"/>
    <col min="13323" max="13323" width="10.140625" style="7" bestFit="1" customWidth="1"/>
    <col min="13324" max="13324" width="10.140625" style="7" customWidth="1"/>
    <col min="13325" max="13325" width="10.140625" style="7" bestFit="1" customWidth="1"/>
    <col min="13326" max="13326" width="15.28515625" style="7" bestFit="1" customWidth="1"/>
    <col min="13327" max="13327" width="16.28515625" style="7" bestFit="1" customWidth="1"/>
    <col min="13328" max="13328" width="0" style="7" hidden="1" customWidth="1"/>
    <col min="13329" max="13329" width="12" style="7" customWidth="1"/>
    <col min="13330" max="13330" width="7.140625" style="7" bestFit="1" customWidth="1"/>
    <col min="13331" max="13336" width="0" style="7" hidden="1" customWidth="1"/>
    <col min="13337" max="13337" width="11.140625" style="7" bestFit="1" customWidth="1"/>
    <col min="13338" max="13338" width="7.28515625" style="7" bestFit="1" customWidth="1"/>
    <col min="13339" max="13340" width="10.140625" style="7" bestFit="1" customWidth="1"/>
    <col min="13341" max="13341" width="11.85546875" style="7" bestFit="1" customWidth="1"/>
    <col min="13342" max="13342" width="10.140625" style="7" bestFit="1" customWidth="1"/>
    <col min="13343" max="13343" width="8.5703125" style="7" bestFit="1" customWidth="1"/>
    <col min="13344" max="13344" width="10.140625" style="7" bestFit="1" customWidth="1"/>
    <col min="13345" max="13566" width="9.140625" style="7"/>
    <col min="13567" max="13567" width="5" style="7" customWidth="1"/>
    <col min="13568" max="13568" width="32" style="7" customWidth="1"/>
    <col min="13569" max="13569" width="13.28515625" style="7" bestFit="1" customWidth="1"/>
    <col min="13570" max="13571" width="10.140625" style="7" bestFit="1" customWidth="1"/>
    <col min="13572" max="13572" width="13.85546875" style="7" bestFit="1" customWidth="1"/>
    <col min="13573" max="13573" width="3.140625" style="7" bestFit="1" customWidth="1"/>
    <col min="13574" max="13574" width="11.140625" style="7" bestFit="1" customWidth="1"/>
    <col min="13575" max="13575" width="5.5703125" style="7" bestFit="1" customWidth="1"/>
    <col min="13576" max="13578" width="0" style="7" hidden="1" customWidth="1"/>
    <col min="13579" max="13579" width="10.140625" style="7" bestFit="1" customWidth="1"/>
    <col min="13580" max="13580" width="10.140625" style="7" customWidth="1"/>
    <col min="13581" max="13581" width="10.140625" style="7" bestFit="1" customWidth="1"/>
    <col min="13582" max="13582" width="15.28515625" style="7" bestFit="1" customWidth="1"/>
    <col min="13583" max="13583" width="16.28515625" style="7" bestFit="1" customWidth="1"/>
    <col min="13584" max="13584" width="0" style="7" hidden="1" customWidth="1"/>
    <col min="13585" max="13585" width="12" style="7" customWidth="1"/>
    <col min="13586" max="13586" width="7.140625" style="7" bestFit="1" customWidth="1"/>
    <col min="13587" max="13592" width="0" style="7" hidden="1" customWidth="1"/>
    <col min="13593" max="13593" width="11.140625" style="7" bestFit="1" customWidth="1"/>
    <col min="13594" max="13594" width="7.28515625" style="7" bestFit="1" customWidth="1"/>
    <col min="13595" max="13596" width="10.140625" style="7" bestFit="1" customWidth="1"/>
    <col min="13597" max="13597" width="11.85546875" style="7" bestFit="1" customWidth="1"/>
    <col min="13598" max="13598" width="10.140625" style="7" bestFit="1" customWidth="1"/>
    <col min="13599" max="13599" width="8.5703125" style="7" bestFit="1" customWidth="1"/>
    <col min="13600" max="13600" width="10.140625" style="7" bestFit="1" customWidth="1"/>
    <col min="13601" max="13822" width="9.140625" style="7"/>
    <col min="13823" max="13823" width="5" style="7" customWidth="1"/>
    <col min="13824" max="13824" width="32" style="7" customWidth="1"/>
    <col min="13825" max="13825" width="13.28515625" style="7" bestFit="1" customWidth="1"/>
    <col min="13826" max="13827" width="10.140625" style="7" bestFit="1" customWidth="1"/>
    <col min="13828" max="13828" width="13.85546875" style="7" bestFit="1" customWidth="1"/>
    <col min="13829" max="13829" width="3.140625" style="7" bestFit="1" customWidth="1"/>
    <col min="13830" max="13830" width="11.140625" style="7" bestFit="1" customWidth="1"/>
    <col min="13831" max="13831" width="5.5703125" style="7" bestFit="1" customWidth="1"/>
    <col min="13832" max="13834" width="0" style="7" hidden="1" customWidth="1"/>
    <col min="13835" max="13835" width="10.140625" style="7" bestFit="1" customWidth="1"/>
    <col min="13836" max="13836" width="10.140625" style="7" customWidth="1"/>
    <col min="13837" max="13837" width="10.140625" style="7" bestFit="1" customWidth="1"/>
    <col min="13838" max="13838" width="15.28515625" style="7" bestFit="1" customWidth="1"/>
    <col min="13839" max="13839" width="16.28515625" style="7" bestFit="1" customWidth="1"/>
    <col min="13840" max="13840" width="0" style="7" hidden="1" customWidth="1"/>
    <col min="13841" max="13841" width="12" style="7" customWidth="1"/>
    <col min="13842" max="13842" width="7.140625" style="7" bestFit="1" customWidth="1"/>
    <col min="13843" max="13848" width="0" style="7" hidden="1" customWidth="1"/>
    <col min="13849" max="13849" width="11.140625" style="7" bestFit="1" customWidth="1"/>
    <col min="13850" max="13850" width="7.28515625" style="7" bestFit="1" customWidth="1"/>
    <col min="13851" max="13852" width="10.140625" style="7" bestFit="1" customWidth="1"/>
    <col min="13853" max="13853" width="11.85546875" style="7" bestFit="1" customWidth="1"/>
    <col min="13854" max="13854" width="10.140625" style="7" bestFit="1" customWidth="1"/>
    <col min="13855" max="13855" width="8.5703125" style="7" bestFit="1" customWidth="1"/>
    <col min="13856" max="13856" width="10.140625" style="7" bestFit="1" customWidth="1"/>
    <col min="13857" max="14078" width="9.140625" style="7"/>
    <col min="14079" max="14079" width="5" style="7" customWidth="1"/>
    <col min="14080" max="14080" width="32" style="7" customWidth="1"/>
    <col min="14081" max="14081" width="13.28515625" style="7" bestFit="1" customWidth="1"/>
    <col min="14082" max="14083" width="10.140625" style="7" bestFit="1" customWidth="1"/>
    <col min="14084" max="14084" width="13.85546875" style="7" bestFit="1" customWidth="1"/>
    <col min="14085" max="14085" width="3.140625" style="7" bestFit="1" customWidth="1"/>
    <col min="14086" max="14086" width="11.140625" style="7" bestFit="1" customWidth="1"/>
    <col min="14087" max="14087" width="5.5703125" style="7" bestFit="1" customWidth="1"/>
    <col min="14088" max="14090" width="0" style="7" hidden="1" customWidth="1"/>
    <col min="14091" max="14091" width="10.140625" style="7" bestFit="1" customWidth="1"/>
    <col min="14092" max="14092" width="10.140625" style="7" customWidth="1"/>
    <col min="14093" max="14093" width="10.140625" style="7" bestFit="1" customWidth="1"/>
    <col min="14094" max="14094" width="15.28515625" style="7" bestFit="1" customWidth="1"/>
    <col min="14095" max="14095" width="16.28515625" style="7" bestFit="1" customWidth="1"/>
    <col min="14096" max="14096" width="0" style="7" hidden="1" customWidth="1"/>
    <col min="14097" max="14097" width="12" style="7" customWidth="1"/>
    <col min="14098" max="14098" width="7.140625" style="7" bestFit="1" customWidth="1"/>
    <col min="14099" max="14104" width="0" style="7" hidden="1" customWidth="1"/>
    <col min="14105" max="14105" width="11.140625" style="7" bestFit="1" customWidth="1"/>
    <col min="14106" max="14106" width="7.28515625" style="7" bestFit="1" customWidth="1"/>
    <col min="14107" max="14108" width="10.140625" style="7" bestFit="1" customWidth="1"/>
    <col min="14109" max="14109" width="11.85546875" style="7" bestFit="1" customWidth="1"/>
    <col min="14110" max="14110" width="10.140625" style="7" bestFit="1" customWidth="1"/>
    <col min="14111" max="14111" width="8.5703125" style="7" bestFit="1" customWidth="1"/>
    <col min="14112" max="14112" width="10.140625" style="7" bestFit="1" customWidth="1"/>
    <col min="14113" max="14334" width="9.140625" style="7"/>
    <col min="14335" max="14335" width="5" style="7" customWidth="1"/>
    <col min="14336" max="14336" width="32" style="7" customWidth="1"/>
    <col min="14337" max="14337" width="13.28515625" style="7" bestFit="1" customWidth="1"/>
    <col min="14338" max="14339" width="10.140625" style="7" bestFit="1" customWidth="1"/>
    <col min="14340" max="14340" width="13.85546875" style="7" bestFit="1" customWidth="1"/>
    <col min="14341" max="14341" width="3.140625" style="7" bestFit="1" customWidth="1"/>
    <col min="14342" max="14342" width="11.140625" style="7" bestFit="1" customWidth="1"/>
    <col min="14343" max="14343" width="5.5703125" style="7" bestFit="1" customWidth="1"/>
    <col min="14344" max="14346" width="0" style="7" hidden="1" customWidth="1"/>
    <col min="14347" max="14347" width="10.140625" style="7" bestFit="1" customWidth="1"/>
    <col min="14348" max="14348" width="10.140625" style="7" customWidth="1"/>
    <col min="14349" max="14349" width="10.140625" style="7" bestFit="1" customWidth="1"/>
    <col min="14350" max="14350" width="15.28515625" style="7" bestFit="1" customWidth="1"/>
    <col min="14351" max="14351" width="16.28515625" style="7" bestFit="1" customWidth="1"/>
    <col min="14352" max="14352" width="0" style="7" hidden="1" customWidth="1"/>
    <col min="14353" max="14353" width="12" style="7" customWidth="1"/>
    <col min="14354" max="14354" width="7.140625" style="7" bestFit="1" customWidth="1"/>
    <col min="14355" max="14360" width="0" style="7" hidden="1" customWidth="1"/>
    <col min="14361" max="14361" width="11.140625" style="7" bestFit="1" customWidth="1"/>
    <col min="14362" max="14362" width="7.28515625" style="7" bestFit="1" customWidth="1"/>
    <col min="14363" max="14364" width="10.140625" style="7" bestFit="1" customWidth="1"/>
    <col min="14365" max="14365" width="11.85546875" style="7" bestFit="1" customWidth="1"/>
    <col min="14366" max="14366" width="10.140625" style="7" bestFit="1" customWidth="1"/>
    <col min="14367" max="14367" width="8.5703125" style="7" bestFit="1" customWidth="1"/>
    <col min="14368" max="14368" width="10.140625" style="7" bestFit="1" customWidth="1"/>
    <col min="14369" max="14590" width="9.140625" style="7"/>
    <col min="14591" max="14591" width="5" style="7" customWidth="1"/>
    <col min="14592" max="14592" width="32" style="7" customWidth="1"/>
    <col min="14593" max="14593" width="13.28515625" style="7" bestFit="1" customWidth="1"/>
    <col min="14594" max="14595" width="10.140625" style="7" bestFit="1" customWidth="1"/>
    <col min="14596" max="14596" width="13.85546875" style="7" bestFit="1" customWidth="1"/>
    <col min="14597" max="14597" width="3.140625" style="7" bestFit="1" customWidth="1"/>
    <col min="14598" max="14598" width="11.140625" style="7" bestFit="1" customWidth="1"/>
    <col min="14599" max="14599" width="5.5703125" style="7" bestFit="1" customWidth="1"/>
    <col min="14600" max="14602" width="0" style="7" hidden="1" customWidth="1"/>
    <col min="14603" max="14603" width="10.140625" style="7" bestFit="1" customWidth="1"/>
    <col min="14604" max="14604" width="10.140625" style="7" customWidth="1"/>
    <col min="14605" max="14605" width="10.140625" style="7" bestFit="1" customWidth="1"/>
    <col min="14606" max="14606" width="15.28515625" style="7" bestFit="1" customWidth="1"/>
    <col min="14607" max="14607" width="16.28515625" style="7" bestFit="1" customWidth="1"/>
    <col min="14608" max="14608" width="0" style="7" hidden="1" customWidth="1"/>
    <col min="14609" max="14609" width="12" style="7" customWidth="1"/>
    <col min="14610" max="14610" width="7.140625" style="7" bestFit="1" customWidth="1"/>
    <col min="14611" max="14616" width="0" style="7" hidden="1" customWidth="1"/>
    <col min="14617" max="14617" width="11.140625" style="7" bestFit="1" customWidth="1"/>
    <col min="14618" max="14618" width="7.28515625" style="7" bestFit="1" customWidth="1"/>
    <col min="14619" max="14620" width="10.140625" style="7" bestFit="1" customWidth="1"/>
    <col min="14621" max="14621" width="11.85546875" style="7" bestFit="1" customWidth="1"/>
    <col min="14622" max="14622" width="10.140625" style="7" bestFit="1" customWidth="1"/>
    <col min="14623" max="14623" width="8.5703125" style="7" bestFit="1" customWidth="1"/>
    <col min="14624" max="14624" width="10.140625" style="7" bestFit="1" customWidth="1"/>
    <col min="14625" max="14846" width="9.140625" style="7"/>
    <col min="14847" max="14847" width="5" style="7" customWidth="1"/>
    <col min="14848" max="14848" width="32" style="7" customWidth="1"/>
    <col min="14849" max="14849" width="13.28515625" style="7" bestFit="1" customWidth="1"/>
    <col min="14850" max="14851" width="10.140625" style="7" bestFit="1" customWidth="1"/>
    <col min="14852" max="14852" width="13.85546875" style="7" bestFit="1" customWidth="1"/>
    <col min="14853" max="14853" width="3.140625" style="7" bestFit="1" customWidth="1"/>
    <col min="14854" max="14854" width="11.140625" style="7" bestFit="1" customWidth="1"/>
    <col min="14855" max="14855" width="5.5703125" style="7" bestFit="1" customWidth="1"/>
    <col min="14856" max="14858" width="0" style="7" hidden="1" customWidth="1"/>
    <col min="14859" max="14859" width="10.140625" style="7" bestFit="1" customWidth="1"/>
    <col min="14860" max="14860" width="10.140625" style="7" customWidth="1"/>
    <col min="14861" max="14861" width="10.140625" style="7" bestFit="1" customWidth="1"/>
    <col min="14862" max="14862" width="15.28515625" style="7" bestFit="1" customWidth="1"/>
    <col min="14863" max="14863" width="16.28515625" style="7" bestFit="1" customWidth="1"/>
    <col min="14864" max="14864" width="0" style="7" hidden="1" customWidth="1"/>
    <col min="14865" max="14865" width="12" style="7" customWidth="1"/>
    <col min="14866" max="14866" width="7.140625" style="7" bestFit="1" customWidth="1"/>
    <col min="14867" max="14872" width="0" style="7" hidden="1" customWidth="1"/>
    <col min="14873" max="14873" width="11.140625" style="7" bestFit="1" customWidth="1"/>
    <col min="14874" max="14874" width="7.28515625" style="7" bestFit="1" customWidth="1"/>
    <col min="14875" max="14876" width="10.140625" style="7" bestFit="1" customWidth="1"/>
    <col min="14877" max="14877" width="11.85546875" style="7" bestFit="1" customWidth="1"/>
    <col min="14878" max="14878" width="10.140625" style="7" bestFit="1" customWidth="1"/>
    <col min="14879" max="14879" width="8.5703125" style="7" bestFit="1" customWidth="1"/>
    <col min="14880" max="14880" width="10.140625" style="7" bestFit="1" customWidth="1"/>
    <col min="14881" max="15102" width="9.140625" style="7"/>
    <col min="15103" max="15103" width="5" style="7" customWidth="1"/>
    <col min="15104" max="15104" width="32" style="7" customWidth="1"/>
    <col min="15105" max="15105" width="13.28515625" style="7" bestFit="1" customWidth="1"/>
    <col min="15106" max="15107" width="10.140625" style="7" bestFit="1" customWidth="1"/>
    <col min="15108" max="15108" width="13.85546875" style="7" bestFit="1" customWidth="1"/>
    <col min="15109" max="15109" width="3.140625" style="7" bestFit="1" customWidth="1"/>
    <col min="15110" max="15110" width="11.140625" style="7" bestFit="1" customWidth="1"/>
    <col min="15111" max="15111" width="5.5703125" style="7" bestFit="1" customWidth="1"/>
    <col min="15112" max="15114" width="0" style="7" hidden="1" customWidth="1"/>
    <col min="15115" max="15115" width="10.140625" style="7" bestFit="1" customWidth="1"/>
    <col min="15116" max="15116" width="10.140625" style="7" customWidth="1"/>
    <col min="15117" max="15117" width="10.140625" style="7" bestFit="1" customWidth="1"/>
    <col min="15118" max="15118" width="15.28515625" style="7" bestFit="1" customWidth="1"/>
    <col min="15119" max="15119" width="16.28515625" style="7" bestFit="1" customWidth="1"/>
    <col min="15120" max="15120" width="0" style="7" hidden="1" customWidth="1"/>
    <col min="15121" max="15121" width="12" style="7" customWidth="1"/>
    <col min="15122" max="15122" width="7.140625" style="7" bestFit="1" customWidth="1"/>
    <col min="15123" max="15128" width="0" style="7" hidden="1" customWidth="1"/>
    <col min="15129" max="15129" width="11.140625" style="7" bestFit="1" customWidth="1"/>
    <col min="15130" max="15130" width="7.28515625" style="7" bestFit="1" customWidth="1"/>
    <col min="15131" max="15132" width="10.140625" style="7" bestFit="1" customWidth="1"/>
    <col min="15133" max="15133" width="11.85546875" style="7" bestFit="1" customWidth="1"/>
    <col min="15134" max="15134" width="10.140625" style="7" bestFit="1" customWidth="1"/>
    <col min="15135" max="15135" width="8.5703125" style="7" bestFit="1" customWidth="1"/>
    <col min="15136" max="15136" width="10.140625" style="7" bestFit="1" customWidth="1"/>
    <col min="15137" max="15358" width="9.140625" style="7"/>
    <col min="15359" max="15359" width="5" style="7" customWidth="1"/>
    <col min="15360" max="15360" width="32" style="7" customWidth="1"/>
    <col min="15361" max="15361" width="13.28515625" style="7" bestFit="1" customWidth="1"/>
    <col min="15362" max="15363" width="10.140625" style="7" bestFit="1" customWidth="1"/>
    <col min="15364" max="15364" width="13.85546875" style="7" bestFit="1" customWidth="1"/>
    <col min="15365" max="15365" width="3.140625" style="7" bestFit="1" customWidth="1"/>
    <col min="15366" max="15366" width="11.140625" style="7" bestFit="1" customWidth="1"/>
    <col min="15367" max="15367" width="5.5703125" style="7" bestFit="1" customWidth="1"/>
    <col min="15368" max="15370" width="0" style="7" hidden="1" customWidth="1"/>
    <col min="15371" max="15371" width="10.140625" style="7" bestFit="1" customWidth="1"/>
    <col min="15372" max="15372" width="10.140625" style="7" customWidth="1"/>
    <col min="15373" max="15373" width="10.140625" style="7" bestFit="1" customWidth="1"/>
    <col min="15374" max="15374" width="15.28515625" style="7" bestFit="1" customWidth="1"/>
    <col min="15375" max="15375" width="16.28515625" style="7" bestFit="1" customWidth="1"/>
    <col min="15376" max="15376" width="0" style="7" hidden="1" customWidth="1"/>
    <col min="15377" max="15377" width="12" style="7" customWidth="1"/>
    <col min="15378" max="15378" width="7.140625" style="7" bestFit="1" customWidth="1"/>
    <col min="15379" max="15384" width="0" style="7" hidden="1" customWidth="1"/>
    <col min="15385" max="15385" width="11.140625" style="7" bestFit="1" customWidth="1"/>
    <col min="15386" max="15386" width="7.28515625" style="7" bestFit="1" customWidth="1"/>
    <col min="15387" max="15388" width="10.140625" style="7" bestFit="1" customWidth="1"/>
    <col min="15389" max="15389" width="11.85546875" style="7" bestFit="1" customWidth="1"/>
    <col min="15390" max="15390" width="10.140625" style="7" bestFit="1" customWidth="1"/>
    <col min="15391" max="15391" width="8.5703125" style="7" bestFit="1" customWidth="1"/>
    <col min="15392" max="15392" width="10.140625" style="7" bestFit="1" customWidth="1"/>
    <col min="15393" max="15614" width="9.140625" style="7"/>
    <col min="15615" max="15615" width="5" style="7" customWidth="1"/>
    <col min="15616" max="15616" width="32" style="7" customWidth="1"/>
    <col min="15617" max="15617" width="13.28515625" style="7" bestFit="1" customWidth="1"/>
    <col min="15618" max="15619" width="10.140625" style="7" bestFit="1" customWidth="1"/>
    <col min="15620" max="15620" width="13.85546875" style="7" bestFit="1" customWidth="1"/>
    <col min="15621" max="15621" width="3.140625" style="7" bestFit="1" customWidth="1"/>
    <col min="15622" max="15622" width="11.140625" style="7" bestFit="1" customWidth="1"/>
    <col min="15623" max="15623" width="5.5703125" style="7" bestFit="1" customWidth="1"/>
    <col min="15624" max="15626" width="0" style="7" hidden="1" customWidth="1"/>
    <col min="15627" max="15627" width="10.140625" style="7" bestFit="1" customWidth="1"/>
    <col min="15628" max="15628" width="10.140625" style="7" customWidth="1"/>
    <col min="15629" max="15629" width="10.140625" style="7" bestFit="1" customWidth="1"/>
    <col min="15630" max="15630" width="15.28515625" style="7" bestFit="1" customWidth="1"/>
    <col min="15631" max="15631" width="16.28515625" style="7" bestFit="1" customWidth="1"/>
    <col min="15632" max="15632" width="0" style="7" hidden="1" customWidth="1"/>
    <col min="15633" max="15633" width="12" style="7" customWidth="1"/>
    <col min="15634" max="15634" width="7.140625" style="7" bestFit="1" customWidth="1"/>
    <col min="15635" max="15640" width="0" style="7" hidden="1" customWidth="1"/>
    <col min="15641" max="15641" width="11.140625" style="7" bestFit="1" customWidth="1"/>
    <col min="15642" max="15642" width="7.28515625" style="7" bestFit="1" customWidth="1"/>
    <col min="15643" max="15644" width="10.140625" style="7" bestFit="1" customWidth="1"/>
    <col min="15645" max="15645" width="11.85546875" style="7" bestFit="1" customWidth="1"/>
    <col min="15646" max="15646" width="10.140625" style="7" bestFit="1" customWidth="1"/>
    <col min="15647" max="15647" width="8.5703125" style="7" bestFit="1" customWidth="1"/>
    <col min="15648" max="15648" width="10.140625" style="7" bestFit="1" customWidth="1"/>
    <col min="15649" max="15870" width="9.140625" style="7"/>
    <col min="15871" max="15871" width="5" style="7" customWidth="1"/>
    <col min="15872" max="15872" width="32" style="7" customWidth="1"/>
    <col min="15873" max="15873" width="13.28515625" style="7" bestFit="1" customWidth="1"/>
    <col min="15874" max="15875" width="10.140625" style="7" bestFit="1" customWidth="1"/>
    <col min="15876" max="15876" width="13.85546875" style="7" bestFit="1" customWidth="1"/>
    <col min="15877" max="15877" width="3.140625" style="7" bestFit="1" customWidth="1"/>
    <col min="15878" max="15878" width="11.140625" style="7" bestFit="1" customWidth="1"/>
    <col min="15879" max="15879" width="5.5703125" style="7" bestFit="1" customWidth="1"/>
    <col min="15880" max="15882" width="0" style="7" hidden="1" customWidth="1"/>
    <col min="15883" max="15883" width="10.140625" style="7" bestFit="1" customWidth="1"/>
    <col min="15884" max="15884" width="10.140625" style="7" customWidth="1"/>
    <col min="15885" max="15885" width="10.140625" style="7" bestFit="1" customWidth="1"/>
    <col min="15886" max="15886" width="15.28515625" style="7" bestFit="1" customWidth="1"/>
    <col min="15887" max="15887" width="16.28515625" style="7" bestFit="1" customWidth="1"/>
    <col min="15888" max="15888" width="0" style="7" hidden="1" customWidth="1"/>
    <col min="15889" max="15889" width="12" style="7" customWidth="1"/>
    <col min="15890" max="15890" width="7.140625" style="7" bestFit="1" customWidth="1"/>
    <col min="15891" max="15896" width="0" style="7" hidden="1" customWidth="1"/>
    <col min="15897" max="15897" width="11.140625" style="7" bestFit="1" customWidth="1"/>
    <col min="15898" max="15898" width="7.28515625" style="7" bestFit="1" customWidth="1"/>
    <col min="15899" max="15900" width="10.140625" style="7" bestFit="1" customWidth="1"/>
    <col min="15901" max="15901" width="11.85546875" style="7" bestFit="1" customWidth="1"/>
    <col min="15902" max="15902" width="10.140625" style="7" bestFit="1" customWidth="1"/>
    <col min="15903" max="15903" width="8.5703125" style="7" bestFit="1" customWidth="1"/>
    <col min="15904" max="15904" width="10.140625" style="7" bestFit="1" customWidth="1"/>
    <col min="15905" max="16126" width="9.140625" style="7"/>
    <col min="16127" max="16127" width="5" style="7" customWidth="1"/>
    <col min="16128" max="16128" width="32" style="7" customWidth="1"/>
    <col min="16129" max="16129" width="13.28515625" style="7" bestFit="1" customWidth="1"/>
    <col min="16130" max="16131" width="10.140625" style="7" bestFit="1" customWidth="1"/>
    <col min="16132" max="16132" width="13.85546875" style="7" bestFit="1" customWidth="1"/>
    <col min="16133" max="16133" width="3.140625" style="7" bestFit="1" customWidth="1"/>
    <col min="16134" max="16134" width="11.140625" style="7" bestFit="1" customWidth="1"/>
    <col min="16135" max="16135" width="5.5703125" style="7" bestFit="1" customWidth="1"/>
    <col min="16136" max="16138" width="0" style="7" hidden="1" customWidth="1"/>
    <col min="16139" max="16139" width="10.140625" style="7" bestFit="1" customWidth="1"/>
    <col min="16140" max="16140" width="10.140625" style="7" customWidth="1"/>
    <col min="16141" max="16141" width="10.140625" style="7" bestFit="1" customWidth="1"/>
    <col min="16142" max="16142" width="15.28515625" style="7" bestFit="1" customWidth="1"/>
    <col min="16143" max="16143" width="16.28515625" style="7" bestFit="1" customWidth="1"/>
    <col min="16144" max="16144" width="0" style="7" hidden="1" customWidth="1"/>
    <col min="16145" max="16145" width="12" style="7" customWidth="1"/>
    <col min="16146" max="16146" width="7.140625" style="7" bestFit="1" customWidth="1"/>
    <col min="16147" max="16152" width="0" style="7" hidden="1" customWidth="1"/>
    <col min="16153" max="16153" width="11.140625" style="7" bestFit="1" customWidth="1"/>
    <col min="16154" max="16154" width="7.28515625" style="7" bestFit="1" customWidth="1"/>
    <col min="16155" max="16156" width="10.140625" style="7" bestFit="1" customWidth="1"/>
    <col min="16157" max="16157" width="11.85546875" style="7" bestFit="1" customWidth="1"/>
    <col min="16158" max="16158" width="10.140625" style="7" bestFit="1" customWidth="1"/>
    <col min="16159" max="16159" width="8.5703125" style="7" bestFit="1" customWidth="1"/>
    <col min="16160" max="16160" width="10.140625" style="7" bestFit="1" customWidth="1"/>
    <col min="16161" max="16384" width="9.140625" style="7"/>
  </cols>
  <sheetData>
    <row r="1" spans="1:32" ht="18.75" x14ac:dyDescent="0.3">
      <c r="A1" s="1" t="s">
        <v>0</v>
      </c>
      <c r="C1" s="3" t="s">
        <v>1</v>
      </c>
      <c r="D1" s="4">
        <f ca="1">TODAY()</f>
        <v>41606</v>
      </c>
      <c r="E1" s="5"/>
      <c r="F1" s="6"/>
      <c r="G1" s="6"/>
      <c r="I1" s="8"/>
      <c r="J1" s="8"/>
      <c r="K1" s="8"/>
      <c r="L1" s="8"/>
      <c r="M1" s="8"/>
      <c r="N1" s="9"/>
    </row>
    <row r="3" spans="1:32" s="10" customFormat="1" x14ac:dyDescent="0.25">
      <c r="B3" s="11"/>
      <c r="D3" s="73" t="s">
        <v>2</v>
      </c>
      <c r="E3" s="74"/>
      <c r="G3" s="75" t="s">
        <v>3</v>
      </c>
      <c r="H3" s="76"/>
      <c r="I3" s="76"/>
      <c r="J3" s="76"/>
      <c r="K3" s="76"/>
      <c r="L3" s="76"/>
      <c r="M3" s="77"/>
      <c r="Q3" s="78" t="s">
        <v>4</v>
      </c>
      <c r="R3" s="79"/>
      <c r="S3" s="79"/>
      <c r="T3" s="79"/>
      <c r="U3" s="79"/>
      <c r="V3" s="79"/>
      <c r="W3" s="79"/>
      <c r="X3" s="79"/>
      <c r="Y3" s="80"/>
      <c r="Z3" s="12"/>
    </row>
    <row r="4" spans="1:32" s="17" customFormat="1" ht="105" x14ac:dyDescent="0.25">
      <c r="A4" s="13"/>
      <c r="B4" s="13" t="s">
        <v>5</v>
      </c>
      <c r="C4" s="14" t="s">
        <v>6</v>
      </c>
      <c r="D4" s="15" t="s">
        <v>7</v>
      </c>
      <c r="E4" s="15" t="s">
        <v>8</v>
      </c>
      <c r="F4" s="13" t="s">
        <v>9</v>
      </c>
      <c r="G4" s="16" t="s">
        <v>10</v>
      </c>
      <c r="H4" s="16" t="s">
        <v>11</v>
      </c>
      <c r="I4" s="16" t="s">
        <v>12</v>
      </c>
      <c r="M4" s="16" t="s">
        <v>8</v>
      </c>
      <c r="N4" s="13" t="s">
        <v>13</v>
      </c>
      <c r="O4" s="13" t="s">
        <v>14</v>
      </c>
      <c r="P4" s="13" t="s">
        <v>15</v>
      </c>
      <c r="Q4" s="18" t="s">
        <v>11</v>
      </c>
      <c r="R4" s="18" t="s">
        <v>16</v>
      </c>
      <c r="Y4" s="18" t="s">
        <v>11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21</v>
      </c>
      <c r="AE4" s="13" t="s">
        <v>22</v>
      </c>
      <c r="AF4" s="13" t="s">
        <v>23</v>
      </c>
    </row>
    <row r="5" spans="1:32" x14ac:dyDescent="0.25">
      <c r="A5" s="19">
        <v>1</v>
      </c>
      <c r="B5" s="20" t="s">
        <v>37</v>
      </c>
      <c r="C5" s="21">
        <v>41287</v>
      </c>
      <c r="D5" s="22"/>
      <c r="E5" s="22"/>
      <c r="F5" s="23">
        <f>IF(C5="","",EDATE(C5,6))</f>
        <v>41468</v>
      </c>
      <c r="G5" s="24">
        <v>1</v>
      </c>
      <c r="H5" s="22">
        <v>41468</v>
      </c>
      <c r="I5" s="25">
        <v>14</v>
      </c>
      <c r="J5" s="7">
        <f t="array" ref="J5">SUM(IF(NOT(ISBLANK('Государственные праздники'!$B$3:$D$1000)),IF(H5&gt;='Государственные праздники'!$B$3:$D$1000,1,0),0))</f>
        <v>15</v>
      </c>
      <c r="K5" s="7">
        <f t="array" aca="1" ref="K5" ca="1">SUM(IF(NOT(ISBLANK('Государственные праздники'!$B$3:$D$1000)),IF(M5&gt;='Государственные праздники'!$B$3:$D$1000,1,0),0))</f>
        <v>15</v>
      </c>
      <c r="L5" s="7">
        <f>I5-1</f>
        <v>13</v>
      </c>
      <c r="M5" s="23">
        <f t="array" aca="1" ref="M5" ca="1">IF(OR(NOT(ISNUMBER(I5)),ISERROR(H5+L5+K5-J5),M5&lt;H5),H5+L5,H5+L5+K5-J5)</f>
        <v>41481</v>
      </c>
      <c r="N5" s="22">
        <f>C5</f>
        <v>41287</v>
      </c>
      <c r="O5" s="22">
        <f>EDATE(N5,12)-1</f>
        <v>41651</v>
      </c>
      <c r="P5" s="26">
        <f>IF(SUM(I5:I9)&gt;28,28,SUM(I5:I9))</f>
        <v>14</v>
      </c>
      <c r="Q5" s="22">
        <v>41398</v>
      </c>
      <c r="R5" s="27">
        <v>4</v>
      </c>
      <c r="S5" s="28">
        <f>Q5+T5</f>
        <v>41401</v>
      </c>
      <c r="T5" s="7">
        <f>R5-1</f>
        <v>3</v>
      </c>
      <c r="U5" s="7">
        <f t="array" ref="U5">SUM(IF(NOT(ISBLANK('Государственные праздники'!$B$3:$D$1000)),IF(S5&gt;'Государственные праздники'!$B$3:$D$1000,1,0),0))</f>
        <v>13</v>
      </c>
      <c r="V5" s="7">
        <f t="array" ref="V5">SUM(IF(NOT(ISBLANK('Государственные праздники'!$B$3:$D$1000)),IF(X5&gt;='Государственные праздники'!$B$3:$D$1000,1,0),0))</f>
        <v>13</v>
      </c>
      <c r="W5" s="7">
        <f t="array" ref="W5">SUM(IF(NOT(ISBLANK('Государственные праздники'!$B$3:$D$1000)),IF(S5='Государственные праздники'!$B$3:$D$1000,1,0),0))</f>
        <v>0</v>
      </c>
      <c r="X5" s="28">
        <f>IF(ISERROR(S5),НА(),IF(W5=1,S5+V5-U5,S5))</f>
        <v>41401</v>
      </c>
      <c r="Y5" s="23">
        <f>IF(ISERROR(S5),НА(),IF(W5=1,X5-1,S5))</f>
        <v>41401</v>
      </c>
      <c r="Z5" s="29">
        <f t="shared" ref="Z5:Z10" si="0">I5+R5</f>
        <v>18</v>
      </c>
      <c r="AA5" s="23">
        <f>IF(C5="","",C5+183)</f>
        <v>41470</v>
      </c>
      <c r="AB5" s="22">
        <v>41050</v>
      </c>
      <c r="AC5" s="23" t="str">
        <f>IF(AB5&lt;AA5,"нерезидент","резидент")</f>
        <v>нерезидент</v>
      </c>
      <c r="AD5" s="30" t="str">
        <f>IF(E5="","",E5)</f>
        <v/>
      </c>
      <c r="AE5" s="19"/>
      <c r="AF5" s="22"/>
    </row>
    <row r="6" spans="1:32" x14ac:dyDescent="0.25">
      <c r="A6" s="19"/>
      <c r="B6" s="20"/>
      <c r="C6" s="28"/>
      <c r="D6" s="19"/>
      <c r="E6" s="22"/>
      <c r="F6" s="23" t="str">
        <f>IF(C6="","",EDATE(C6,6))</f>
        <v/>
      </c>
      <c r="G6" s="24">
        <v>2</v>
      </c>
      <c r="H6" s="22"/>
      <c r="I6" s="25"/>
      <c r="J6" s="7">
        <f t="array" ref="J6">SUM(IF(NOT(ISBLANK('Государственные праздники'!$B$3:$D$1000)),IF(H6&gt;='Государственные праздники'!$B$3:$D$1000,1,0),0))</f>
        <v>0</v>
      </c>
      <c r="K6" s="7">
        <f t="array" aca="1" ref="K6" ca="1">SUM(IF(NOT(ISBLANK('Государственные праздники'!$B$3:$D$1000)),IF(M6&gt;='Государственные праздники'!$B$3:$D$1000,1,0),0))</f>
        <v>0</v>
      </c>
      <c r="L6" s="7">
        <f t="shared" ref="L6:L9" si="1">I6-1</f>
        <v>-1</v>
      </c>
      <c r="M6" s="23">
        <f t="array" aca="1" ref="M6" ca="1">IF(OR(NOT(ISNUMBER(I6)),ISERROR(H6+L6+K6-J6),M6&lt;H6),H6+L6,H6+L6+K6-J6)</f>
        <v>-1</v>
      </c>
      <c r="N6" s="22">
        <f t="shared" ref="N6:O9" si="2">EDATE(N5,12)</f>
        <v>41652</v>
      </c>
      <c r="O6" s="22">
        <f t="shared" si="2"/>
        <v>42016</v>
      </c>
      <c r="P6" s="26">
        <f>IF(SUM(I5:I9)-P5&gt;28,28,SUM(I5:I9)-P5)</f>
        <v>0</v>
      </c>
      <c r="Q6" s="22"/>
      <c r="R6" s="27"/>
      <c r="S6" s="28">
        <f t="shared" ref="S6:S9" si="3">Q6+T6</f>
        <v>-1</v>
      </c>
      <c r="T6" s="7">
        <f t="shared" ref="T6:T9" si="4">R6-1</f>
        <v>-1</v>
      </c>
      <c r="U6" s="7">
        <f t="array" ref="U6">SUM(IF(NOT(ISBLANK('Государственные праздники'!$B$3:$D$1000)),IF(S6&gt;'Государственные праздники'!$B$3:$D$1000,1,0),0))</f>
        <v>0</v>
      </c>
      <c r="V6" s="7">
        <f t="array" ref="V6">SUM(IF(NOT(ISBLANK('Государственные праздники'!$B$3:$D$1000)),IF(X6&gt;='Государственные праздники'!$B$3:$D$1000,1,0),0))</f>
        <v>0</v>
      </c>
      <c r="W6" s="7">
        <f t="array" ref="W6">SUM(IF(NOT(ISBLANK('Государственные праздники'!$B$3:$D$1000)),IF(S6='Государственные праздники'!$B$3:$D$1000,1,0),0))</f>
        <v>0</v>
      </c>
      <c r="X6" s="28">
        <f>IF(ISERROR(S6),НА(),IF(W6=1,S6+V6-U6,S6))</f>
        <v>-1</v>
      </c>
      <c r="Y6" s="23">
        <f>IF(ISERROR(S6),НА(),IF(W6=1,X6-1,S6))</f>
        <v>-1</v>
      </c>
      <c r="Z6" s="29">
        <f t="shared" si="0"/>
        <v>0</v>
      </c>
      <c r="AA6" s="23"/>
      <c r="AB6" s="22"/>
      <c r="AC6" s="23"/>
      <c r="AD6" s="30" t="str">
        <f>IF(E6="","",E6)</f>
        <v/>
      </c>
      <c r="AE6" s="19"/>
      <c r="AF6" s="19"/>
    </row>
    <row r="7" spans="1:32" x14ac:dyDescent="0.25">
      <c r="A7" s="19"/>
      <c r="B7" s="20"/>
      <c r="C7" s="31"/>
      <c r="D7" s="19"/>
      <c r="E7" s="19"/>
      <c r="F7" s="23" t="str">
        <f>IF(C7="","",EDATE(C7,6))</f>
        <v/>
      </c>
      <c r="G7" s="24">
        <v>3</v>
      </c>
      <c r="H7" s="19"/>
      <c r="I7" s="25"/>
      <c r="J7" s="7">
        <f t="array" ref="J7">SUM(IF(NOT(ISBLANK('Государственные праздники'!$B$3:$D$1000)),IF(H7&gt;='Государственные праздники'!$B$3:$D$1000,1,0),0))</f>
        <v>0</v>
      </c>
      <c r="K7" s="7">
        <f t="array" aca="1" ref="K7" ca="1">SUM(IF(NOT(ISBLANK('Государственные праздники'!$B$3:$D$1000)),IF(M7&gt;='Государственные праздники'!$B$3:$D$1000,1,0),0))</f>
        <v>0</v>
      </c>
      <c r="L7" s="7">
        <f t="shared" si="1"/>
        <v>-1</v>
      </c>
      <c r="M7" s="23">
        <f t="array" aca="1" ref="M7" ca="1">IF(OR(NOT(ISNUMBER(I7)),ISERROR(H7+L7+K7-J7),M7&lt;H7),H7+L7,H7+L7+K7-J7)</f>
        <v>-1</v>
      </c>
      <c r="N7" s="22">
        <f t="shared" si="2"/>
        <v>42017</v>
      </c>
      <c r="O7" s="22">
        <f t="shared" si="2"/>
        <v>42381</v>
      </c>
      <c r="P7" s="26">
        <f>IF(SUM(I5:I9)-SUM(P5:P6)&gt;28,28,SUM(I5:I9)-SUM(P5:P6))</f>
        <v>0</v>
      </c>
      <c r="Q7" s="22"/>
      <c r="R7" s="27"/>
      <c r="S7" s="28">
        <f t="shared" si="3"/>
        <v>-1</v>
      </c>
      <c r="T7" s="7">
        <f t="shared" si="4"/>
        <v>-1</v>
      </c>
      <c r="U7" s="7">
        <f t="array" ref="U7">SUM(IF(NOT(ISBLANK('Государственные праздники'!$B$3:$D$1000)),IF(S7&gt;'Государственные праздники'!$B$3:$D$1000,1,0),0))</f>
        <v>0</v>
      </c>
      <c r="V7" s="7">
        <f t="array" ref="V7">SUM(IF(NOT(ISBLANK('Государственные праздники'!$B$3:$D$1000)),IF(X7&gt;='Государственные праздники'!$B$3:$D$1000,1,0),0))</f>
        <v>0</v>
      </c>
      <c r="W7" s="7">
        <f t="array" ref="W7">SUM(IF(NOT(ISBLANK('Государственные праздники'!$B$3:$D$1000)),IF(S7='Государственные праздники'!$B$3:$D$1000,1,0),0))</f>
        <v>0</v>
      </c>
      <c r="X7" s="28">
        <f>IF(ISERROR(S7),НА(),IF(W7=1,S7+V7-U7,S7))</f>
        <v>-1</v>
      </c>
      <c r="Y7" s="23">
        <f>IF(ISERROR(S7),НА(),IF(W7=1,X7-1,S7))</f>
        <v>-1</v>
      </c>
      <c r="Z7" s="29">
        <f t="shared" si="0"/>
        <v>0</v>
      </c>
      <c r="AA7" s="23" t="str">
        <f>IF(C7="","",C7+183)</f>
        <v/>
      </c>
      <c r="AB7" s="19"/>
      <c r="AC7" s="32"/>
      <c r="AD7" s="30" t="str">
        <f>IF(E7="","",E7)</f>
        <v/>
      </c>
      <c r="AE7" s="19"/>
      <c r="AF7" s="19"/>
    </row>
    <row r="8" spans="1:32" x14ac:dyDescent="0.25">
      <c r="A8" s="19"/>
      <c r="B8" s="20"/>
      <c r="C8" s="31"/>
      <c r="D8" s="19"/>
      <c r="E8" s="19"/>
      <c r="F8" s="23" t="str">
        <f>IF(C8="","",EDATE(C8,6))</f>
        <v/>
      </c>
      <c r="G8" s="24">
        <v>4</v>
      </c>
      <c r="H8" s="19"/>
      <c r="I8" s="25"/>
      <c r="J8" s="7">
        <f t="array" ref="J8">SUM(IF(NOT(ISBLANK('Государственные праздники'!$B$3:$D$1000)),IF(H8&gt;='Государственные праздники'!$B$3:$D$1000,1,0),0))</f>
        <v>0</v>
      </c>
      <c r="K8" s="7">
        <f t="array" aca="1" ref="K8" ca="1">SUM(IF(NOT(ISBLANK('Государственные праздники'!$B$3:$D$1000)),IF(M8&gt;='Государственные праздники'!$B$3:$D$1000,1,0),0))</f>
        <v>0</v>
      </c>
      <c r="L8" s="7">
        <f t="shared" si="1"/>
        <v>-1</v>
      </c>
      <c r="M8" s="23">
        <f t="array" aca="1" ref="M8" ca="1">IF(OR(NOT(ISNUMBER(I8)),ISERROR(H8+L8+K8-J8),M8&lt;H8),H8+L8,H8+L8+K8-J8)</f>
        <v>-1</v>
      </c>
      <c r="N8" s="22">
        <f t="shared" si="2"/>
        <v>42382</v>
      </c>
      <c r="O8" s="22">
        <f t="shared" si="2"/>
        <v>42747</v>
      </c>
      <c r="P8" s="26">
        <f>IF(SUM(I5:I9)-SUM(P5:P7)&gt;28,28,SUM(I5:I9)-SUM(P5:P7))</f>
        <v>0</v>
      </c>
      <c r="Q8" s="19"/>
      <c r="R8" s="27"/>
      <c r="S8" s="28">
        <f t="shared" si="3"/>
        <v>-1</v>
      </c>
      <c r="T8" s="7">
        <f t="shared" si="4"/>
        <v>-1</v>
      </c>
      <c r="U8" s="7">
        <f t="array" ref="U8">SUM(IF(NOT(ISBLANK('Государственные праздники'!$B$3:$D$1000)),IF(S8&gt;'Государственные праздники'!$B$3:$D$1000,1,0),0))</f>
        <v>0</v>
      </c>
      <c r="V8" s="7">
        <f t="array" ref="V8">SUM(IF(NOT(ISBLANK('Государственные праздники'!$B$3:$D$1000)),IF(X8&gt;='Государственные праздники'!$B$3:$D$1000,1,0),0))</f>
        <v>0</v>
      </c>
      <c r="W8" s="7">
        <f t="array" ref="W8">SUM(IF(NOT(ISBLANK('Государственные праздники'!$B$3:$D$1000)),IF(S8='Государственные праздники'!$B$3:$D$1000,1,0),0))</f>
        <v>0</v>
      </c>
      <c r="X8" s="28">
        <f>IF(ISERROR(S8),НА(),IF(W8=1,S8+V8-U8,S8))</f>
        <v>-1</v>
      </c>
      <c r="Y8" s="23">
        <f>IF(ISERROR(S8),НА(),IF(W8=1,X8-1,S8))</f>
        <v>-1</v>
      </c>
      <c r="Z8" s="29">
        <f t="shared" si="0"/>
        <v>0</v>
      </c>
      <c r="AA8" s="23" t="str">
        <f>IF(C8="","",C8+183)</f>
        <v/>
      </c>
      <c r="AB8" s="19"/>
      <c r="AC8" s="32"/>
      <c r="AD8" s="30" t="str">
        <f>IF(E8="","",E8)</f>
        <v/>
      </c>
      <c r="AE8" s="19"/>
      <c r="AF8" s="19"/>
    </row>
    <row r="9" spans="1:32" x14ac:dyDescent="0.25">
      <c r="A9" s="19"/>
      <c r="B9" s="20"/>
      <c r="C9" s="31"/>
      <c r="D9" s="19"/>
      <c r="E9" s="19"/>
      <c r="F9" s="23" t="str">
        <f>IF(C9="","",EDATE(C9,6))</f>
        <v/>
      </c>
      <c r="G9" s="24">
        <v>5</v>
      </c>
      <c r="H9" s="19"/>
      <c r="I9" s="25"/>
      <c r="J9" s="7">
        <f t="array" ref="J9">SUM(IF(NOT(ISBLANK('Государственные праздники'!$B$3:$D$1000)),IF(H9&gt;='Государственные праздники'!$B$3:$D$1000,1,0),0))</f>
        <v>0</v>
      </c>
      <c r="K9" s="7">
        <f t="array" aca="1" ref="K9" ca="1">SUM(IF(NOT(ISBLANK('Государственные праздники'!$B$3:$D$1000)),IF(M9&gt;='Государственные праздники'!$B$3:$D$1000,1,0),0))</f>
        <v>0</v>
      </c>
      <c r="L9" s="7">
        <f t="shared" si="1"/>
        <v>-1</v>
      </c>
      <c r="M9" s="23">
        <f t="array" aca="1" ref="M9" ca="1">IF(OR(NOT(ISNUMBER(I9)),ISERROR(H9+L9+K9-J9),M9&lt;H9),H9+L9,H9+L9+K9-J9)</f>
        <v>-1</v>
      </c>
      <c r="N9" s="22">
        <f t="shared" si="2"/>
        <v>42748</v>
      </c>
      <c r="O9" s="22">
        <f t="shared" si="2"/>
        <v>43112</v>
      </c>
      <c r="P9" s="26">
        <f>IF(SUM(I5:I9)-SUM(P5:P8)&gt;28,28,SUM(I5:I9)-SUM(P5:P8))</f>
        <v>0</v>
      </c>
      <c r="Q9" s="19"/>
      <c r="R9" s="27"/>
      <c r="S9" s="28">
        <f t="shared" si="3"/>
        <v>-1</v>
      </c>
      <c r="T9" s="7">
        <f t="shared" si="4"/>
        <v>-1</v>
      </c>
      <c r="U9" s="7">
        <f t="array" ref="U9">SUM(IF(NOT(ISBLANK('Государственные праздники'!$B$3:$D$1000)),IF(S9&gt;'Государственные праздники'!$B$3:$D$1000,1,0),0))</f>
        <v>0</v>
      </c>
      <c r="V9" s="7">
        <f t="array" ref="V9">SUM(IF(NOT(ISBLANK('Государственные праздники'!$B$3:$D$1000)),IF(X9&gt;='Государственные праздники'!$B$3:$D$1000,1,0),0))</f>
        <v>0</v>
      </c>
      <c r="W9" s="7">
        <f t="array" ref="W9">SUM(IF(NOT(ISBLANK('Государственные праздники'!$B$3:$D$1000)),IF(S9='Государственные праздники'!$B$3:$D$1000,1,0),0))</f>
        <v>0</v>
      </c>
      <c r="X9" s="28">
        <f>IF(ISERROR(S9),НА(),IF(W9=1,S9+V9-U9,S9))</f>
        <v>-1</v>
      </c>
      <c r="Y9" s="23">
        <f>IF(ISERROR(S9),НА(),IF(W9=1,X9-1,S9))</f>
        <v>-1</v>
      </c>
      <c r="Z9" s="29">
        <f t="shared" si="0"/>
        <v>0</v>
      </c>
      <c r="AA9" s="23" t="str">
        <f>IF(C9="","",C9+183)</f>
        <v/>
      </c>
      <c r="AB9" s="19"/>
      <c r="AC9" s="32"/>
      <c r="AD9" s="30" t="str">
        <f>IF(E9="","",E9)</f>
        <v/>
      </c>
      <c r="AE9" s="19"/>
      <c r="AF9" s="19"/>
    </row>
    <row r="10" spans="1:32" ht="15.75" x14ac:dyDescent="0.25">
      <c r="A10" s="32"/>
      <c r="B10" s="33"/>
      <c r="C10" s="32"/>
      <c r="D10" s="32"/>
      <c r="E10" s="32"/>
      <c r="F10" s="32"/>
      <c r="G10" s="32"/>
      <c r="H10" s="34" t="s">
        <v>24</v>
      </c>
      <c r="I10" s="35">
        <f>SUM(I5:I9)</f>
        <v>14</v>
      </c>
      <c r="K10" s="7">
        <f t="array" aca="1" ref="K10" ca="1">(DAY($D$1)-DAY(C5))/INDEX('Государственные праздники'!$F$1:$F$12,MATCH(MONTH(TODAY()),'Государственные праздники'!$G$1:$G$12))</f>
        <v>0.5</v>
      </c>
      <c r="L10" s="36">
        <f ca="1">MONTH($D$1)-MONTH(C5) + 12*(YEAR($D$1)-YEAR(C5))+K10</f>
        <v>10.5</v>
      </c>
      <c r="M10" s="34" t="s">
        <v>25</v>
      </c>
      <c r="N10" s="37">
        <f ca="1">L10*2.33-SUM(I5:I9)</f>
        <v>10.465</v>
      </c>
      <c r="O10" s="32"/>
      <c r="P10" s="32"/>
      <c r="Q10" s="34" t="s">
        <v>24</v>
      </c>
      <c r="R10" s="35">
        <f>SUM(R5:R9)</f>
        <v>4</v>
      </c>
      <c r="Y10" s="34" t="s">
        <v>24</v>
      </c>
      <c r="Z10" s="34">
        <f t="shared" si="0"/>
        <v>18</v>
      </c>
      <c r="AA10" s="23"/>
      <c r="AB10" s="32"/>
      <c r="AC10" s="32"/>
      <c r="AD10" s="32"/>
      <c r="AE10" s="32"/>
      <c r="AF10" s="32"/>
    </row>
    <row r="12" spans="1:32" x14ac:dyDescent="0.25">
      <c r="A12" s="19">
        <f>A5+1</f>
        <v>2</v>
      </c>
      <c r="B12" s="20"/>
      <c r="C12" s="21"/>
      <c r="D12" s="22"/>
      <c r="E12" s="22"/>
      <c r="F12" s="23" t="str">
        <f>IF(C12="","",EDATE(C12,6))</f>
        <v/>
      </c>
      <c r="G12" s="24">
        <v>1</v>
      </c>
      <c r="H12" s="22"/>
      <c r="I12" s="25"/>
      <c r="J12" s="7">
        <f t="array" ref="J12">SUM(IF(NOT(ISBLANK('[1]Государственные праздники'!$B$3:$D$1000)),IF(H12&gt;='[1]Государственные праздники'!$B$3:$D$1000,1,0),0))</f>
        <v>0</v>
      </c>
      <c r="K12" s="7">
        <f t="array" aca="1" ref="K12" ca="1">SUM(IF(NOT(ISBLANK('[1]Государственные праздники'!$B$3:$D$1000)),IF(M12&gt;='[1]Государственные праздники'!$B$3:$D$1000,1,0),0))</f>
        <v>0</v>
      </c>
      <c r="L12" s="7">
        <f>I12-1</f>
        <v>-1</v>
      </c>
      <c r="M12" s="23">
        <f t="array" aca="1" ref="M12" ca="1">IF(OR(NOT(ISNUMBER(I12)),ISERROR(H12+L12+K12-J12),M12&lt;H12),H12+L12,H12+L12+K12-J12)</f>
        <v>-1</v>
      </c>
      <c r="N12" s="22">
        <f>C12</f>
        <v>0</v>
      </c>
      <c r="O12" s="22">
        <f>EDATE(N12,12)-1</f>
        <v>365</v>
      </c>
      <c r="P12" s="26">
        <f>IF(SUM(I12:I16)&gt;28,28,SUM(I12:I16))</f>
        <v>0</v>
      </c>
      <c r="Q12" s="22"/>
      <c r="R12" s="27"/>
      <c r="S12" s="28">
        <f>Q12+T12</f>
        <v>-1</v>
      </c>
      <c r="T12" s="7">
        <f>R12-1</f>
        <v>-1</v>
      </c>
      <c r="U12" s="7">
        <f t="array" ref="U12">SUM(IF(NOT(ISBLANK('[1]Государственные праздники'!$B$3:$D$1000)),IF(S12&gt;'[1]Государственные праздники'!$B$3:$D$1000,1,0),0))</f>
        <v>0</v>
      </c>
      <c r="V12" s="7">
        <f t="array" ref="V12">SUM(IF(NOT(ISBLANK('[1]Государственные праздники'!$B$3:$D$1000)),IF(X12&gt;='[1]Государственные праздники'!$B$3:$D$1000,1,0),0))</f>
        <v>0</v>
      </c>
      <c r="W12" s="7">
        <f t="array" ref="W12">SUM(IF(NOT(ISBLANK('[1]Государственные праздники'!$B$3:$D$1000)),IF(S12='[1]Государственные праздники'!$B$3:$D$1000,1,0),0))</f>
        <v>0</v>
      </c>
      <c r="X12" s="28">
        <f>IF(ISERROR(S12),НА(),IF(W12=1,S12+V12-U12,S12))</f>
        <v>-1</v>
      </c>
      <c r="Y12" s="23">
        <f>IF(ISERROR(S12),НА(),IF(W12=1,X12-1,S12))</f>
        <v>-1</v>
      </c>
      <c r="Z12" s="29">
        <f t="shared" ref="Z12:Z17" si="5">I12+R12</f>
        <v>0</v>
      </c>
      <c r="AA12" s="23" t="str">
        <f>IF(C12="","",C12+183)</f>
        <v/>
      </c>
      <c r="AB12" s="22"/>
      <c r="AC12" s="23" t="str">
        <f>IF(AB12&lt;AA12,"нерезидент","резидент")</f>
        <v>резидент</v>
      </c>
      <c r="AD12" s="30" t="str">
        <f>IF(E12="","",E12)</f>
        <v/>
      </c>
      <c r="AE12" s="19"/>
      <c r="AF12" s="22"/>
    </row>
    <row r="13" spans="1:32" x14ac:dyDescent="0.25">
      <c r="A13" s="19"/>
      <c r="B13" s="20"/>
      <c r="C13" s="28"/>
      <c r="D13" s="19"/>
      <c r="E13" s="22"/>
      <c r="F13" s="23" t="str">
        <f>IF(C13="","",EDATE(C13,6))</f>
        <v/>
      </c>
      <c r="G13" s="24">
        <v>2</v>
      </c>
      <c r="H13" s="22"/>
      <c r="I13" s="25"/>
      <c r="J13" s="7">
        <f t="array" ref="J13">SUM(IF(NOT(ISBLANK('[1]Государственные праздники'!$B$3:$D$1000)),IF(H13&gt;='[1]Государственные праздники'!$B$3:$D$1000,1,0),0))</f>
        <v>0</v>
      </c>
      <c r="K13" s="7">
        <f t="array" aca="1" ref="K13" ca="1">SUM(IF(NOT(ISBLANK('[1]Государственные праздники'!$B$3:$D$1000)),IF(M13&gt;='[1]Государственные праздники'!$B$3:$D$1000,1,0),0))</f>
        <v>0</v>
      </c>
      <c r="L13" s="7">
        <f>I13-1</f>
        <v>-1</v>
      </c>
      <c r="M13" s="23">
        <f t="array" aca="1" ref="M13" ca="1">IF(OR(NOT(ISNUMBER(I13)),ISERROR(H13+L13+K13-J13),M13&lt;H13),H13+L13,H13+L13+K13-J13)</f>
        <v>-1</v>
      </c>
      <c r="N13" s="22">
        <f t="shared" ref="N13:O16" si="6">EDATE(N12,12)</f>
        <v>366</v>
      </c>
      <c r="O13" s="22">
        <f t="shared" si="6"/>
        <v>730</v>
      </c>
      <c r="P13" s="26">
        <f>IF(SUM(I12:I16)-P12&gt;28,28,SUM(I12:I16)-P12)</f>
        <v>0</v>
      </c>
      <c r="Q13" s="22"/>
      <c r="R13" s="27"/>
      <c r="S13" s="28">
        <f>Q13+T13</f>
        <v>-1</v>
      </c>
      <c r="T13" s="7">
        <f>R13-1</f>
        <v>-1</v>
      </c>
      <c r="U13" s="7">
        <f t="array" ref="U13">SUM(IF(NOT(ISBLANK('[1]Государственные праздники'!$B$3:$D$1000)),IF(S13&gt;'[1]Государственные праздники'!$B$3:$D$1000,1,0),0))</f>
        <v>0</v>
      </c>
      <c r="V13" s="7">
        <f t="array" ref="V13">SUM(IF(NOT(ISBLANK('[1]Государственные праздники'!$B$3:$D$1000)),IF(X13&gt;='[1]Государственные праздники'!$B$3:$D$1000,1,0),0))</f>
        <v>0</v>
      </c>
      <c r="W13" s="7">
        <f t="array" ref="W13">SUM(IF(NOT(ISBLANK('[1]Государственные праздники'!$B$3:$D$1000)),IF(S13='[1]Государственные праздники'!$B$3:$D$1000,1,0),0))</f>
        <v>0</v>
      </c>
      <c r="X13" s="28">
        <f>IF(ISERROR(S13),НА(),IF(W13=1,S13+V13-U13,S13))</f>
        <v>-1</v>
      </c>
      <c r="Y13" s="23">
        <f>IF(ISERROR(S13),НА(),IF(W13=1,X13-1,S13))</f>
        <v>-1</v>
      </c>
      <c r="Z13" s="29">
        <f t="shared" si="5"/>
        <v>0</v>
      </c>
      <c r="AA13" s="23"/>
      <c r="AB13" s="22"/>
      <c r="AC13" s="23"/>
      <c r="AD13" s="30" t="str">
        <f>IF(E13="","",E13)</f>
        <v/>
      </c>
      <c r="AE13" s="19"/>
      <c r="AF13" s="19"/>
    </row>
    <row r="14" spans="1:32" x14ac:dyDescent="0.25">
      <c r="A14" s="19"/>
      <c r="B14" s="20"/>
      <c r="C14" s="31"/>
      <c r="D14" s="19"/>
      <c r="E14" s="19"/>
      <c r="F14" s="23" t="str">
        <f>IF(C14="","",EDATE(C14,6))</f>
        <v/>
      </c>
      <c r="G14" s="24">
        <v>3</v>
      </c>
      <c r="H14" s="22"/>
      <c r="I14" s="25"/>
      <c r="J14" s="7">
        <f t="array" ref="J14">SUM(IF(NOT(ISBLANK('[1]Государственные праздники'!$B$3:$D$1000)),IF(H14&gt;='[1]Государственные праздники'!$B$3:$D$1000,1,0),0))</f>
        <v>0</v>
      </c>
      <c r="K14" s="7">
        <f t="array" aca="1" ref="K14" ca="1">SUM(IF(NOT(ISBLANK('[1]Государственные праздники'!$B$3:$D$1000)),IF(M14&gt;='[1]Государственные праздники'!$B$3:$D$1000,1,0),0))</f>
        <v>0</v>
      </c>
      <c r="L14" s="7">
        <f>I14-1</f>
        <v>-1</v>
      </c>
      <c r="M14" s="23">
        <f t="array" aca="1" ref="M14" ca="1">IF(OR(NOT(ISNUMBER(I14)),ISERROR(H14+L14+K14-J14),M14&lt;H14),H14+L14,H14+L14+K14-J14)</f>
        <v>-1</v>
      </c>
      <c r="N14" s="22">
        <f t="shared" si="6"/>
        <v>731</v>
      </c>
      <c r="O14" s="22">
        <f t="shared" si="6"/>
        <v>1095</v>
      </c>
      <c r="P14" s="26">
        <f>IF(SUM(I12:I16)-SUM(P12:P13)&gt;28,28,SUM(I12:I16)-SUM(P12:P13))</f>
        <v>0</v>
      </c>
      <c r="Q14" s="22"/>
      <c r="R14" s="27"/>
      <c r="S14" s="28">
        <f>Q14+T14</f>
        <v>-1</v>
      </c>
      <c r="T14" s="7">
        <f>R14-1</f>
        <v>-1</v>
      </c>
      <c r="U14" s="7">
        <f t="array" ref="U14">SUM(IF(NOT(ISBLANK('[1]Государственные праздники'!$B$3:$D$1000)),IF(S14&gt;'[1]Государственные праздники'!$B$3:$D$1000,1,0),0))</f>
        <v>0</v>
      </c>
      <c r="V14" s="7">
        <f t="array" ref="V14">SUM(IF(NOT(ISBLANK('[1]Государственные праздники'!$B$3:$D$1000)),IF(X14&gt;='[1]Государственные праздники'!$B$3:$D$1000,1,0),0))</f>
        <v>0</v>
      </c>
      <c r="W14" s="7">
        <f t="array" ref="W14">SUM(IF(NOT(ISBLANK('[1]Государственные праздники'!$B$3:$D$1000)),IF(S14='[1]Государственные праздники'!$B$3:$D$1000,1,0),0))</f>
        <v>0</v>
      </c>
      <c r="X14" s="28">
        <f>IF(ISERROR(S14),НА(),IF(W14=1,S14+V14-U14,S14))</f>
        <v>-1</v>
      </c>
      <c r="Y14" s="23">
        <f>IF(ISERROR(S14),НА(),IF(W14=1,X14-1,S14))</f>
        <v>-1</v>
      </c>
      <c r="Z14" s="29">
        <f t="shared" si="5"/>
        <v>0</v>
      </c>
      <c r="AA14" s="23" t="str">
        <f>IF(C14="","",C14+183)</f>
        <v/>
      </c>
      <c r="AB14" s="19"/>
      <c r="AC14" s="32"/>
      <c r="AD14" s="30" t="str">
        <f>IF(E14="","",E14)</f>
        <v/>
      </c>
      <c r="AE14" s="19"/>
      <c r="AF14" s="19"/>
    </row>
    <row r="15" spans="1:32" x14ac:dyDescent="0.25">
      <c r="A15" s="19"/>
      <c r="B15" s="20"/>
      <c r="C15" s="31"/>
      <c r="D15" s="19"/>
      <c r="E15" s="19"/>
      <c r="F15" s="23" t="str">
        <f>IF(C15="","",EDATE(C15,6))</f>
        <v/>
      </c>
      <c r="G15" s="24">
        <v>4</v>
      </c>
      <c r="H15" s="19"/>
      <c r="I15" s="25"/>
      <c r="J15" s="7">
        <f t="array" ref="J15">SUM(IF(NOT(ISBLANK('[1]Государственные праздники'!$B$3:$D$1000)),IF(H15&gt;='[1]Государственные праздники'!$B$3:$D$1000,1,0),0))</f>
        <v>0</v>
      </c>
      <c r="K15" s="7">
        <f t="array" aca="1" ref="K15" ca="1">SUM(IF(NOT(ISBLANK('[1]Государственные праздники'!$B$3:$D$1000)),IF(M15&gt;='[1]Государственные праздники'!$B$3:$D$1000,1,0),0))</f>
        <v>0</v>
      </c>
      <c r="L15" s="7">
        <f>I15-1</f>
        <v>-1</v>
      </c>
      <c r="M15" s="23">
        <f t="array" aca="1" ref="M15" ca="1">IF(OR(NOT(ISNUMBER(I15)),ISERROR(H15+L15+K15-J15),M15&lt;H15),H15+L15,H15+L15+K15-J15)</f>
        <v>-1</v>
      </c>
      <c r="N15" s="22">
        <f t="shared" si="6"/>
        <v>1096</v>
      </c>
      <c r="O15" s="22">
        <f t="shared" si="6"/>
        <v>1460</v>
      </c>
      <c r="P15" s="26">
        <f>IF(SUM(I12:I16)-SUM(P12:P14)&gt;28,28,SUM(I12:I16)-SUM(P12:P14))</f>
        <v>0</v>
      </c>
      <c r="Q15" s="19"/>
      <c r="R15" s="27"/>
      <c r="S15" s="28">
        <f>Q15+T15</f>
        <v>-1</v>
      </c>
      <c r="T15" s="7">
        <f>R15-1</f>
        <v>-1</v>
      </c>
      <c r="U15" s="7">
        <f t="array" ref="U15">SUM(IF(NOT(ISBLANK('[1]Государственные праздники'!$B$3:$D$1000)),IF(S15&gt;'[1]Государственные праздники'!$B$3:$D$1000,1,0),0))</f>
        <v>0</v>
      </c>
      <c r="V15" s="7">
        <f t="array" ref="V15">SUM(IF(NOT(ISBLANK('[1]Государственные праздники'!$B$3:$D$1000)),IF(X15&gt;='[1]Государственные праздники'!$B$3:$D$1000,1,0),0))</f>
        <v>0</v>
      </c>
      <c r="W15" s="7">
        <f t="array" ref="W15">SUM(IF(NOT(ISBLANK('[1]Государственные праздники'!$B$3:$D$1000)),IF(S15='[1]Государственные праздники'!$B$3:$D$1000,1,0),0))</f>
        <v>0</v>
      </c>
      <c r="X15" s="28">
        <f>IF(ISERROR(S15),НА(),IF(W15=1,S15+V15-U15,S15))</f>
        <v>-1</v>
      </c>
      <c r="Y15" s="23">
        <f>IF(ISERROR(S15),НА(),IF(W15=1,X15-1,S15))</f>
        <v>-1</v>
      </c>
      <c r="Z15" s="29">
        <f t="shared" si="5"/>
        <v>0</v>
      </c>
      <c r="AA15" s="23" t="str">
        <f>IF(C15="","",C15+183)</f>
        <v/>
      </c>
      <c r="AB15" s="19"/>
      <c r="AC15" s="32"/>
      <c r="AD15" s="30" t="str">
        <f>IF(E15="","",E15)</f>
        <v/>
      </c>
      <c r="AE15" s="19"/>
      <c r="AF15" s="19"/>
    </row>
    <row r="16" spans="1:32" x14ac:dyDescent="0.25">
      <c r="A16" s="19"/>
      <c r="B16" s="20"/>
      <c r="C16" s="31"/>
      <c r="D16" s="19"/>
      <c r="E16" s="19"/>
      <c r="F16" s="23" t="str">
        <f>IF(C16="","",EDATE(C16,6))</f>
        <v/>
      </c>
      <c r="G16" s="24">
        <v>5</v>
      </c>
      <c r="H16" s="19"/>
      <c r="I16" s="25"/>
      <c r="J16" s="7">
        <f t="array" ref="J16">SUM(IF(NOT(ISBLANK('[1]Государственные праздники'!$B$3:$D$1000)),IF(H16&gt;='[1]Государственные праздники'!$B$3:$D$1000,1,0),0))</f>
        <v>0</v>
      </c>
      <c r="K16" s="7">
        <f t="array" aca="1" ref="K16" ca="1">SUM(IF(NOT(ISBLANK('[1]Государственные праздники'!$B$3:$D$1000)),IF(M16&gt;='[1]Государственные праздники'!$B$3:$D$1000,1,0),0))</f>
        <v>0</v>
      </c>
      <c r="L16" s="7">
        <f>I16-1</f>
        <v>-1</v>
      </c>
      <c r="M16" s="23">
        <f t="array" aca="1" ref="M16" ca="1">IF(OR(NOT(ISNUMBER(I16)),ISERROR(H16+L16+K16-J16),M16&lt;H16),H16+L16,H16+L16+K16-J16)</f>
        <v>-1</v>
      </c>
      <c r="N16" s="22">
        <f t="shared" si="6"/>
        <v>1461</v>
      </c>
      <c r="O16" s="22">
        <f t="shared" si="6"/>
        <v>1826</v>
      </c>
      <c r="P16" s="26">
        <f>IF(SUM(I12:I16)-SUM(P12:P15)&gt;28,28,SUM(I12:I16)-SUM(P12:P15))</f>
        <v>0</v>
      </c>
      <c r="Q16" s="19"/>
      <c r="R16" s="27"/>
      <c r="S16" s="28">
        <f>Q16+T16</f>
        <v>-1</v>
      </c>
      <c r="T16" s="7">
        <f>R16-1</f>
        <v>-1</v>
      </c>
      <c r="U16" s="7">
        <f t="array" ref="U16">SUM(IF(NOT(ISBLANK('[1]Государственные праздники'!$B$3:$D$1000)),IF(S16&gt;'[1]Государственные праздники'!$B$3:$D$1000,1,0),0))</f>
        <v>0</v>
      </c>
      <c r="V16" s="7">
        <f t="array" ref="V16">SUM(IF(NOT(ISBLANK('[1]Государственные праздники'!$B$3:$D$1000)),IF(X16&gt;='[1]Государственные праздники'!$B$3:$D$1000,1,0),0))</f>
        <v>0</v>
      </c>
      <c r="W16" s="7">
        <f t="array" ref="W16">SUM(IF(NOT(ISBLANK('[1]Государственные праздники'!$B$3:$D$1000)),IF(S16='[1]Государственные праздники'!$B$3:$D$1000,1,0),0))</f>
        <v>0</v>
      </c>
      <c r="X16" s="28">
        <f>IF(ISERROR(S16),НА(),IF(W16=1,S16+V16-U16,S16))</f>
        <v>-1</v>
      </c>
      <c r="Y16" s="23">
        <f>IF(ISERROR(S16),НА(),IF(W16=1,X16-1,S16))</f>
        <v>-1</v>
      </c>
      <c r="Z16" s="29">
        <f t="shared" si="5"/>
        <v>0</v>
      </c>
      <c r="AA16" s="23" t="str">
        <f>IF(C16="","",C16+183)</f>
        <v/>
      </c>
      <c r="AB16" s="19"/>
      <c r="AC16" s="32"/>
      <c r="AD16" s="30" t="str">
        <f>IF(E16="","",E16)</f>
        <v/>
      </c>
      <c r="AE16" s="19"/>
      <c r="AF16" s="19"/>
    </row>
    <row r="17" spans="1:32" ht="15.75" x14ac:dyDescent="0.25">
      <c r="A17" s="32"/>
      <c r="B17" s="33"/>
      <c r="C17" s="32"/>
      <c r="D17" s="32"/>
      <c r="E17" s="32"/>
      <c r="F17" s="32"/>
      <c r="G17" s="32"/>
      <c r="H17" s="34" t="s">
        <v>24</v>
      </c>
      <c r="I17" s="35">
        <f>SUM(I12:I16)</f>
        <v>0</v>
      </c>
      <c r="K17" s="7">
        <f t="array" aca="1" ref="K17" ca="1">(DAY($D$1)-DAY(C12))/INDEX('[1]Государственные праздники'!$F$1:$F$12,MATCH(MONTH(TODAY()),'[1]Государственные праздники'!$G$1:$G$12))</f>
        <v>0.93333333333333335</v>
      </c>
      <c r="L17" s="36">
        <f ca="1">MONTH($D$1)-MONTH(C12) + 12*(YEAR($D$1)-YEAR(C12))+K17</f>
        <v>1366.9333333333334</v>
      </c>
      <c r="M17" s="34" t="s">
        <v>25</v>
      </c>
      <c r="N17" s="37">
        <f ca="1">L17*2.33-SUM(I12:I16)</f>
        <v>3184.954666666667</v>
      </c>
      <c r="O17" s="32"/>
      <c r="P17" s="32"/>
      <c r="Q17" s="32"/>
      <c r="R17" s="35">
        <f>SUM(R12:R16)</f>
        <v>0</v>
      </c>
      <c r="Y17" s="34" t="s">
        <v>24</v>
      </c>
      <c r="Z17" s="34">
        <f t="shared" si="5"/>
        <v>0</v>
      </c>
      <c r="AA17" s="23"/>
      <c r="AB17" s="32"/>
      <c r="AC17" s="32"/>
      <c r="AD17" s="32"/>
      <c r="AE17" s="32"/>
      <c r="AF17" s="32"/>
    </row>
    <row r="18" spans="1:32" x14ac:dyDescent="0.25">
      <c r="A18" s="12"/>
      <c r="B18" s="3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32" x14ac:dyDescent="0.25">
      <c r="A19" s="12">
        <v>1</v>
      </c>
      <c r="B19" s="38">
        <v>2</v>
      </c>
      <c r="C19" s="40">
        <v>3</v>
      </c>
      <c r="D19" s="12">
        <v>4</v>
      </c>
      <c r="E19" s="38">
        <v>5</v>
      </c>
      <c r="F19" s="40">
        <v>6</v>
      </c>
      <c r="G19" s="12">
        <v>7</v>
      </c>
      <c r="H19" s="38">
        <v>8</v>
      </c>
      <c r="I19" s="40">
        <v>9</v>
      </c>
      <c r="J19" s="12">
        <v>10</v>
      </c>
      <c r="K19" s="38">
        <v>11</v>
      </c>
      <c r="L19" s="40">
        <v>12</v>
      </c>
      <c r="M19" s="12">
        <v>13</v>
      </c>
      <c r="N19" s="38">
        <v>14</v>
      </c>
      <c r="O19" s="40">
        <v>15</v>
      </c>
      <c r="P19" s="12">
        <v>16</v>
      </c>
      <c r="Q19" s="38">
        <v>17</v>
      </c>
      <c r="R19" s="40">
        <v>18</v>
      </c>
      <c r="S19" s="12">
        <v>19</v>
      </c>
      <c r="T19" s="38">
        <v>20</v>
      </c>
      <c r="U19" s="40">
        <v>21</v>
      </c>
      <c r="V19" s="12">
        <v>22</v>
      </c>
      <c r="W19" s="38">
        <v>23</v>
      </c>
      <c r="X19" s="40">
        <v>24</v>
      </c>
      <c r="Y19" s="12">
        <v>25</v>
      </c>
      <c r="Z19" s="38">
        <v>26</v>
      </c>
      <c r="AA19" s="40">
        <v>27</v>
      </c>
      <c r="AB19" s="12">
        <v>28</v>
      </c>
      <c r="AC19" s="38">
        <v>29</v>
      </c>
      <c r="AD19" s="40">
        <v>30</v>
      </c>
      <c r="AE19" s="12">
        <v>31</v>
      </c>
      <c r="AF19" s="38">
        <v>32</v>
      </c>
    </row>
    <row r="20" spans="1:32" x14ac:dyDescent="0.25">
      <c r="A20" s="12"/>
      <c r="B20" s="38"/>
      <c r="C20" s="39"/>
      <c r="D20" s="12"/>
      <c r="E20" s="39"/>
      <c r="F20" s="39"/>
      <c r="G20" s="40"/>
      <c r="H20" s="39"/>
      <c r="I20" s="41"/>
      <c r="J20" s="39"/>
      <c r="K20" s="39"/>
      <c r="L20" s="42"/>
      <c r="M20" s="39"/>
      <c r="N20" s="43"/>
      <c r="O20" s="39"/>
      <c r="P20" s="39"/>
      <c r="Q20" s="39"/>
      <c r="R20" s="12"/>
      <c r="S20" s="12"/>
    </row>
    <row r="21" spans="1:32" x14ac:dyDescent="0.25">
      <c r="A21" s="12"/>
      <c r="B21" s="38"/>
      <c r="C21" s="12"/>
      <c r="D21" s="12"/>
      <c r="E21" s="12"/>
      <c r="F21" s="39"/>
      <c r="G21" s="40"/>
      <c r="H21" s="12"/>
      <c r="I21" s="41"/>
      <c r="J21" s="39"/>
      <c r="K21" s="12"/>
      <c r="L21" s="42"/>
      <c r="M21" s="39"/>
      <c r="N21" s="43"/>
      <c r="O21" s="39"/>
      <c r="P21" s="39"/>
      <c r="Q21" s="39"/>
      <c r="R21" s="12"/>
      <c r="S21" s="12"/>
    </row>
    <row r="22" spans="1:32" x14ac:dyDescent="0.25">
      <c r="A22" s="12"/>
      <c r="B22" s="38"/>
      <c r="C22" s="12"/>
      <c r="D22" s="12"/>
      <c r="E22" s="12"/>
      <c r="F22" s="39"/>
      <c r="G22" s="40"/>
      <c r="H22" s="12"/>
      <c r="I22" s="41"/>
      <c r="J22" s="39"/>
      <c r="K22" s="12"/>
      <c r="L22" s="42"/>
      <c r="M22" s="39"/>
      <c r="N22" s="43"/>
      <c r="O22" s="39"/>
      <c r="P22" s="39"/>
      <c r="Q22" s="39"/>
      <c r="R22" s="12"/>
      <c r="S22" s="12"/>
    </row>
    <row r="23" spans="1:32" x14ac:dyDescent="0.25">
      <c r="A23" s="12"/>
      <c r="B23" s="38"/>
      <c r="C23" s="12"/>
      <c r="D23" s="12"/>
      <c r="E23" s="12"/>
      <c r="F23" s="39"/>
      <c r="G23" s="40"/>
      <c r="H23" s="12"/>
      <c r="I23" s="41"/>
      <c r="J23" s="39"/>
      <c r="K23" s="12"/>
      <c r="L23" s="42"/>
      <c r="M23" s="39"/>
      <c r="N23" s="43"/>
      <c r="O23" s="39"/>
      <c r="P23" s="39"/>
      <c r="Q23" s="39"/>
      <c r="R23" s="12"/>
      <c r="S23" s="12"/>
    </row>
    <row r="24" spans="1:32" ht="15.75" x14ac:dyDescent="0.25">
      <c r="A24" s="12"/>
      <c r="B24" s="38"/>
      <c r="C24" s="12"/>
      <c r="D24" s="12"/>
      <c r="E24" s="12"/>
      <c r="F24" s="12"/>
      <c r="G24" s="12"/>
      <c r="H24" s="43"/>
      <c r="I24" s="44"/>
      <c r="J24" s="12"/>
      <c r="K24" s="12"/>
      <c r="L24" s="44"/>
      <c r="M24" s="43"/>
      <c r="N24" s="43"/>
      <c r="O24" s="39"/>
      <c r="P24" s="39"/>
      <c r="Q24" s="12"/>
      <c r="R24" s="12"/>
      <c r="S24" s="12"/>
    </row>
    <row r="25" spans="1:32" x14ac:dyDescent="0.25">
      <c r="A25" s="12"/>
      <c r="B25" s="38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32" x14ac:dyDescent="0.25">
      <c r="A26" s="12"/>
      <c r="B26" s="38"/>
      <c r="C26" s="39"/>
      <c r="D26" s="39"/>
      <c r="E26" s="39"/>
      <c r="F26" s="39"/>
      <c r="G26" s="40"/>
      <c r="H26" s="39"/>
      <c r="I26" s="41"/>
      <c r="J26" s="39"/>
      <c r="K26" s="39"/>
      <c r="L26" s="42"/>
      <c r="M26" s="39"/>
      <c r="N26" s="43"/>
      <c r="O26" s="39"/>
      <c r="P26" s="39"/>
      <c r="Q26" s="39"/>
      <c r="R26" s="39"/>
      <c r="S26" s="39"/>
    </row>
    <row r="27" spans="1:32" x14ac:dyDescent="0.25">
      <c r="A27" s="12"/>
      <c r="B27" s="38"/>
      <c r="C27" s="39"/>
      <c r="D27" s="12"/>
      <c r="E27" s="39"/>
      <c r="F27" s="39"/>
      <c r="G27" s="40"/>
      <c r="H27" s="39"/>
      <c r="I27" s="41"/>
      <c r="J27" s="39"/>
      <c r="K27" s="39"/>
      <c r="L27" s="42"/>
      <c r="M27" s="39"/>
      <c r="N27" s="43"/>
      <c r="O27" s="39"/>
      <c r="P27" s="39"/>
      <c r="Q27" s="39"/>
      <c r="R27" s="12"/>
      <c r="S27" s="39"/>
    </row>
    <row r="28" spans="1:32" x14ac:dyDescent="0.25">
      <c r="A28" s="12"/>
      <c r="B28" s="38"/>
      <c r="C28" s="12"/>
      <c r="D28" s="12"/>
      <c r="E28" s="12"/>
      <c r="F28" s="39"/>
      <c r="G28" s="40"/>
      <c r="H28" s="12"/>
      <c r="I28" s="41"/>
      <c r="J28" s="39"/>
      <c r="K28" s="12"/>
      <c r="L28" s="42"/>
      <c r="M28" s="39"/>
      <c r="N28" s="43"/>
      <c r="O28" s="39"/>
      <c r="P28" s="39"/>
      <c r="Q28" s="39"/>
      <c r="R28" s="12"/>
      <c r="S28" s="12"/>
    </row>
    <row r="29" spans="1:32" x14ac:dyDescent="0.25">
      <c r="A29" s="12"/>
      <c r="B29" s="38"/>
      <c r="C29" s="12"/>
      <c r="D29" s="12"/>
      <c r="E29" s="12"/>
      <c r="F29" s="39"/>
      <c r="G29" s="40"/>
      <c r="H29" s="12"/>
      <c r="I29" s="41"/>
      <c r="J29" s="39"/>
      <c r="K29" s="12"/>
      <c r="L29" s="42"/>
      <c r="M29" s="39"/>
      <c r="N29" s="43"/>
      <c r="O29" s="39"/>
      <c r="P29" s="39"/>
      <c r="Q29" s="39"/>
      <c r="R29" s="12"/>
      <c r="S29" s="12"/>
    </row>
    <row r="30" spans="1:32" x14ac:dyDescent="0.25">
      <c r="A30" s="12"/>
      <c r="B30" s="38"/>
      <c r="C30" s="12"/>
      <c r="D30" s="12"/>
      <c r="E30" s="12"/>
      <c r="F30" s="39"/>
      <c r="G30" s="40"/>
      <c r="H30" s="12"/>
      <c r="I30" s="41"/>
      <c r="J30" s="39"/>
      <c r="K30" s="12"/>
      <c r="L30" s="42"/>
      <c r="M30" s="39"/>
      <c r="N30" s="43"/>
      <c r="O30" s="39"/>
      <c r="P30" s="39"/>
      <c r="Q30" s="39"/>
      <c r="R30" s="12"/>
      <c r="S30" s="12"/>
    </row>
    <row r="31" spans="1:32" ht="15.75" x14ac:dyDescent="0.25">
      <c r="A31" s="12"/>
      <c r="B31" s="38"/>
      <c r="C31" s="12"/>
      <c r="D31" s="12"/>
      <c r="E31" s="12"/>
      <c r="F31" s="12"/>
      <c r="G31" s="12"/>
      <c r="H31" s="43"/>
      <c r="I31" s="44"/>
      <c r="J31" s="12"/>
      <c r="K31" s="12"/>
      <c r="L31" s="44"/>
      <c r="M31" s="43"/>
      <c r="N31" s="43"/>
      <c r="O31" s="39"/>
      <c r="P31" s="39"/>
      <c r="Q31" s="12"/>
      <c r="R31" s="12"/>
      <c r="S31" s="12"/>
    </row>
    <row r="32" spans="1:32" x14ac:dyDescent="0.25">
      <c r="A32" s="12"/>
      <c r="B32" s="38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1:19" x14ac:dyDescent="0.25">
      <c r="A33" s="12"/>
      <c r="B33" s="38"/>
      <c r="C33" s="39"/>
      <c r="D33" s="39"/>
      <c r="E33" s="39"/>
      <c r="F33" s="39"/>
      <c r="G33" s="40"/>
      <c r="H33" s="39"/>
      <c r="I33" s="41"/>
      <c r="J33" s="39"/>
      <c r="K33" s="39"/>
      <c r="L33" s="42"/>
      <c r="M33" s="39"/>
      <c r="N33" s="43"/>
      <c r="O33" s="39"/>
      <c r="P33" s="39"/>
      <c r="Q33" s="39"/>
      <c r="R33" s="12"/>
      <c r="S33" s="39"/>
    </row>
    <row r="34" spans="1:19" x14ac:dyDescent="0.25">
      <c r="A34" s="12"/>
      <c r="B34" s="38"/>
      <c r="C34" s="39"/>
      <c r="D34" s="12"/>
      <c r="E34" s="39"/>
      <c r="F34" s="39"/>
      <c r="G34" s="40"/>
      <c r="H34" s="39"/>
      <c r="I34" s="41"/>
      <c r="J34" s="39"/>
      <c r="K34" s="39"/>
      <c r="L34" s="42"/>
      <c r="M34" s="39"/>
      <c r="N34" s="43"/>
      <c r="O34" s="39"/>
      <c r="P34" s="39"/>
      <c r="Q34" s="39"/>
      <c r="R34" s="12"/>
      <c r="S34" s="12"/>
    </row>
    <row r="35" spans="1:19" x14ac:dyDescent="0.25">
      <c r="A35" s="12"/>
      <c r="B35" s="38"/>
      <c r="C35" s="12"/>
      <c r="D35" s="12"/>
      <c r="E35" s="12"/>
      <c r="F35" s="39"/>
      <c r="G35" s="40"/>
      <c r="H35" s="12"/>
      <c r="I35" s="41"/>
      <c r="J35" s="39"/>
      <c r="K35" s="12"/>
      <c r="L35" s="42"/>
      <c r="M35" s="39"/>
      <c r="N35" s="43"/>
      <c r="O35" s="39"/>
      <c r="P35" s="39"/>
      <c r="Q35" s="39"/>
      <c r="R35" s="12"/>
      <c r="S35" s="12"/>
    </row>
    <row r="36" spans="1:19" x14ac:dyDescent="0.25">
      <c r="A36" s="12"/>
      <c r="B36" s="38"/>
      <c r="C36" s="12"/>
      <c r="D36" s="12"/>
      <c r="E36" s="12"/>
      <c r="F36" s="39"/>
      <c r="G36" s="40"/>
      <c r="H36" s="12"/>
      <c r="I36" s="41"/>
      <c r="J36" s="39"/>
      <c r="K36" s="12"/>
      <c r="L36" s="42"/>
      <c r="M36" s="39"/>
      <c r="N36" s="43"/>
      <c r="O36" s="39"/>
      <c r="P36" s="39"/>
      <c r="Q36" s="39"/>
      <c r="R36" s="12"/>
      <c r="S36" s="12"/>
    </row>
    <row r="37" spans="1:19" x14ac:dyDescent="0.25">
      <c r="A37" s="12"/>
      <c r="B37" s="38"/>
      <c r="C37" s="12"/>
      <c r="D37" s="12"/>
      <c r="E37" s="12"/>
      <c r="F37" s="39"/>
      <c r="G37" s="40"/>
      <c r="H37" s="12"/>
      <c r="I37" s="41"/>
      <c r="J37" s="39"/>
      <c r="K37" s="12"/>
      <c r="L37" s="42"/>
      <c r="M37" s="39"/>
      <c r="N37" s="43"/>
      <c r="O37" s="39"/>
      <c r="P37" s="39"/>
      <c r="Q37" s="39"/>
      <c r="R37" s="12"/>
      <c r="S37" s="12"/>
    </row>
    <row r="38" spans="1:19" ht="15.75" x14ac:dyDescent="0.25">
      <c r="A38" s="12"/>
      <c r="B38" s="38"/>
      <c r="C38" s="12"/>
      <c r="D38" s="12"/>
      <c r="E38" s="12"/>
      <c r="F38" s="12"/>
      <c r="G38" s="12"/>
      <c r="H38" s="43"/>
      <c r="I38" s="44"/>
      <c r="J38" s="12"/>
      <c r="K38" s="12"/>
      <c r="L38" s="44"/>
      <c r="M38" s="43"/>
      <c r="N38" s="43"/>
      <c r="O38" s="39"/>
      <c r="P38" s="39"/>
      <c r="Q38" s="12"/>
      <c r="R38" s="12"/>
      <c r="S38" s="12"/>
    </row>
    <row r="39" spans="1:19" x14ac:dyDescent="0.25">
      <c r="A39" s="12"/>
      <c r="B39" s="38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9" x14ac:dyDescent="0.25">
      <c r="A40" s="12"/>
      <c r="B40" s="38"/>
      <c r="C40" s="39"/>
      <c r="D40" s="39"/>
      <c r="E40" s="39"/>
      <c r="F40" s="39"/>
      <c r="G40" s="40"/>
      <c r="H40" s="39"/>
      <c r="I40" s="41"/>
      <c r="J40" s="39"/>
      <c r="K40" s="39"/>
      <c r="L40" s="42"/>
      <c r="M40" s="39"/>
      <c r="N40" s="43"/>
      <c r="O40" s="39"/>
      <c r="P40" s="39"/>
      <c r="Q40" s="39"/>
      <c r="R40" s="12"/>
      <c r="S40" s="39"/>
    </row>
    <row r="41" spans="1:19" x14ac:dyDescent="0.25">
      <c r="A41" s="12"/>
      <c r="B41" s="38"/>
      <c r="C41" s="39"/>
      <c r="D41" s="12"/>
      <c r="E41" s="39"/>
      <c r="F41" s="39"/>
      <c r="G41" s="40"/>
      <c r="H41" s="39"/>
      <c r="I41" s="41"/>
      <c r="J41" s="39"/>
      <c r="K41" s="39"/>
      <c r="L41" s="42"/>
      <c r="M41" s="39"/>
      <c r="N41" s="43"/>
      <c r="O41" s="39"/>
      <c r="P41" s="39"/>
      <c r="Q41" s="39"/>
      <c r="R41" s="12"/>
      <c r="S41" s="12"/>
    </row>
    <row r="42" spans="1:19" x14ac:dyDescent="0.25">
      <c r="A42" s="12"/>
      <c r="B42" s="38"/>
      <c r="C42" s="12"/>
      <c r="D42" s="12"/>
      <c r="E42" s="12"/>
      <c r="F42" s="39"/>
      <c r="G42" s="40"/>
      <c r="H42" s="12"/>
      <c r="I42" s="41"/>
      <c r="J42" s="39"/>
      <c r="K42" s="12"/>
      <c r="L42" s="42"/>
      <c r="M42" s="39"/>
      <c r="N42" s="43"/>
      <c r="O42" s="39"/>
      <c r="P42" s="39"/>
      <c r="Q42" s="39"/>
      <c r="R42" s="12"/>
      <c r="S42" s="12"/>
    </row>
    <row r="43" spans="1:19" x14ac:dyDescent="0.25">
      <c r="A43" s="12"/>
      <c r="B43" s="38"/>
      <c r="C43" s="12"/>
      <c r="D43" s="12"/>
      <c r="E43" s="12"/>
      <c r="F43" s="39"/>
      <c r="G43" s="40"/>
      <c r="H43" s="12"/>
      <c r="I43" s="41"/>
      <c r="J43" s="39"/>
      <c r="K43" s="12"/>
      <c r="L43" s="42"/>
      <c r="M43" s="39"/>
      <c r="N43" s="43"/>
      <c r="O43" s="39"/>
      <c r="P43" s="39"/>
      <c r="Q43" s="39"/>
      <c r="R43" s="12"/>
      <c r="S43" s="12"/>
    </row>
    <row r="44" spans="1:19" x14ac:dyDescent="0.25">
      <c r="A44" s="12"/>
      <c r="B44" s="38"/>
      <c r="C44" s="12"/>
      <c r="D44" s="12"/>
      <c r="E44" s="12"/>
      <c r="F44" s="39"/>
      <c r="G44" s="40"/>
      <c r="H44" s="12"/>
      <c r="I44" s="41"/>
      <c r="J44" s="39"/>
      <c r="K44" s="12"/>
      <c r="L44" s="42"/>
      <c r="M44" s="39"/>
      <c r="N44" s="43"/>
      <c r="O44" s="39"/>
      <c r="P44" s="39"/>
      <c r="Q44" s="39"/>
      <c r="R44" s="12"/>
      <c r="S44" s="12"/>
    </row>
    <row r="45" spans="1:19" ht="15.75" x14ac:dyDescent="0.25">
      <c r="A45" s="12"/>
      <c r="B45" s="38"/>
      <c r="C45" s="12"/>
      <c r="D45" s="12"/>
      <c r="E45" s="12"/>
      <c r="F45" s="12"/>
      <c r="G45" s="12"/>
      <c r="H45" s="43"/>
      <c r="I45" s="44"/>
      <c r="J45" s="12"/>
      <c r="K45" s="12"/>
      <c r="L45" s="44"/>
      <c r="M45" s="43"/>
      <c r="N45" s="43"/>
      <c r="O45" s="39"/>
      <c r="P45" s="39"/>
      <c r="Q45" s="12"/>
      <c r="R45" s="12"/>
      <c r="S45" s="12"/>
    </row>
    <row r="46" spans="1:19" x14ac:dyDescent="0.25">
      <c r="A46" s="12"/>
      <c r="B46" s="38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19" x14ac:dyDescent="0.25">
      <c r="A47" s="12"/>
      <c r="B47" s="38"/>
      <c r="C47" s="39"/>
      <c r="D47" s="39"/>
      <c r="E47" s="39"/>
      <c r="F47" s="39"/>
      <c r="G47" s="40"/>
      <c r="H47" s="39"/>
      <c r="I47" s="41"/>
      <c r="J47" s="39"/>
      <c r="K47" s="39"/>
      <c r="L47" s="42"/>
      <c r="M47" s="39"/>
      <c r="N47" s="43"/>
      <c r="O47" s="39"/>
      <c r="P47" s="39"/>
      <c r="Q47" s="39"/>
      <c r="R47" s="12"/>
      <c r="S47" s="39"/>
    </row>
    <row r="48" spans="1:19" x14ac:dyDescent="0.25">
      <c r="A48" s="12"/>
      <c r="B48" s="38"/>
      <c r="C48" s="39"/>
      <c r="D48" s="12"/>
      <c r="E48" s="39"/>
      <c r="F48" s="39"/>
      <c r="G48" s="40"/>
      <c r="H48" s="39"/>
      <c r="I48" s="41"/>
      <c r="J48" s="39"/>
      <c r="K48" s="39"/>
      <c r="L48" s="42"/>
      <c r="M48" s="39"/>
      <c r="N48" s="43"/>
      <c r="O48" s="39"/>
      <c r="P48" s="39"/>
      <c r="Q48" s="39"/>
      <c r="R48" s="12"/>
      <c r="S48" s="12"/>
    </row>
    <row r="49" spans="1:19" x14ac:dyDescent="0.25">
      <c r="A49" s="12"/>
      <c r="B49" s="38"/>
      <c r="C49" s="12"/>
      <c r="D49" s="12"/>
      <c r="E49" s="12"/>
      <c r="F49" s="39"/>
      <c r="G49" s="40"/>
      <c r="H49" s="12"/>
      <c r="I49" s="41"/>
      <c r="J49" s="39"/>
      <c r="K49" s="12"/>
      <c r="L49" s="42"/>
      <c r="M49" s="39"/>
      <c r="N49" s="43"/>
      <c r="O49" s="39"/>
      <c r="P49" s="39"/>
      <c r="Q49" s="39"/>
      <c r="R49" s="12"/>
      <c r="S49" s="12"/>
    </row>
    <row r="50" spans="1:19" x14ac:dyDescent="0.25">
      <c r="A50" s="12"/>
      <c r="B50" s="38"/>
      <c r="C50" s="12"/>
      <c r="D50" s="12"/>
      <c r="E50" s="12"/>
      <c r="F50" s="39"/>
      <c r="G50" s="40"/>
      <c r="H50" s="12"/>
      <c r="I50" s="41"/>
      <c r="J50" s="39"/>
      <c r="K50" s="12"/>
      <c r="L50" s="42"/>
      <c r="M50" s="39"/>
      <c r="N50" s="43"/>
      <c r="O50" s="39"/>
      <c r="P50" s="39"/>
      <c r="Q50" s="39"/>
      <c r="R50" s="12"/>
      <c r="S50" s="12"/>
    </row>
    <row r="51" spans="1:19" x14ac:dyDescent="0.25">
      <c r="A51" s="12"/>
      <c r="B51" s="38"/>
      <c r="C51" s="12"/>
      <c r="D51" s="12"/>
      <c r="E51" s="12"/>
      <c r="F51" s="39"/>
      <c r="G51" s="40"/>
      <c r="H51" s="12"/>
      <c r="I51" s="41"/>
      <c r="J51" s="39"/>
      <c r="K51" s="12"/>
      <c r="L51" s="42"/>
      <c r="M51" s="39"/>
      <c r="N51" s="43"/>
      <c r="O51" s="39"/>
      <c r="P51" s="39"/>
      <c r="Q51" s="39"/>
      <c r="R51" s="12"/>
      <c r="S51" s="12"/>
    </row>
    <row r="52" spans="1:19" ht="15.75" x14ac:dyDescent="0.25">
      <c r="A52" s="12"/>
      <c r="B52" s="38"/>
      <c r="C52" s="12"/>
      <c r="D52" s="12"/>
      <c r="E52" s="12"/>
      <c r="F52" s="12"/>
      <c r="G52" s="12"/>
      <c r="H52" s="43"/>
      <c r="I52" s="44"/>
      <c r="J52" s="12"/>
      <c r="K52" s="12"/>
      <c r="L52" s="44"/>
      <c r="M52" s="43"/>
      <c r="N52" s="43"/>
      <c r="O52" s="39"/>
      <c r="P52" s="39"/>
      <c r="Q52" s="12"/>
      <c r="R52" s="12"/>
      <c r="S52" s="12"/>
    </row>
    <row r="53" spans="1:19" x14ac:dyDescent="0.25">
      <c r="A53" s="12"/>
      <c r="B53" s="38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spans="1:19" x14ac:dyDescent="0.25">
      <c r="A54" s="12"/>
      <c r="B54" s="38"/>
      <c r="C54" s="39"/>
      <c r="D54" s="39"/>
      <c r="E54" s="39"/>
      <c r="F54" s="39"/>
      <c r="G54" s="40"/>
      <c r="H54" s="39"/>
      <c r="I54" s="41"/>
      <c r="J54" s="39"/>
      <c r="K54" s="39"/>
      <c r="L54" s="42"/>
      <c r="M54" s="39"/>
      <c r="N54" s="43"/>
      <c r="O54" s="39"/>
      <c r="P54" s="39"/>
      <c r="Q54" s="39"/>
      <c r="R54" s="39"/>
      <c r="S54" s="39"/>
    </row>
    <row r="55" spans="1:19" x14ac:dyDescent="0.25">
      <c r="A55" s="12"/>
      <c r="B55" s="38"/>
      <c r="C55" s="39"/>
      <c r="D55" s="12"/>
      <c r="E55" s="39"/>
      <c r="F55" s="39"/>
      <c r="G55" s="40"/>
      <c r="H55" s="39"/>
      <c r="I55" s="41"/>
      <c r="J55" s="39"/>
      <c r="K55" s="39"/>
      <c r="L55" s="42"/>
      <c r="M55" s="39"/>
      <c r="N55" s="43"/>
      <c r="O55" s="39"/>
      <c r="P55" s="39"/>
      <c r="Q55" s="39"/>
      <c r="R55" s="12"/>
      <c r="S55" s="12"/>
    </row>
    <row r="56" spans="1:19" x14ac:dyDescent="0.25">
      <c r="A56" s="12"/>
      <c r="B56" s="38"/>
      <c r="C56" s="12"/>
      <c r="D56" s="12"/>
      <c r="E56" s="12"/>
      <c r="F56" s="39"/>
      <c r="G56" s="40"/>
      <c r="H56" s="12"/>
      <c r="I56" s="41"/>
      <c r="J56" s="39"/>
      <c r="K56" s="12"/>
      <c r="L56" s="42"/>
      <c r="M56" s="39"/>
      <c r="N56" s="43"/>
      <c r="O56" s="39"/>
      <c r="P56" s="39"/>
      <c r="Q56" s="39"/>
      <c r="R56" s="12"/>
      <c r="S56" s="12"/>
    </row>
    <row r="57" spans="1:19" x14ac:dyDescent="0.25">
      <c r="A57" s="12"/>
      <c r="B57" s="38"/>
      <c r="C57" s="12"/>
      <c r="D57" s="12"/>
      <c r="E57" s="12"/>
      <c r="F57" s="39"/>
      <c r="G57" s="40"/>
      <c r="H57" s="12"/>
      <c r="I57" s="41"/>
      <c r="J57" s="39"/>
      <c r="K57" s="12"/>
      <c r="L57" s="42"/>
      <c r="M57" s="39"/>
      <c r="N57" s="43"/>
      <c r="O57" s="39"/>
      <c r="P57" s="39"/>
      <c r="Q57" s="39"/>
      <c r="R57" s="12"/>
      <c r="S57" s="12"/>
    </row>
    <row r="58" spans="1:19" x14ac:dyDescent="0.25">
      <c r="A58" s="12"/>
      <c r="B58" s="38"/>
      <c r="C58" s="12"/>
      <c r="D58" s="12"/>
      <c r="E58" s="12"/>
      <c r="F58" s="39"/>
      <c r="G58" s="40"/>
      <c r="H58" s="12"/>
      <c r="I58" s="41"/>
      <c r="J58" s="39"/>
      <c r="K58" s="12"/>
      <c r="L58" s="42"/>
      <c r="M58" s="39"/>
      <c r="N58" s="43"/>
      <c r="O58" s="39"/>
      <c r="P58" s="39"/>
      <c r="Q58" s="39"/>
      <c r="R58" s="12"/>
      <c r="S58" s="12"/>
    </row>
    <row r="59" spans="1:19" ht="15.75" x14ac:dyDescent="0.25">
      <c r="A59" s="12"/>
      <c r="B59" s="38"/>
      <c r="C59" s="12"/>
      <c r="D59" s="12"/>
      <c r="E59" s="12"/>
      <c r="F59" s="12"/>
      <c r="G59" s="12"/>
      <c r="H59" s="43"/>
      <c r="I59" s="44"/>
      <c r="J59" s="12"/>
      <c r="K59" s="12"/>
      <c r="L59" s="44"/>
      <c r="M59" s="43"/>
      <c r="N59" s="43"/>
      <c r="O59" s="39"/>
      <c r="P59" s="39"/>
      <c r="Q59" s="12"/>
      <c r="R59" s="12"/>
      <c r="S59" s="12"/>
    </row>
    <row r="60" spans="1:19" x14ac:dyDescent="0.25">
      <c r="A60" s="12"/>
      <c r="B60" s="38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19" x14ac:dyDescent="0.25">
      <c r="A61" s="12"/>
      <c r="B61" s="38"/>
      <c r="C61" s="39"/>
      <c r="D61" s="39"/>
      <c r="E61" s="39"/>
      <c r="F61" s="39"/>
      <c r="G61" s="40"/>
      <c r="H61" s="39"/>
      <c r="I61" s="41"/>
      <c r="J61" s="39"/>
      <c r="K61" s="39"/>
      <c r="L61" s="42"/>
      <c r="M61" s="39"/>
      <c r="N61" s="43"/>
      <c r="O61" s="39"/>
      <c r="P61" s="39"/>
      <c r="Q61" s="39"/>
      <c r="R61" s="12"/>
      <c r="S61" s="39"/>
    </row>
    <row r="62" spans="1:19" x14ac:dyDescent="0.25">
      <c r="A62" s="12"/>
      <c r="B62" s="38"/>
      <c r="C62" s="39"/>
      <c r="D62" s="12"/>
      <c r="E62" s="39"/>
      <c r="F62" s="39"/>
      <c r="G62" s="40"/>
      <c r="H62" s="39"/>
      <c r="I62" s="41"/>
      <c r="J62" s="39"/>
      <c r="K62" s="39"/>
      <c r="L62" s="42"/>
      <c r="M62" s="39"/>
      <c r="N62" s="43"/>
      <c r="O62" s="39"/>
      <c r="P62" s="39"/>
      <c r="Q62" s="39"/>
      <c r="R62" s="12"/>
      <c r="S62" s="12"/>
    </row>
    <row r="63" spans="1:19" x14ac:dyDescent="0.25">
      <c r="A63" s="12"/>
      <c r="B63" s="38"/>
      <c r="C63" s="12"/>
      <c r="D63" s="12"/>
      <c r="E63" s="12"/>
      <c r="F63" s="39"/>
      <c r="G63" s="40"/>
      <c r="H63" s="12"/>
      <c r="I63" s="41"/>
      <c r="J63" s="39"/>
      <c r="K63" s="12"/>
      <c r="L63" s="42"/>
      <c r="M63" s="39"/>
      <c r="N63" s="43"/>
      <c r="O63" s="39"/>
      <c r="P63" s="39"/>
      <c r="Q63" s="39"/>
      <c r="R63" s="12"/>
      <c r="S63" s="12"/>
    </row>
    <row r="64" spans="1:19" x14ac:dyDescent="0.25">
      <c r="A64" s="12"/>
      <c r="B64" s="38"/>
      <c r="C64" s="12"/>
      <c r="D64" s="12"/>
      <c r="E64" s="12"/>
      <c r="F64" s="39"/>
      <c r="G64" s="40"/>
      <c r="H64" s="12"/>
      <c r="I64" s="41"/>
      <c r="J64" s="39"/>
      <c r="K64" s="12"/>
      <c r="L64" s="42"/>
      <c r="M64" s="39"/>
      <c r="N64" s="43"/>
      <c r="O64" s="39"/>
      <c r="P64" s="39"/>
      <c r="Q64" s="39"/>
      <c r="R64" s="12"/>
      <c r="S64" s="12"/>
    </row>
    <row r="65" spans="1:19" x14ac:dyDescent="0.25">
      <c r="A65" s="12"/>
      <c r="B65" s="38"/>
      <c r="C65" s="12"/>
      <c r="D65" s="12"/>
      <c r="E65" s="12"/>
      <c r="F65" s="39"/>
      <c r="G65" s="40"/>
      <c r="H65" s="12"/>
      <c r="I65" s="41"/>
      <c r="J65" s="39"/>
      <c r="K65" s="12"/>
      <c r="L65" s="42"/>
      <c r="M65" s="39"/>
      <c r="N65" s="43"/>
      <c r="O65" s="39"/>
      <c r="P65" s="39"/>
      <c r="Q65" s="39"/>
      <c r="R65" s="12"/>
      <c r="S65" s="12"/>
    </row>
    <row r="66" spans="1:19" ht="15.75" x14ac:dyDescent="0.25">
      <c r="A66" s="12"/>
      <c r="B66" s="38"/>
      <c r="C66" s="12"/>
      <c r="D66" s="12"/>
      <c r="E66" s="12"/>
      <c r="F66" s="12"/>
      <c r="G66" s="12"/>
      <c r="H66" s="43"/>
      <c r="I66" s="44"/>
      <c r="J66" s="12"/>
      <c r="K66" s="12"/>
      <c r="L66" s="44"/>
      <c r="M66" s="43"/>
      <c r="N66" s="43"/>
      <c r="O66" s="39"/>
      <c r="P66" s="39"/>
      <c r="Q66" s="12"/>
      <c r="R66" s="12"/>
      <c r="S66" s="12"/>
    </row>
    <row r="67" spans="1:19" x14ac:dyDescent="0.25">
      <c r="A67" s="12"/>
      <c r="B67" s="38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pans="1:19" x14ac:dyDescent="0.25">
      <c r="A68" s="12"/>
      <c r="B68" s="38"/>
      <c r="C68" s="39"/>
      <c r="D68" s="39"/>
      <c r="E68" s="39"/>
      <c r="F68" s="39"/>
      <c r="G68" s="40"/>
      <c r="H68" s="39"/>
      <c r="I68" s="41"/>
      <c r="J68" s="39"/>
      <c r="K68" s="39"/>
      <c r="L68" s="42"/>
      <c r="M68" s="39"/>
      <c r="N68" s="43"/>
      <c r="O68" s="39"/>
      <c r="P68" s="39"/>
      <c r="Q68" s="39"/>
      <c r="R68" s="12"/>
      <c r="S68" s="39"/>
    </row>
    <row r="69" spans="1:19" x14ac:dyDescent="0.25">
      <c r="A69" s="12"/>
      <c r="B69" s="38"/>
      <c r="C69" s="39"/>
      <c r="D69" s="12"/>
      <c r="E69" s="39"/>
      <c r="F69" s="39"/>
      <c r="G69" s="40"/>
      <c r="H69" s="39"/>
      <c r="I69" s="41"/>
      <c r="J69" s="39"/>
      <c r="K69" s="39"/>
      <c r="L69" s="42"/>
      <c r="M69" s="39"/>
      <c r="N69" s="43"/>
      <c r="O69" s="39"/>
      <c r="P69" s="39"/>
      <c r="Q69" s="39"/>
      <c r="R69" s="12"/>
      <c r="S69" s="12"/>
    </row>
    <row r="70" spans="1:19" x14ac:dyDescent="0.25">
      <c r="A70" s="12"/>
      <c r="B70" s="38"/>
      <c r="C70" s="12"/>
      <c r="D70" s="12"/>
      <c r="E70" s="12"/>
      <c r="F70" s="39"/>
      <c r="G70" s="40"/>
      <c r="H70" s="12"/>
      <c r="I70" s="41"/>
      <c r="J70" s="39"/>
      <c r="K70" s="12"/>
      <c r="L70" s="42"/>
      <c r="M70" s="39"/>
      <c r="N70" s="43"/>
      <c r="O70" s="39"/>
      <c r="P70" s="39"/>
      <c r="Q70" s="39"/>
      <c r="R70" s="12"/>
      <c r="S70" s="12"/>
    </row>
    <row r="71" spans="1:19" x14ac:dyDescent="0.25">
      <c r="A71" s="12"/>
      <c r="B71" s="38"/>
      <c r="C71" s="12"/>
      <c r="D71" s="12"/>
      <c r="E71" s="12"/>
      <c r="F71" s="39"/>
      <c r="G71" s="40"/>
      <c r="H71" s="12"/>
      <c r="I71" s="41"/>
      <c r="J71" s="39"/>
      <c r="K71" s="12"/>
      <c r="L71" s="42"/>
      <c r="M71" s="39"/>
      <c r="N71" s="43"/>
      <c r="O71" s="39"/>
      <c r="P71" s="39"/>
      <c r="Q71" s="39"/>
      <c r="R71" s="12"/>
      <c r="S71" s="12"/>
    </row>
    <row r="72" spans="1:19" x14ac:dyDescent="0.25">
      <c r="A72" s="12"/>
      <c r="B72" s="38"/>
      <c r="C72" s="12"/>
      <c r="D72" s="12"/>
      <c r="E72" s="12"/>
      <c r="F72" s="39"/>
      <c r="G72" s="40"/>
      <c r="H72" s="12"/>
      <c r="I72" s="41"/>
      <c r="J72" s="39"/>
      <c r="K72" s="12"/>
      <c r="L72" s="42"/>
      <c r="M72" s="39"/>
      <c r="N72" s="43"/>
      <c r="O72" s="39"/>
      <c r="P72" s="39"/>
      <c r="Q72" s="39"/>
      <c r="R72" s="12"/>
      <c r="S72" s="12"/>
    </row>
    <row r="73" spans="1:19" ht="15.75" x14ac:dyDescent="0.25">
      <c r="A73" s="12"/>
      <c r="B73" s="38"/>
      <c r="C73" s="12"/>
      <c r="D73" s="12"/>
      <c r="E73" s="12"/>
      <c r="F73" s="12"/>
      <c r="G73" s="12"/>
      <c r="H73" s="43"/>
      <c r="I73" s="44"/>
      <c r="J73" s="12"/>
      <c r="K73" s="12"/>
      <c r="L73" s="44"/>
      <c r="M73" s="43"/>
      <c r="N73" s="43"/>
      <c r="O73" s="39"/>
      <c r="P73" s="39"/>
      <c r="Q73" s="12"/>
      <c r="R73" s="12"/>
      <c r="S73" s="12"/>
    </row>
    <row r="74" spans="1:19" x14ac:dyDescent="0.25">
      <c r="A74" s="12"/>
      <c r="B74" s="38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</row>
    <row r="75" spans="1:19" x14ac:dyDescent="0.25">
      <c r="A75" s="12"/>
      <c r="B75" s="45"/>
      <c r="C75" s="39"/>
      <c r="D75" s="39"/>
      <c r="E75" s="39"/>
      <c r="F75" s="39"/>
      <c r="G75" s="40"/>
      <c r="H75" s="39"/>
      <c r="I75" s="41"/>
      <c r="J75" s="39"/>
      <c r="K75" s="39"/>
      <c r="L75" s="42"/>
      <c r="M75" s="39"/>
      <c r="N75" s="43"/>
      <c r="O75" s="39"/>
      <c r="P75" s="39"/>
      <c r="Q75" s="39"/>
      <c r="R75" s="12"/>
      <c r="S75" s="39"/>
    </row>
    <row r="76" spans="1:19" x14ac:dyDescent="0.25">
      <c r="A76" s="12"/>
      <c r="B76" s="38"/>
      <c r="C76" s="39"/>
      <c r="D76" s="12"/>
      <c r="E76" s="39"/>
      <c r="F76" s="39"/>
      <c r="G76" s="40"/>
      <c r="H76" s="39"/>
      <c r="I76" s="41"/>
      <c r="J76" s="39"/>
      <c r="K76" s="39"/>
      <c r="L76" s="42"/>
      <c r="M76" s="39"/>
      <c r="N76" s="43"/>
      <c r="O76" s="39"/>
      <c r="P76" s="39"/>
      <c r="Q76" s="39"/>
      <c r="R76" s="12"/>
      <c r="S76" s="12"/>
    </row>
    <row r="77" spans="1:19" x14ac:dyDescent="0.25">
      <c r="A77" s="12"/>
      <c r="B77" s="38"/>
      <c r="C77" s="12"/>
      <c r="D77" s="12"/>
      <c r="E77" s="12"/>
      <c r="F77" s="39"/>
      <c r="G77" s="40"/>
      <c r="H77" s="12"/>
      <c r="I77" s="41"/>
      <c r="J77" s="39"/>
      <c r="K77" s="12"/>
      <c r="L77" s="42"/>
      <c r="M77" s="39"/>
      <c r="N77" s="43"/>
      <c r="O77" s="39"/>
      <c r="P77" s="39"/>
      <c r="Q77" s="39"/>
      <c r="R77" s="12"/>
      <c r="S77" s="12"/>
    </row>
    <row r="78" spans="1:19" x14ac:dyDescent="0.25">
      <c r="A78" s="12"/>
      <c r="B78" s="38"/>
      <c r="C78" s="12"/>
      <c r="D78" s="12"/>
      <c r="E78" s="12"/>
      <c r="F78" s="39"/>
      <c r="G78" s="40"/>
      <c r="H78" s="12"/>
      <c r="I78" s="41"/>
      <c r="J78" s="39"/>
      <c r="K78" s="12"/>
      <c r="L78" s="42"/>
      <c r="M78" s="39"/>
      <c r="N78" s="43"/>
      <c r="O78" s="39"/>
      <c r="P78" s="39"/>
      <c r="Q78" s="39"/>
      <c r="R78" s="12"/>
      <c r="S78" s="12"/>
    </row>
    <row r="79" spans="1:19" x14ac:dyDescent="0.25">
      <c r="A79" s="12"/>
      <c r="B79" s="38"/>
      <c r="C79" s="12"/>
      <c r="D79" s="12"/>
      <c r="E79" s="12"/>
      <c r="F79" s="39"/>
      <c r="G79" s="40"/>
      <c r="H79" s="12"/>
      <c r="I79" s="41"/>
      <c r="J79" s="39"/>
      <c r="K79" s="12"/>
      <c r="L79" s="42"/>
      <c r="M79" s="39"/>
      <c r="N79" s="43"/>
      <c r="O79" s="39"/>
      <c r="P79" s="39"/>
      <c r="Q79" s="39"/>
      <c r="R79" s="12"/>
      <c r="S79" s="12"/>
    </row>
    <row r="80" spans="1:19" ht="15.75" x14ac:dyDescent="0.25">
      <c r="A80" s="12"/>
      <c r="B80" s="38"/>
      <c r="C80" s="12"/>
      <c r="D80" s="12"/>
      <c r="E80" s="12"/>
      <c r="F80" s="12"/>
      <c r="G80" s="12"/>
      <c r="H80" s="43"/>
      <c r="I80" s="44"/>
      <c r="J80" s="12"/>
      <c r="K80" s="12"/>
      <c r="L80" s="44"/>
      <c r="M80" s="43"/>
      <c r="N80" s="43"/>
      <c r="O80" s="39"/>
      <c r="P80" s="39"/>
      <c r="Q80" s="12"/>
      <c r="R80" s="12"/>
      <c r="S80" s="12"/>
    </row>
    <row r="81" spans="1:19" x14ac:dyDescent="0.25">
      <c r="A81" s="12"/>
      <c r="B81" s="38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19" x14ac:dyDescent="0.25">
      <c r="A82" s="12"/>
      <c r="B82" s="38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spans="1:19" x14ac:dyDescent="0.25">
      <c r="A83" s="12"/>
      <c r="B83" s="38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</row>
    <row r="84" spans="1:19" x14ac:dyDescent="0.25">
      <c r="A84" s="12"/>
      <c r="B84" s="38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</row>
    <row r="85" spans="1:19" x14ac:dyDescent="0.25">
      <c r="A85" s="12"/>
      <c r="B85" s="38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spans="1:19" x14ac:dyDescent="0.25">
      <c r="A86" s="12"/>
      <c r="B86" s="38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</row>
    <row r="87" spans="1:19" x14ac:dyDescent="0.25">
      <c r="A87" s="12"/>
      <c r="B87" s="38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spans="1:19" x14ac:dyDescent="0.25">
      <c r="A88" s="12"/>
      <c r="B88" s="38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</row>
    <row r="89" spans="1:19" x14ac:dyDescent="0.25">
      <c r="A89" s="12"/>
      <c r="B89" s="38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1:19" x14ac:dyDescent="0.25">
      <c r="A90" s="12"/>
      <c r="B90" s="38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</row>
    <row r="91" spans="1:19" x14ac:dyDescent="0.25">
      <c r="A91" s="12"/>
      <c r="B91" s="38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</row>
    <row r="92" spans="1:19" x14ac:dyDescent="0.25">
      <c r="A92" s="12"/>
      <c r="B92" s="38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</row>
    <row r="93" spans="1:19" x14ac:dyDescent="0.25">
      <c r="A93" s="12"/>
      <c r="B93" s="38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</row>
    <row r="94" spans="1:19" x14ac:dyDescent="0.25">
      <c r="A94" s="12"/>
      <c r="B94" s="38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spans="1:19" x14ac:dyDescent="0.25">
      <c r="A95" s="12"/>
      <c r="B95" s="38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</row>
    <row r="96" spans="1:19" x14ac:dyDescent="0.25">
      <c r="A96" s="12"/>
      <c r="B96" s="38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spans="1:19" x14ac:dyDescent="0.25">
      <c r="A97" s="12"/>
      <c r="B97" s="38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</row>
    <row r="98" spans="1:19" x14ac:dyDescent="0.25">
      <c r="A98" s="12"/>
      <c r="B98" s="38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</row>
    <row r="99" spans="1:19" x14ac:dyDescent="0.25">
      <c r="A99" s="12"/>
      <c r="B99" s="38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spans="1:19" x14ac:dyDescent="0.25">
      <c r="A100" s="12"/>
      <c r="B100" s="38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</row>
    <row r="101" spans="1:19" x14ac:dyDescent="0.25">
      <c r="A101" s="12"/>
      <c r="B101" s="38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</row>
    <row r="102" spans="1:19" x14ac:dyDescent="0.25">
      <c r="A102" s="12"/>
      <c r="B102" s="38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</row>
    <row r="103" spans="1:19" x14ac:dyDescent="0.25">
      <c r="A103" s="12"/>
      <c r="B103" s="38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</row>
    <row r="104" spans="1:19" x14ac:dyDescent="0.25">
      <c r="A104" s="12"/>
      <c r="B104" s="38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</row>
    <row r="105" spans="1:19" x14ac:dyDescent="0.25">
      <c r="A105" s="12"/>
      <c r="B105" s="38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</row>
    <row r="106" spans="1:19" x14ac:dyDescent="0.25">
      <c r="A106" s="12"/>
      <c r="B106" s="38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</row>
    <row r="107" spans="1:19" x14ac:dyDescent="0.25">
      <c r="A107" s="12"/>
      <c r="B107" s="38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</row>
    <row r="108" spans="1:19" x14ac:dyDescent="0.25">
      <c r="A108" s="12"/>
      <c r="B108" s="38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</row>
    <row r="109" spans="1:19" x14ac:dyDescent="0.25">
      <c r="A109" s="12"/>
      <c r="B109" s="38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</row>
    <row r="110" spans="1:19" x14ac:dyDescent="0.25">
      <c r="A110" s="12"/>
      <c r="B110" s="38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</row>
    <row r="111" spans="1:19" x14ac:dyDescent="0.25">
      <c r="A111" s="12"/>
      <c r="B111" s="38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</row>
    <row r="112" spans="1:19" x14ac:dyDescent="0.25">
      <c r="A112" s="12"/>
      <c r="B112" s="38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</row>
    <row r="113" spans="1:19" x14ac:dyDescent="0.25">
      <c r="A113" s="12"/>
      <c r="B113" s="38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</row>
    <row r="114" spans="1:19" x14ac:dyDescent="0.25">
      <c r="A114" s="12"/>
      <c r="B114" s="38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</row>
    <row r="115" spans="1:19" x14ac:dyDescent="0.25">
      <c r="A115" s="12"/>
      <c r="B115" s="38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</row>
    <row r="116" spans="1:19" x14ac:dyDescent="0.25">
      <c r="A116" s="12"/>
      <c r="B116" s="38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1:19" x14ac:dyDescent="0.25">
      <c r="A117" s="12"/>
      <c r="B117" s="38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 spans="1:19" x14ac:dyDescent="0.25">
      <c r="A118" s="12"/>
      <c r="B118" s="38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</row>
    <row r="119" spans="1:19" x14ac:dyDescent="0.25">
      <c r="A119" s="12"/>
      <c r="B119" s="38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 spans="1:19" x14ac:dyDescent="0.25">
      <c r="A120" s="12"/>
      <c r="B120" s="38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</row>
    <row r="121" spans="1:19" x14ac:dyDescent="0.25">
      <c r="A121" s="12"/>
      <c r="B121" s="38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</row>
    <row r="122" spans="1:19" x14ac:dyDescent="0.25">
      <c r="A122" s="12"/>
      <c r="B122" s="38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</row>
    <row r="123" spans="1:19" x14ac:dyDescent="0.25">
      <c r="A123" s="12"/>
      <c r="B123" s="38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</row>
    <row r="124" spans="1:19" x14ac:dyDescent="0.25">
      <c r="A124" s="12"/>
      <c r="B124" s="38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</row>
    <row r="125" spans="1:19" x14ac:dyDescent="0.25">
      <c r="A125" s="12"/>
      <c r="B125" s="38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 spans="1:19" x14ac:dyDescent="0.25">
      <c r="A126" s="12"/>
      <c r="B126" s="38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</row>
    <row r="127" spans="1:19" x14ac:dyDescent="0.25">
      <c r="A127" s="12"/>
      <c r="B127" s="38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 spans="1:19" x14ac:dyDescent="0.25">
      <c r="A128" s="12"/>
      <c r="B128" s="38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</row>
    <row r="129" spans="1:19" x14ac:dyDescent="0.25">
      <c r="A129" s="12"/>
      <c r="B129" s="38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 spans="1:19" x14ac:dyDescent="0.25">
      <c r="A130" s="12"/>
      <c r="B130" s="38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</row>
    <row r="131" spans="1:19" x14ac:dyDescent="0.25">
      <c r="A131" s="12"/>
      <c r="B131" s="38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</sheetData>
  <mergeCells count="3">
    <mergeCell ref="D3:E3"/>
    <mergeCell ref="G3:M3"/>
    <mergeCell ref="Q3:Y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4"/>
  <sheetViews>
    <sheetView workbookViewId="0">
      <selection activeCell="B15" sqref="B15"/>
    </sheetView>
  </sheetViews>
  <sheetFormatPr defaultRowHeight="15" x14ac:dyDescent="0.25"/>
  <cols>
    <col min="1" max="1" width="5" customWidth="1"/>
    <col min="2" max="2" width="31" bestFit="1" customWidth="1"/>
    <col min="3" max="4" width="12.85546875" style="7" customWidth="1"/>
    <col min="5" max="5" width="10.7109375" style="7" bestFit="1" customWidth="1"/>
    <col min="6" max="6" width="12.5703125" style="7" bestFit="1" customWidth="1"/>
    <col min="7" max="7" width="9.7109375" style="7" customWidth="1"/>
    <col min="8" max="8" width="7.28515625" style="7" bestFit="1" customWidth="1"/>
    <col min="9" max="9" width="10.140625" style="7" bestFit="1" customWidth="1"/>
    <col min="10" max="10" width="7.28515625" style="7" bestFit="1" customWidth="1"/>
    <col min="11" max="12" width="10.140625" style="7" bestFit="1" customWidth="1"/>
    <col min="13" max="13" width="7.28515625" style="7" bestFit="1" customWidth="1"/>
    <col min="14" max="15" width="10.140625" style="7" bestFit="1" customWidth="1"/>
    <col min="16" max="16" width="7.28515625" style="7" bestFit="1" customWidth="1"/>
    <col min="17" max="18" width="10.140625" style="7" bestFit="1" customWidth="1"/>
    <col min="19" max="19" width="7.28515625" style="7" bestFit="1" customWidth="1"/>
    <col min="20" max="20" width="10.140625" style="7" bestFit="1" customWidth="1"/>
    <col min="21" max="21" width="10.7109375" style="7" bestFit="1" customWidth="1"/>
    <col min="22" max="22" width="8.140625" style="55" bestFit="1" customWidth="1"/>
    <col min="23" max="23" width="10.140625" style="7" bestFit="1" customWidth="1"/>
    <col min="24" max="24" width="7.140625" style="7" bestFit="1" customWidth="1"/>
    <col min="25" max="26" width="10.140625" style="7" bestFit="1" customWidth="1"/>
    <col min="27" max="27" width="7.140625" style="7" bestFit="1" customWidth="1"/>
    <col min="28" max="28" width="9.5703125" style="10" customWidth="1"/>
    <col min="29" max="29" width="10.140625" bestFit="1" customWidth="1"/>
    <col min="30" max="30" width="7.140625" bestFit="1" customWidth="1"/>
    <col min="31" max="31" width="9" customWidth="1"/>
    <col min="32" max="32" width="10.140625" bestFit="1" customWidth="1"/>
    <col min="33" max="33" width="7.140625" bestFit="1" customWidth="1"/>
    <col min="34" max="34" width="9.42578125" customWidth="1"/>
    <col min="37" max="37" width="10.140625" style="52" bestFit="1" customWidth="1"/>
    <col min="243" max="243" width="5" customWidth="1"/>
    <col min="244" max="244" width="31" bestFit="1" customWidth="1"/>
    <col min="245" max="247" width="12.85546875" customWidth="1"/>
    <col min="248" max="248" width="10.7109375" bestFit="1" customWidth="1"/>
    <col min="249" max="249" width="12.5703125" bestFit="1" customWidth="1"/>
    <col min="250" max="250" width="9.7109375" customWidth="1"/>
    <col min="251" max="251" width="7.28515625" bestFit="1" customWidth="1"/>
    <col min="252" max="252" width="10.140625" bestFit="1" customWidth="1"/>
    <col min="253" max="253" width="7.28515625" bestFit="1" customWidth="1"/>
    <col min="254" max="255" width="10.140625" bestFit="1" customWidth="1"/>
    <col min="256" max="256" width="7.28515625" bestFit="1" customWidth="1"/>
    <col min="257" max="258" width="10.140625" bestFit="1" customWidth="1"/>
    <col min="259" max="259" width="7.28515625" bestFit="1" customWidth="1"/>
    <col min="260" max="261" width="10.140625" bestFit="1" customWidth="1"/>
    <col min="262" max="262" width="7.28515625" bestFit="1" customWidth="1"/>
    <col min="263" max="263" width="10.140625" bestFit="1" customWidth="1"/>
    <col min="264" max="264" width="10.7109375" bestFit="1" customWidth="1"/>
    <col min="265" max="265" width="8.140625" bestFit="1" customWidth="1"/>
    <col min="266" max="266" width="10.140625" bestFit="1" customWidth="1"/>
    <col min="267" max="267" width="7.140625" bestFit="1" customWidth="1"/>
    <col min="268" max="269" width="10.140625" bestFit="1" customWidth="1"/>
    <col min="270" max="270" width="7.140625" bestFit="1" customWidth="1"/>
    <col min="271" max="271" width="9.5703125" customWidth="1"/>
    <col min="272" max="272" width="10.140625" bestFit="1" customWidth="1"/>
    <col min="273" max="273" width="7.140625" bestFit="1" customWidth="1"/>
    <col min="274" max="274" width="9" customWidth="1"/>
    <col min="275" max="275" width="10.140625" bestFit="1" customWidth="1"/>
    <col min="276" max="276" width="7.140625" bestFit="1" customWidth="1"/>
    <col min="277" max="277" width="9.42578125" customWidth="1"/>
    <col min="279" max="280" width="10.140625" bestFit="1" customWidth="1"/>
    <col min="281" max="281" width="7.28515625" bestFit="1" customWidth="1"/>
    <col min="282" max="283" width="10.140625" bestFit="1" customWidth="1"/>
    <col min="284" max="284" width="7.28515625" bestFit="1" customWidth="1"/>
    <col min="285" max="286" width="10.140625" bestFit="1" customWidth="1"/>
    <col min="287" max="287" width="7.28515625" bestFit="1" customWidth="1"/>
    <col min="288" max="289" width="10.140625" bestFit="1" customWidth="1"/>
    <col min="290" max="290" width="7.28515625" bestFit="1" customWidth="1"/>
    <col min="291" max="291" width="8.7109375" bestFit="1" customWidth="1"/>
    <col min="293" max="293" width="10.140625" bestFit="1" customWidth="1"/>
    <col min="499" max="499" width="5" customWidth="1"/>
    <col min="500" max="500" width="31" bestFit="1" customWidth="1"/>
    <col min="501" max="503" width="12.85546875" customWidth="1"/>
    <col min="504" max="504" width="10.7109375" bestFit="1" customWidth="1"/>
    <col min="505" max="505" width="12.5703125" bestFit="1" customWidth="1"/>
    <col min="506" max="506" width="9.7109375" customWidth="1"/>
    <col min="507" max="507" width="7.28515625" bestFit="1" customWidth="1"/>
    <col min="508" max="508" width="10.140625" bestFit="1" customWidth="1"/>
    <col min="509" max="509" width="7.28515625" bestFit="1" customWidth="1"/>
    <col min="510" max="511" width="10.140625" bestFit="1" customWidth="1"/>
    <col min="512" max="512" width="7.28515625" bestFit="1" customWidth="1"/>
    <col min="513" max="514" width="10.140625" bestFit="1" customWidth="1"/>
    <col min="515" max="515" width="7.28515625" bestFit="1" customWidth="1"/>
    <col min="516" max="517" width="10.140625" bestFit="1" customWidth="1"/>
    <col min="518" max="518" width="7.28515625" bestFit="1" customWidth="1"/>
    <col min="519" max="519" width="10.140625" bestFit="1" customWidth="1"/>
    <col min="520" max="520" width="10.7109375" bestFit="1" customWidth="1"/>
    <col min="521" max="521" width="8.140625" bestFit="1" customWidth="1"/>
    <col min="522" max="522" width="10.140625" bestFit="1" customWidth="1"/>
    <col min="523" max="523" width="7.140625" bestFit="1" customWidth="1"/>
    <col min="524" max="525" width="10.140625" bestFit="1" customWidth="1"/>
    <col min="526" max="526" width="7.140625" bestFit="1" customWidth="1"/>
    <col min="527" max="527" width="9.5703125" customWidth="1"/>
    <col min="528" max="528" width="10.140625" bestFit="1" customWidth="1"/>
    <col min="529" max="529" width="7.140625" bestFit="1" customWidth="1"/>
    <col min="530" max="530" width="9" customWidth="1"/>
    <col min="531" max="531" width="10.140625" bestFit="1" customWidth="1"/>
    <col min="532" max="532" width="7.140625" bestFit="1" customWidth="1"/>
    <col min="533" max="533" width="9.42578125" customWidth="1"/>
    <col min="535" max="536" width="10.140625" bestFit="1" customWidth="1"/>
    <col min="537" max="537" width="7.28515625" bestFit="1" customWidth="1"/>
    <col min="538" max="539" width="10.140625" bestFit="1" customWidth="1"/>
    <col min="540" max="540" width="7.28515625" bestFit="1" customWidth="1"/>
    <col min="541" max="542" width="10.140625" bestFit="1" customWidth="1"/>
    <col min="543" max="543" width="7.28515625" bestFit="1" customWidth="1"/>
    <col min="544" max="545" width="10.140625" bestFit="1" customWidth="1"/>
    <col min="546" max="546" width="7.28515625" bestFit="1" customWidth="1"/>
    <col min="547" max="547" width="8.7109375" bestFit="1" customWidth="1"/>
    <col min="549" max="549" width="10.140625" bestFit="1" customWidth="1"/>
    <col min="755" max="755" width="5" customWidth="1"/>
    <col min="756" max="756" width="31" bestFit="1" customWidth="1"/>
    <col min="757" max="759" width="12.85546875" customWidth="1"/>
    <col min="760" max="760" width="10.7109375" bestFit="1" customWidth="1"/>
    <col min="761" max="761" width="12.5703125" bestFit="1" customWidth="1"/>
    <col min="762" max="762" width="9.7109375" customWidth="1"/>
    <col min="763" max="763" width="7.28515625" bestFit="1" customWidth="1"/>
    <col min="764" max="764" width="10.140625" bestFit="1" customWidth="1"/>
    <col min="765" max="765" width="7.28515625" bestFit="1" customWidth="1"/>
    <col min="766" max="767" width="10.140625" bestFit="1" customWidth="1"/>
    <col min="768" max="768" width="7.28515625" bestFit="1" customWidth="1"/>
    <col min="769" max="770" width="10.140625" bestFit="1" customWidth="1"/>
    <col min="771" max="771" width="7.28515625" bestFit="1" customWidth="1"/>
    <col min="772" max="773" width="10.140625" bestFit="1" customWidth="1"/>
    <col min="774" max="774" width="7.28515625" bestFit="1" customWidth="1"/>
    <col min="775" max="775" width="10.140625" bestFit="1" customWidth="1"/>
    <col min="776" max="776" width="10.7109375" bestFit="1" customWidth="1"/>
    <col min="777" max="777" width="8.140625" bestFit="1" customWidth="1"/>
    <col min="778" max="778" width="10.140625" bestFit="1" customWidth="1"/>
    <col min="779" max="779" width="7.140625" bestFit="1" customWidth="1"/>
    <col min="780" max="781" width="10.140625" bestFit="1" customWidth="1"/>
    <col min="782" max="782" width="7.140625" bestFit="1" customWidth="1"/>
    <col min="783" max="783" width="9.5703125" customWidth="1"/>
    <col min="784" max="784" width="10.140625" bestFit="1" customWidth="1"/>
    <col min="785" max="785" width="7.140625" bestFit="1" customWidth="1"/>
    <col min="786" max="786" width="9" customWidth="1"/>
    <col min="787" max="787" width="10.140625" bestFit="1" customWidth="1"/>
    <col min="788" max="788" width="7.140625" bestFit="1" customWidth="1"/>
    <col min="789" max="789" width="9.42578125" customWidth="1"/>
    <col min="791" max="792" width="10.140625" bestFit="1" customWidth="1"/>
    <col min="793" max="793" width="7.28515625" bestFit="1" customWidth="1"/>
    <col min="794" max="795" width="10.140625" bestFit="1" customWidth="1"/>
    <col min="796" max="796" width="7.28515625" bestFit="1" customWidth="1"/>
    <col min="797" max="798" width="10.140625" bestFit="1" customWidth="1"/>
    <col min="799" max="799" width="7.28515625" bestFit="1" customWidth="1"/>
    <col min="800" max="801" width="10.140625" bestFit="1" customWidth="1"/>
    <col min="802" max="802" width="7.28515625" bestFit="1" customWidth="1"/>
    <col min="803" max="803" width="8.7109375" bestFit="1" customWidth="1"/>
    <col min="805" max="805" width="10.140625" bestFit="1" customWidth="1"/>
    <col min="1011" max="1011" width="5" customWidth="1"/>
    <col min="1012" max="1012" width="31" bestFit="1" customWidth="1"/>
    <col min="1013" max="1015" width="12.85546875" customWidth="1"/>
    <col min="1016" max="1016" width="10.7109375" bestFit="1" customWidth="1"/>
    <col min="1017" max="1017" width="12.5703125" bestFit="1" customWidth="1"/>
    <col min="1018" max="1018" width="9.7109375" customWidth="1"/>
    <col min="1019" max="1019" width="7.28515625" bestFit="1" customWidth="1"/>
    <col min="1020" max="1020" width="10.140625" bestFit="1" customWidth="1"/>
    <col min="1021" max="1021" width="7.28515625" bestFit="1" customWidth="1"/>
    <col min="1022" max="1023" width="10.140625" bestFit="1" customWidth="1"/>
    <col min="1024" max="1024" width="7.28515625" bestFit="1" customWidth="1"/>
    <col min="1025" max="1026" width="10.140625" bestFit="1" customWidth="1"/>
    <col min="1027" max="1027" width="7.28515625" bestFit="1" customWidth="1"/>
    <col min="1028" max="1029" width="10.140625" bestFit="1" customWidth="1"/>
    <col min="1030" max="1030" width="7.28515625" bestFit="1" customWidth="1"/>
    <col min="1031" max="1031" width="10.140625" bestFit="1" customWidth="1"/>
    <col min="1032" max="1032" width="10.7109375" bestFit="1" customWidth="1"/>
    <col min="1033" max="1033" width="8.140625" bestFit="1" customWidth="1"/>
    <col min="1034" max="1034" width="10.140625" bestFit="1" customWidth="1"/>
    <col min="1035" max="1035" width="7.140625" bestFit="1" customWidth="1"/>
    <col min="1036" max="1037" width="10.140625" bestFit="1" customWidth="1"/>
    <col min="1038" max="1038" width="7.140625" bestFit="1" customWidth="1"/>
    <col min="1039" max="1039" width="9.5703125" customWidth="1"/>
    <col min="1040" max="1040" width="10.140625" bestFit="1" customWidth="1"/>
    <col min="1041" max="1041" width="7.140625" bestFit="1" customWidth="1"/>
    <col min="1042" max="1042" width="9" customWidth="1"/>
    <col min="1043" max="1043" width="10.140625" bestFit="1" customWidth="1"/>
    <col min="1044" max="1044" width="7.140625" bestFit="1" customWidth="1"/>
    <col min="1045" max="1045" width="9.42578125" customWidth="1"/>
    <col min="1047" max="1048" width="10.140625" bestFit="1" customWidth="1"/>
    <col min="1049" max="1049" width="7.28515625" bestFit="1" customWidth="1"/>
    <col min="1050" max="1051" width="10.140625" bestFit="1" customWidth="1"/>
    <col min="1052" max="1052" width="7.28515625" bestFit="1" customWidth="1"/>
    <col min="1053" max="1054" width="10.140625" bestFit="1" customWidth="1"/>
    <col min="1055" max="1055" width="7.28515625" bestFit="1" customWidth="1"/>
    <col min="1056" max="1057" width="10.140625" bestFit="1" customWidth="1"/>
    <col min="1058" max="1058" width="7.28515625" bestFit="1" customWidth="1"/>
    <col min="1059" max="1059" width="8.7109375" bestFit="1" customWidth="1"/>
    <col min="1061" max="1061" width="10.140625" bestFit="1" customWidth="1"/>
    <col min="1267" max="1267" width="5" customWidth="1"/>
    <col min="1268" max="1268" width="31" bestFit="1" customWidth="1"/>
    <col min="1269" max="1271" width="12.85546875" customWidth="1"/>
    <col min="1272" max="1272" width="10.7109375" bestFit="1" customWidth="1"/>
    <col min="1273" max="1273" width="12.5703125" bestFit="1" customWidth="1"/>
    <col min="1274" max="1274" width="9.7109375" customWidth="1"/>
    <col min="1275" max="1275" width="7.28515625" bestFit="1" customWidth="1"/>
    <col min="1276" max="1276" width="10.140625" bestFit="1" customWidth="1"/>
    <col min="1277" max="1277" width="7.28515625" bestFit="1" customWidth="1"/>
    <col min="1278" max="1279" width="10.140625" bestFit="1" customWidth="1"/>
    <col min="1280" max="1280" width="7.28515625" bestFit="1" customWidth="1"/>
    <col min="1281" max="1282" width="10.140625" bestFit="1" customWidth="1"/>
    <col min="1283" max="1283" width="7.28515625" bestFit="1" customWidth="1"/>
    <col min="1284" max="1285" width="10.140625" bestFit="1" customWidth="1"/>
    <col min="1286" max="1286" width="7.28515625" bestFit="1" customWidth="1"/>
    <col min="1287" max="1287" width="10.140625" bestFit="1" customWidth="1"/>
    <col min="1288" max="1288" width="10.7109375" bestFit="1" customWidth="1"/>
    <col min="1289" max="1289" width="8.140625" bestFit="1" customWidth="1"/>
    <col min="1290" max="1290" width="10.140625" bestFit="1" customWidth="1"/>
    <col min="1291" max="1291" width="7.140625" bestFit="1" customWidth="1"/>
    <col min="1292" max="1293" width="10.140625" bestFit="1" customWidth="1"/>
    <col min="1294" max="1294" width="7.140625" bestFit="1" customWidth="1"/>
    <col min="1295" max="1295" width="9.5703125" customWidth="1"/>
    <col min="1296" max="1296" width="10.140625" bestFit="1" customWidth="1"/>
    <col min="1297" max="1297" width="7.140625" bestFit="1" customWidth="1"/>
    <col min="1298" max="1298" width="9" customWidth="1"/>
    <col min="1299" max="1299" width="10.140625" bestFit="1" customWidth="1"/>
    <col min="1300" max="1300" width="7.140625" bestFit="1" customWidth="1"/>
    <col min="1301" max="1301" width="9.42578125" customWidth="1"/>
    <col min="1303" max="1304" width="10.140625" bestFit="1" customWidth="1"/>
    <col min="1305" max="1305" width="7.28515625" bestFit="1" customWidth="1"/>
    <col min="1306" max="1307" width="10.140625" bestFit="1" customWidth="1"/>
    <col min="1308" max="1308" width="7.28515625" bestFit="1" customWidth="1"/>
    <col min="1309" max="1310" width="10.140625" bestFit="1" customWidth="1"/>
    <col min="1311" max="1311" width="7.28515625" bestFit="1" customWidth="1"/>
    <col min="1312" max="1313" width="10.140625" bestFit="1" customWidth="1"/>
    <col min="1314" max="1314" width="7.28515625" bestFit="1" customWidth="1"/>
    <col min="1315" max="1315" width="8.7109375" bestFit="1" customWidth="1"/>
    <col min="1317" max="1317" width="10.140625" bestFit="1" customWidth="1"/>
    <col min="1523" max="1523" width="5" customWidth="1"/>
    <col min="1524" max="1524" width="31" bestFit="1" customWidth="1"/>
    <col min="1525" max="1527" width="12.85546875" customWidth="1"/>
    <col min="1528" max="1528" width="10.7109375" bestFit="1" customWidth="1"/>
    <col min="1529" max="1529" width="12.5703125" bestFit="1" customWidth="1"/>
    <col min="1530" max="1530" width="9.7109375" customWidth="1"/>
    <col min="1531" max="1531" width="7.28515625" bestFit="1" customWidth="1"/>
    <col min="1532" max="1532" width="10.140625" bestFit="1" customWidth="1"/>
    <col min="1533" max="1533" width="7.28515625" bestFit="1" customWidth="1"/>
    <col min="1534" max="1535" width="10.140625" bestFit="1" customWidth="1"/>
    <col min="1536" max="1536" width="7.28515625" bestFit="1" customWidth="1"/>
    <col min="1537" max="1538" width="10.140625" bestFit="1" customWidth="1"/>
    <col min="1539" max="1539" width="7.28515625" bestFit="1" customWidth="1"/>
    <col min="1540" max="1541" width="10.140625" bestFit="1" customWidth="1"/>
    <col min="1542" max="1542" width="7.28515625" bestFit="1" customWidth="1"/>
    <col min="1543" max="1543" width="10.140625" bestFit="1" customWidth="1"/>
    <col min="1544" max="1544" width="10.7109375" bestFit="1" customWidth="1"/>
    <col min="1545" max="1545" width="8.140625" bestFit="1" customWidth="1"/>
    <col min="1546" max="1546" width="10.140625" bestFit="1" customWidth="1"/>
    <col min="1547" max="1547" width="7.140625" bestFit="1" customWidth="1"/>
    <col min="1548" max="1549" width="10.140625" bestFit="1" customWidth="1"/>
    <col min="1550" max="1550" width="7.140625" bestFit="1" customWidth="1"/>
    <col min="1551" max="1551" width="9.5703125" customWidth="1"/>
    <col min="1552" max="1552" width="10.140625" bestFit="1" customWidth="1"/>
    <col min="1553" max="1553" width="7.140625" bestFit="1" customWidth="1"/>
    <col min="1554" max="1554" width="9" customWidth="1"/>
    <col min="1555" max="1555" width="10.140625" bestFit="1" customWidth="1"/>
    <col min="1556" max="1556" width="7.140625" bestFit="1" customWidth="1"/>
    <col min="1557" max="1557" width="9.42578125" customWidth="1"/>
    <col min="1559" max="1560" width="10.140625" bestFit="1" customWidth="1"/>
    <col min="1561" max="1561" width="7.28515625" bestFit="1" customWidth="1"/>
    <col min="1562" max="1563" width="10.140625" bestFit="1" customWidth="1"/>
    <col min="1564" max="1564" width="7.28515625" bestFit="1" customWidth="1"/>
    <col min="1565" max="1566" width="10.140625" bestFit="1" customWidth="1"/>
    <col min="1567" max="1567" width="7.28515625" bestFit="1" customWidth="1"/>
    <col min="1568" max="1569" width="10.140625" bestFit="1" customWidth="1"/>
    <col min="1570" max="1570" width="7.28515625" bestFit="1" customWidth="1"/>
    <col min="1571" max="1571" width="8.7109375" bestFit="1" customWidth="1"/>
    <col min="1573" max="1573" width="10.140625" bestFit="1" customWidth="1"/>
    <col min="1779" max="1779" width="5" customWidth="1"/>
    <col min="1780" max="1780" width="31" bestFit="1" customWidth="1"/>
    <col min="1781" max="1783" width="12.85546875" customWidth="1"/>
    <col min="1784" max="1784" width="10.7109375" bestFit="1" customWidth="1"/>
    <col min="1785" max="1785" width="12.5703125" bestFit="1" customWidth="1"/>
    <col min="1786" max="1786" width="9.7109375" customWidth="1"/>
    <col min="1787" max="1787" width="7.28515625" bestFit="1" customWidth="1"/>
    <col min="1788" max="1788" width="10.140625" bestFit="1" customWidth="1"/>
    <col min="1789" max="1789" width="7.28515625" bestFit="1" customWidth="1"/>
    <col min="1790" max="1791" width="10.140625" bestFit="1" customWidth="1"/>
    <col min="1792" max="1792" width="7.28515625" bestFit="1" customWidth="1"/>
    <col min="1793" max="1794" width="10.140625" bestFit="1" customWidth="1"/>
    <col min="1795" max="1795" width="7.28515625" bestFit="1" customWidth="1"/>
    <col min="1796" max="1797" width="10.140625" bestFit="1" customWidth="1"/>
    <col min="1798" max="1798" width="7.28515625" bestFit="1" customWidth="1"/>
    <col min="1799" max="1799" width="10.140625" bestFit="1" customWidth="1"/>
    <col min="1800" max="1800" width="10.7109375" bestFit="1" customWidth="1"/>
    <col min="1801" max="1801" width="8.140625" bestFit="1" customWidth="1"/>
    <col min="1802" max="1802" width="10.140625" bestFit="1" customWidth="1"/>
    <col min="1803" max="1803" width="7.140625" bestFit="1" customWidth="1"/>
    <col min="1804" max="1805" width="10.140625" bestFit="1" customWidth="1"/>
    <col min="1806" max="1806" width="7.140625" bestFit="1" customWidth="1"/>
    <col min="1807" max="1807" width="9.5703125" customWidth="1"/>
    <col min="1808" max="1808" width="10.140625" bestFit="1" customWidth="1"/>
    <col min="1809" max="1809" width="7.140625" bestFit="1" customWidth="1"/>
    <col min="1810" max="1810" width="9" customWidth="1"/>
    <col min="1811" max="1811" width="10.140625" bestFit="1" customWidth="1"/>
    <col min="1812" max="1812" width="7.140625" bestFit="1" customWidth="1"/>
    <col min="1813" max="1813" width="9.42578125" customWidth="1"/>
    <col min="1815" max="1816" width="10.140625" bestFit="1" customWidth="1"/>
    <col min="1817" max="1817" width="7.28515625" bestFit="1" customWidth="1"/>
    <col min="1818" max="1819" width="10.140625" bestFit="1" customWidth="1"/>
    <col min="1820" max="1820" width="7.28515625" bestFit="1" customWidth="1"/>
    <col min="1821" max="1822" width="10.140625" bestFit="1" customWidth="1"/>
    <col min="1823" max="1823" width="7.28515625" bestFit="1" customWidth="1"/>
    <col min="1824" max="1825" width="10.140625" bestFit="1" customWidth="1"/>
    <col min="1826" max="1826" width="7.28515625" bestFit="1" customWidth="1"/>
    <col min="1827" max="1827" width="8.7109375" bestFit="1" customWidth="1"/>
    <col min="1829" max="1829" width="10.140625" bestFit="1" customWidth="1"/>
    <col min="2035" max="2035" width="5" customWidth="1"/>
    <col min="2036" max="2036" width="31" bestFit="1" customWidth="1"/>
    <col min="2037" max="2039" width="12.85546875" customWidth="1"/>
    <col min="2040" max="2040" width="10.7109375" bestFit="1" customWidth="1"/>
    <col min="2041" max="2041" width="12.5703125" bestFit="1" customWidth="1"/>
    <col min="2042" max="2042" width="9.7109375" customWidth="1"/>
    <col min="2043" max="2043" width="7.28515625" bestFit="1" customWidth="1"/>
    <col min="2044" max="2044" width="10.140625" bestFit="1" customWidth="1"/>
    <col min="2045" max="2045" width="7.28515625" bestFit="1" customWidth="1"/>
    <col min="2046" max="2047" width="10.140625" bestFit="1" customWidth="1"/>
    <col min="2048" max="2048" width="7.28515625" bestFit="1" customWidth="1"/>
    <col min="2049" max="2050" width="10.140625" bestFit="1" customWidth="1"/>
    <col min="2051" max="2051" width="7.28515625" bestFit="1" customWidth="1"/>
    <col min="2052" max="2053" width="10.140625" bestFit="1" customWidth="1"/>
    <col min="2054" max="2054" width="7.28515625" bestFit="1" customWidth="1"/>
    <col min="2055" max="2055" width="10.140625" bestFit="1" customWidth="1"/>
    <col min="2056" max="2056" width="10.7109375" bestFit="1" customWidth="1"/>
    <col min="2057" max="2057" width="8.140625" bestFit="1" customWidth="1"/>
    <col min="2058" max="2058" width="10.140625" bestFit="1" customWidth="1"/>
    <col min="2059" max="2059" width="7.140625" bestFit="1" customWidth="1"/>
    <col min="2060" max="2061" width="10.140625" bestFit="1" customWidth="1"/>
    <col min="2062" max="2062" width="7.140625" bestFit="1" customWidth="1"/>
    <col min="2063" max="2063" width="9.5703125" customWidth="1"/>
    <col min="2064" max="2064" width="10.140625" bestFit="1" customWidth="1"/>
    <col min="2065" max="2065" width="7.140625" bestFit="1" customWidth="1"/>
    <col min="2066" max="2066" width="9" customWidth="1"/>
    <col min="2067" max="2067" width="10.140625" bestFit="1" customWidth="1"/>
    <col min="2068" max="2068" width="7.140625" bestFit="1" customWidth="1"/>
    <col min="2069" max="2069" width="9.42578125" customWidth="1"/>
    <col min="2071" max="2072" width="10.140625" bestFit="1" customWidth="1"/>
    <col min="2073" max="2073" width="7.28515625" bestFit="1" customWidth="1"/>
    <col min="2074" max="2075" width="10.140625" bestFit="1" customWidth="1"/>
    <col min="2076" max="2076" width="7.28515625" bestFit="1" customWidth="1"/>
    <col min="2077" max="2078" width="10.140625" bestFit="1" customWidth="1"/>
    <col min="2079" max="2079" width="7.28515625" bestFit="1" customWidth="1"/>
    <col min="2080" max="2081" width="10.140625" bestFit="1" customWidth="1"/>
    <col min="2082" max="2082" width="7.28515625" bestFit="1" customWidth="1"/>
    <col min="2083" max="2083" width="8.7109375" bestFit="1" customWidth="1"/>
    <col min="2085" max="2085" width="10.140625" bestFit="1" customWidth="1"/>
    <col min="2291" max="2291" width="5" customWidth="1"/>
    <col min="2292" max="2292" width="31" bestFit="1" customWidth="1"/>
    <col min="2293" max="2295" width="12.85546875" customWidth="1"/>
    <col min="2296" max="2296" width="10.7109375" bestFit="1" customWidth="1"/>
    <col min="2297" max="2297" width="12.5703125" bestFit="1" customWidth="1"/>
    <col min="2298" max="2298" width="9.7109375" customWidth="1"/>
    <col min="2299" max="2299" width="7.28515625" bestFit="1" customWidth="1"/>
    <col min="2300" max="2300" width="10.140625" bestFit="1" customWidth="1"/>
    <col min="2301" max="2301" width="7.28515625" bestFit="1" customWidth="1"/>
    <col min="2302" max="2303" width="10.140625" bestFit="1" customWidth="1"/>
    <col min="2304" max="2304" width="7.28515625" bestFit="1" customWidth="1"/>
    <col min="2305" max="2306" width="10.140625" bestFit="1" customWidth="1"/>
    <col min="2307" max="2307" width="7.28515625" bestFit="1" customWidth="1"/>
    <col min="2308" max="2309" width="10.140625" bestFit="1" customWidth="1"/>
    <col min="2310" max="2310" width="7.28515625" bestFit="1" customWidth="1"/>
    <col min="2311" max="2311" width="10.140625" bestFit="1" customWidth="1"/>
    <col min="2312" max="2312" width="10.7109375" bestFit="1" customWidth="1"/>
    <col min="2313" max="2313" width="8.140625" bestFit="1" customWidth="1"/>
    <col min="2314" max="2314" width="10.140625" bestFit="1" customWidth="1"/>
    <col min="2315" max="2315" width="7.140625" bestFit="1" customWidth="1"/>
    <col min="2316" max="2317" width="10.140625" bestFit="1" customWidth="1"/>
    <col min="2318" max="2318" width="7.140625" bestFit="1" customWidth="1"/>
    <col min="2319" max="2319" width="9.5703125" customWidth="1"/>
    <col min="2320" max="2320" width="10.140625" bestFit="1" customWidth="1"/>
    <col min="2321" max="2321" width="7.140625" bestFit="1" customWidth="1"/>
    <col min="2322" max="2322" width="9" customWidth="1"/>
    <col min="2323" max="2323" width="10.140625" bestFit="1" customWidth="1"/>
    <col min="2324" max="2324" width="7.140625" bestFit="1" customWidth="1"/>
    <col min="2325" max="2325" width="9.42578125" customWidth="1"/>
    <col min="2327" max="2328" width="10.140625" bestFit="1" customWidth="1"/>
    <col min="2329" max="2329" width="7.28515625" bestFit="1" customWidth="1"/>
    <col min="2330" max="2331" width="10.140625" bestFit="1" customWidth="1"/>
    <col min="2332" max="2332" width="7.28515625" bestFit="1" customWidth="1"/>
    <col min="2333" max="2334" width="10.140625" bestFit="1" customWidth="1"/>
    <col min="2335" max="2335" width="7.28515625" bestFit="1" customWidth="1"/>
    <col min="2336" max="2337" width="10.140625" bestFit="1" customWidth="1"/>
    <col min="2338" max="2338" width="7.28515625" bestFit="1" customWidth="1"/>
    <col min="2339" max="2339" width="8.7109375" bestFit="1" customWidth="1"/>
    <col min="2341" max="2341" width="10.140625" bestFit="1" customWidth="1"/>
    <col min="2547" max="2547" width="5" customWidth="1"/>
    <col min="2548" max="2548" width="31" bestFit="1" customWidth="1"/>
    <col min="2549" max="2551" width="12.85546875" customWidth="1"/>
    <col min="2552" max="2552" width="10.7109375" bestFit="1" customWidth="1"/>
    <col min="2553" max="2553" width="12.5703125" bestFit="1" customWidth="1"/>
    <col min="2554" max="2554" width="9.7109375" customWidth="1"/>
    <col min="2555" max="2555" width="7.28515625" bestFit="1" customWidth="1"/>
    <col min="2556" max="2556" width="10.140625" bestFit="1" customWidth="1"/>
    <col min="2557" max="2557" width="7.28515625" bestFit="1" customWidth="1"/>
    <col min="2558" max="2559" width="10.140625" bestFit="1" customWidth="1"/>
    <col min="2560" max="2560" width="7.28515625" bestFit="1" customWidth="1"/>
    <col min="2561" max="2562" width="10.140625" bestFit="1" customWidth="1"/>
    <col min="2563" max="2563" width="7.28515625" bestFit="1" customWidth="1"/>
    <col min="2564" max="2565" width="10.140625" bestFit="1" customWidth="1"/>
    <col min="2566" max="2566" width="7.28515625" bestFit="1" customWidth="1"/>
    <col min="2567" max="2567" width="10.140625" bestFit="1" customWidth="1"/>
    <col min="2568" max="2568" width="10.7109375" bestFit="1" customWidth="1"/>
    <col min="2569" max="2569" width="8.140625" bestFit="1" customWidth="1"/>
    <col min="2570" max="2570" width="10.140625" bestFit="1" customWidth="1"/>
    <col min="2571" max="2571" width="7.140625" bestFit="1" customWidth="1"/>
    <col min="2572" max="2573" width="10.140625" bestFit="1" customWidth="1"/>
    <col min="2574" max="2574" width="7.140625" bestFit="1" customWidth="1"/>
    <col min="2575" max="2575" width="9.5703125" customWidth="1"/>
    <col min="2576" max="2576" width="10.140625" bestFit="1" customWidth="1"/>
    <col min="2577" max="2577" width="7.140625" bestFit="1" customWidth="1"/>
    <col min="2578" max="2578" width="9" customWidth="1"/>
    <col min="2579" max="2579" width="10.140625" bestFit="1" customWidth="1"/>
    <col min="2580" max="2580" width="7.140625" bestFit="1" customWidth="1"/>
    <col min="2581" max="2581" width="9.42578125" customWidth="1"/>
    <col min="2583" max="2584" width="10.140625" bestFit="1" customWidth="1"/>
    <col min="2585" max="2585" width="7.28515625" bestFit="1" customWidth="1"/>
    <col min="2586" max="2587" width="10.140625" bestFit="1" customWidth="1"/>
    <col min="2588" max="2588" width="7.28515625" bestFit="1" customWidth="1"/>
    <col min="2589" max="2590" width="10.140625" bestFit="1" customWidth="1"/>
    <col min="2591" max="2591" width="7.28515625" bestFit="1" customWidth="1"/>
    <col min="2592" max="2593" width="10.140625" bestFit="1" customWidth="1"/>
    <col min="2594" max="2594" width="7.28515625" bestFit="1" customWidth="1"/>
    <col min="2595" max="2595" width="8.7109375" bestFit="1" customWidth="1"/>
    <col min="2597" max="2597" width="10.140625" bestFit="1" customWidth="1"/>
    <col min="2803" max="2803" width="5" customWidth="1"/>
    <col min="2804" max="2804" width="31" bestFit="1" customWidth="1"/>
    <col min="2805" max="2807" width="12.85546875" customWidth="1"/>
    <col min="2808" max="2808" width="10.7109375" bestFit="1" customWidth="1"/>
    <col min="2809" max="2809" width="12.5703125" bestFit="1" customWidth="1"/>
    <col min="2810" max="2810" width="9.7109375" customWidth="1"/>
    <col min="2811" max="2811" width="7.28515625" bestFit="1" customWidth="1"/>
    <col min="2812" max="2812" width="10.140625" bestFit="1" customWidth="1"/>
    <col min="2813" max="2813" width="7.28515625" bestFit="1" customWidth="1"/>
    <col min="2814" max="2815" width="10.140625" bestFit="1" customWidth="1"/>
    <col min="2816" max="2816" width="7.28515625" bestFit="1" customWidth="1"/>
    <col min="2817" max="2818" width="10.140625" bestFit="1" customWidth="1"/>
    <col min="2819" max="2819" width="7.28515625" bestFit="1" customWidth="1"/>
    <col min="2820" max="2821" width="10.140625" bestFit="1" customWidth="1"/>
    <col min="2822" max="2822" width="7.28515625" bestFit="1" customWidth="1"/>
    <col min="2823" max="2823" width="10.140625" bestFit="1" customWidth="1"/>
    <col min="2824" max="2824" width="10.7109375" bestFit="1" customWidth="1"/>
    <col min="2825" max="2825" width="8.140625" bestFit="1" customWidth="1"/>
    <col min="2826" max="2826" width="10.140625" bestFit="1" customWidth="1"/>
    <col min="2827" max="2827" width="7.140625" bestFit="1" customWidth="1"/>
    <col min="2828" max="2829" width="10.140625" bestFit="1" customWidth="1"/>
    <col min="2830" max="2830" width="7.140625" bestFit="1" customWidth="1"/>
    <col min="2831" max="2831" width="9.5703125" customWidth="1"/>
    <col min="2832" max="2832" width="10.140625" bestFit="1" customWidth="1"/>
    <col min="2833" max="2833" width="7.140625" bestFit="1" customWidth="1"/>
    <col min="2834" max="2834" width="9" customWidth="1"/>
    <col min="2835" max="2835" width="10.140625" bestFit="1" customWidth="1"/>
    <col min="2836" max="2836" width="7.140625" bestFit="1" customWidth="1"/>
    <col min="2837" max="2837" width="9.42578125" customWidth="1"/>
    <col min="2839" max="2840" width="10.140625" bestFit="1" customWidth="1"/>
    <col min="2841" max="2841" width="7.28515625" bestFit="1" customWidth="1"/>
    <col min="2842" max="2843" width="10.140625" bestFit="1" customWidth="1"/>
    <col min="2844" max="2844" width="7.28515625" bestFit="1" customWidth="1"/>
    <col min="2845" max="2846" width="10.140625" bestFit="1" customWidth="1"/>
    <col min="2847" max="2847" width="7.28515625" bestFit="1" customWidth="1"/>
    <col min="2848" max="2849" width="10.140625" bestFit="1" customWidth="1"/>
    <col min="2850" max="2850" width="7.28515625" bestFit="1" customWidth="1"/>
    <col min="2851" max="2851" width="8.7109375" bestFit="1" customWidth="1"/>
    <col min="2853" max="2853" width="10.140625" bestFit="1" customWidth="1"/>
    <col min="3059" max="3059" width="5" customWidth="1"/>
    <col min="3060" max="3060" width="31" bestFit="1" customWidth="1"/>
    <col min="3061" max="3063" width="12.85546875" customWidth="1"/>
    <col min="3064" max="3064" width="10.7109375" bestFit="1" customWidth="1"/>
    <col min="3065" max="3065" width="12.5703125" bestFit="1" customWidth="1"/>
    <col min="3066" max="3066" width="9.7109375" customWidth="1"/>
    <col min="3067" max="3067" width="7.28515625" bestFit="1" customWidth="1"/>
    <col min="3068" max="3068" width="10.140625" bestFit="1" customWidth="1"/>
    <col min="3069" max="3069" width="7.28515625" bestFit="1" customWidth="1"/>
    <col min="3070" max="3071" width="10.140625" bestFit="1" customWidth="1"/>
    <col min="3072" max="3072" width="7.28515625" bestFit="1" customWidth="1"/>
    <col min="3073" max="3074" width="10.140625" bestFit="1" customWidth="1"/>
    <col min="3075" max="3075" width="7.28515625" bestFit="1" customWidth="1"/>
    <col min="3076" max="3077" width="10.140625" bestFit="1" customWidth="1"/>
    <col min="3078" max="3078" width="7.28515625" bestFit="1" customWidth="1"/>
    <col min="3079" max="3079" width="10.140625" bestFit="1" customWidth="1"/>
    <col min="3080" max="3080" width="10.7109375" bestFit="1" customWidth="1"/>
    <col min="3081" max="3081" width="8.140625" bestFit="1" customWidth="1"/>
    <col min="3082" max="3082" width="10.140625" bestFit="1" customWidth="1"/>
    <col min="3083" max="3083" width="7.140625" bestFit="1" customWidth="1"/>
    <col min="3084" max="3085" width="10.140625" bestFit="1" customWidth="1"/>
    <col min="3086" max="3086" width="7.140625" bestFit="1" customWidth="1"/>
    <col min="3087" max="3087" width="9.5703125" customWidth="1"/>
    <col min="3088" max="3088" width="10.140625" bestFit="1" customWidth="1"/>
    <col min="3089" max="3089" width="7.140625" bestFit="1" customWidth="1"/>
    <col min="3090" max="3090" width="9" customWidth="1"/>
    <col min="3091" max="3091" width="10.140625" bestFit="1" customWidth="1"/>
    <col min="3092" max="3092" width="7.140625" bestFit="1" customWidth="1"/>
    <col min="3093" max="3093" width="9.42578125" customWidth="1"/>
    <col min="3095" max="3096" width="10.140625" bestFit="1" customWidth="1"/>
    <col min="3097" max="3097" width="7.28515625" bestFit="1" customWidth="1"/>
    <col min="3098" max="3099" width="10.140625" bestFit="1" customWidth="1"/>
    <col min="3100" max="3100" width="7.28515625" bestFit="1" customWidth="1"/>
    <col min="3101" max="3102" width="10.140625" bestFit="1" customWidth="1"/>
    <col min="3103" max="3103" width="7.28515625" bestFit="1" customWidth="1"/>
    <col min="3104" max="3105" width="10.140625" bestFit="1" customWidth="1"/>
    <col min="3106" max="3106" width="7.28515625" bestFit="1" customWidth="1"/>
    <col min="3107" max="3107" width="8.7109375" bestFit="1" customWidth="1"/>
    <col min="3109" max="3109" width="10.140625" bestFit="1" customWidth="1"/>
    <col min="3315" max="3315" width="5" customWidth="1"/>
    <col min="3316" max="3316" width="31" bestFit="1" customWidth="1"/>
    <col min="3317" max="3319" width="12.85546875" customWidth="1"/>
    <col min="3320" max="3320" width="10.7109375" bestFit="1" customWidth="1"/>
    <col min="3321" max="3321" width="12.5703125" bestFit="1" customWidth="1"/>
    <col min="3322" max="3322" width="9.7109375" customWidth="1"/>
    <col min="3323" max="3323" width="7.28515625" bestFit="1" customWidth="1"/>
    <col min="3324" max="3324" width="10.140625" bestFit="1" customWidth="1"/>
    <col min="3325" max="3325" width="7.28515625" bestFit="1" customWidth="1"/>
    <col min="3326" max="3327" width="10.140625" bestFit="1" customWidth="1"/>
    <col min="3328" max="3328" width="7.28515625" bestFit="1" customWidth="1"/>
    <col min="3329" max="3330" width="10.140625" bestFit="1" customWidth="1"/>
    <col min="3331" max="3331" width="7.28515625" bestFit="1" customWidth="1"/>
    <col min="3332" max="3333" width="10.140625" bestFit="1" customWidth="1"/>
    <col min="3334" max="3334" width="7.28515625" bestFit="1" customWidth="1"/>
    <col min="3335" max="3335" width="10.140625" bestFit="1" customWidth="1"/>
    <col min="3336" max="3336" width="10.7109375" bestFit="1" customWidth="1"/>
    <col min="3337" max="3337" width="8.140625" bestFit="1" customWidth="1"/>
    <col min="3338" max="3338" width="10.140625" bestFit="1" customWidth="1"/>
    <col min="3339" max="3339" width="7.140625" bestFit="1" customWidth="1"/>
    <col min="3340" max="3341" width="10.140625" bestFit="1" customWidth="1"/>
    <col min="3342" max="3342" width="7.140625" bestFit="1" customWidth="1"/>
    <col min="3343" max="3343" width="9.5703125" customWidth="1"/>
    <col min="3344" max="3344" width="10.140625" bestFit="1" customWidth="1"/>
    <col min="3345" max="3345" width="7.140625" bestFit="1" customWidth="1"/>
    <col min="3346" max="3346" width="9" customWidth="1"/>
    <col min="3347" max="3347" width="10.140625" bestFit="1" customWidth="1"/>
    <col min="3348" max="3348" width="7.140625" bestFit="1" customWidth="1"/>
    <col min="3349" max="3349" width="9.42578125" customWidth="1"/>
    <col min="3351" max="3352" width="10.140625" bestFit="1" customWidth="1"/>
    <col min="3353" max="3353" width="7.28515625" bestFit="1" customWidth="1"/>
    <col min="3354" max="3355" width="10.140625" bestFit="1" customWidth="1"/>
    <col min="3356" max="3356" width="7.28515625" bestFit="1" customWidth="1"/>
    <col min="3357" max="3358" width="10.140625" bestFit="1" customWidth="1"/>
    <col min="3359" max="3359" width="7.28515625" bestFit="1" customWidth="1"/>
    <col min="3360" max="3361" width="10.140625" bestFit="1" customWidth="1"/>
    <col min="3362" max="3362" width="7.28515625" bestFit="1" customWidth="1"/>
    <col min="3363" max="3363" width="8.7109375" bestFit="1" customWidth="1"/>
    <col min="3365" max="3365" width="10.140625" bestFit="1" customWidth="1"/>
    <col min="3571" max="3571" width="5" customWidth="1"/>
    <col min="3572" max="3572" width="31" bestFit="1" customWidth="1"/>
    <col min="3573" max="3575" width="12.85546875" customWidth="1"/>
    <col min="3576" max="3576" width="10.7109375" bestFit="1" customWidth="1"/>
    <col min="3577" max="3577" width="12.5703125" bestFit="1" customWidth="1"/>
    <col min="3578" max="3578" width="9.7109375" customWidth="1"/>
    <col min="3579" max="3579" width="7.28515625" bestFit="1" customWidth="1"/>
    <col min="3580" max="3580" width="10.140625" bestFit="1" customWidth="1"/>
    <col min="3581" max="3581" width="7.28515625" bestFit="1" customWidth="1"/>
    <col min="3582" max="3583" width="10.140625" bestFit="1" customWidth="1"/>
    <col min="3584" max="3584" width="7.28515625" bestFit="1" customWidth="1"/>
    <col min="3585" max="3586" width="10.140625" bestFit="1" customWidth="1"/>
    <col min="3587" max="3587" width="7.28515625" bestFit="1" customWidth="1"/>
    <col min="3588" max="3589" width="10.140625" bestFit="1" customWidth="1"/>
    <col min="3590" max="3590" width="7.28515625" bestFit="1" customWidth="1"/>
    <col min="3591" max="3591" width="10.140625" bestFit="1" customWidth="1"/>
    <col min="3592" max="3592" width="10.7109375" bestFit="1" customWidth="1"/>
    <col min="3593" max="3593" width="8.140625" bestFit="1" customWidth="1"/>
    <col min="3594" max="3594" width="10.140625" bestFit="1" customWidth="1"/>
    <col min="3595" max="3595" width="7.140625" bestFit="1" customWidth="1"/>
    <col min="3596" max="3597" width="10.140625" bestFit="1" customWidth="1"/>
    <col min="3598" max="3598" width="7.140625" bestFit="1" customWidth="1"/>
    <col min="3599" max="3599" width="9.5703125" customWidth="1"/>
    <col min="3600" max="3600" width="10.140625" bestFit="1" customWidth="1"/>
    <col min="3601" max="3601" width="7.140625" bestFit="1" customWidth="1"/>
    <col min="3602" max="3602" width="9" customWidth="1"/>
    <col min="3603" max="3603" width="10.140625" bestFit="1" customWidth="1"/>
    <col min="3604" max="3604" width="7.140625" bestFit="1" customWidth="1"/>
    <col min="3605" max="3605" width="9.42578125" customWidth="1"/>
    <col min="3607" max="3608" width="10.140625" bestFit="1" customWidth="1"/>
    <col min="3609" max="3609" width="7.28515625" bestFit="1" customWidth="1"/>
    <col min="3610" max="3611" width="10.140625" bestFit="1" customWidth="1"/>
    <col min="3612" max="3612" width="7.28515625" bestFit="1" customWidth="1"/>
    <col min="3613" max="3614" width="10.140625" bestFit="1" customWidth="1"/>
    <col min="3615" max="3615" width="7.28515625" bestFit="1" customWidth="1"/>
    <col min="3616" max="3617" width="10.140625" bestFit="1" customWidth="1"/>
    <col min="3618" max="3618" width="7.28515625" bestFit="1" customWidth="1"/>
    <col min="3619" max="3619" width="8.7109375" bestFit="1" customWidth="1"/>
    <col min="3621" max="3621" width="10.140625" bestFit="1" customWidth="1"/>
    <col min="3827" max="3827" width="5" customWidth="1"/>
    <col min="3828" max="3828" width="31" bestFit="1" customWidth="1"/>
    <col min="3829" max="3831" width="12.85546875" customWidth="1"/>
    <col min="3832" max="3832" width="10.7109375" bestFit="1" customWidth="1"/>
    <col min="3833" max="3833" width="12.5703125" bestFit="1" customWidth="1"/>
    <col min="3834" max="3834" width="9.7109375" customWidth="1"/>
    <col min="3835" max="3835" width="7.28515625" bestFit="1" customWidth="1"/>
    <col min="3836" max="3836" width="10.140625" bestFit="1" customWidth="1"/>
    <col min="3837" max="3837" width="7.28515625" bestFit="1" customWidth="1"/>
    <col min="3838" max="3839" width="10.140625" bestFit="1" customWidth="1"/>
    <col min="3840" max="3840" width="7.28515625" bestFit="1" customWidth="1"/>
    <col min="3841" max="3842" width="10.140625" bestFit="1" customWidth="1"/>
    <col min="3843" max="3843" width="7.28515625" bestFit="1" customWidth="1"/>
    <col min="3844" max="3845" width="10.140625" bestFit="1" customWidth="1"/>
    <col min="3846" max="3846" width="7.28515625" bestFit="1" customWidth="1"/>
    <col min="3847" max="3847" width="10.140625" bestFit="1" customWidth="1"/>
    <col min="3848" max="3848" width="10.7109375" bestFit="1" customWidth="1"/>
    <col min="3849" max="3849" width="8.140625" bestFit="1" customWidth="1"/>
    <col min="3850" max="3850" width="10.140625" bestFit="1" customWidth="1"/>
    <col min="3851" max="3851" width="7.140625" bestFit="1" customWidth="1"/>
    <col min="3852" max="3853" width="10.140625" bestFit="1" customWidth="1"/>
    <col min="3854" max="3854" width="7.140625" bestFit="1" customWidth="1"/>
    <col min="3855" max="3855" width="9.5703125" customWidth="1"/>
    <col min="3856" max="3856" width="10.140625" bestFit="1" customWidth="1"/>
    <col min="3857" max="3857" width="7.140625" bestFit="1" customWidth="1"/>
    <col min="3858" max="3858" width="9" customWidth="1"/>
    <col min="3859" max="3859" width="10.140625" bestFit="1" customWidth="1"/>
    <col min="3860" max="3860" width="7.140625" bestFit="1" customWidth="1"/>
    <col min="3861" max="3861" width="9.42578125" customWidth="1"/>
    <col min="3863" max="3864" width="10.140625" bestFit="1" customWidth="1"/>
    <col min="3865" max="3865" width="7.28515625" bestFit="1" customWidth="1"/>
    <col min="3866" max="3867" width="10.140625" bestFit="1" customWidth="1"/>
    <col min="3868" max="3868" width="7.28515625" bestFit="1" customWidth="1"/>
    <col min="3869" max="3870" width="10.140625" bestFit="1" customWidth="1"/>
    <col min="3871" max="3871" width="7.28515625" bestFit="1" customWidth="1"/>
    <col min="3872" max="3873" width="10.140625" bestFit="1" customWidth="1"/>
    <col min="3874" max="3874" width="7.28515625" bestFit="1" customWidth="1"/>
    <col min="3875" max="3875" width="8.7109375" bestFit="1" customWidth="1"/>
    <col min="3877" max="3877" width="10.140625" bestFit="1" customWidth="1"/>
    <col min="4083" max="4083" width="5" customWidth="1"/>
    <col min="4084" max="4084" width="31" bestFit="1" customWidth="1"/>
    <col min="4085" max="4087" width="12.85546875" customWidth="1"/>
    <col min="4088" max="4088" width="10.7109375" bestFit="1" customWidth="1"/>
    <col min="4089" max="4089" width="12.5703125" bestFit="1" customWidth="1"/>
    <col min="4090" max="4090" width="9.7109375" customWidth="1"/>
    <col min="4091" max="4091" width="7.28515625" bestFit="1" customWidth="1"/>
    <col min="4092" max="4092" width="10.140625" bestFit="1" customWidth="1"/>
    <col min="4093" max="4093" width="7.28515625" bestFit="1" customWidth="1"/>
    <col min="4094" max="4095" width="10.140625" bestFit="1" customWidth="1"/>
    <col min="4096" max="4096" width="7.28515625" bestFit="1" customWidth="1"/>
    <col min="4097" max="4098" width="10.140625" bestFit="1" customWidth="1"/>
    <col min="4099" max="4099" width="7.28515625" bestFit="1" customWidth="1"/>
    <col min="4100" max="4101" width="10.140625" bestFit="1" customWidth="1"/>
    <col min="4102" max="4102" width="7.28515625" bestFit="1" customWidth="1"/>
    <col min="4103" max="4103" width="10.140625" bestFit="1" customWidth="1"/>
    <col min="4104" max="4104" width="10.7109375" bestFit="1" customWidth="1"/>
    <col min="4105" max="4105" width="8.140625" bestFit="1" customWidth="1"/>
    <col min="4106" max="4106" width="10.140625" bestFit="1" customWidth="1"/>
    <col min="4107" max="4107" width="7.140625" bestFit="1" customWidth="1"/>
    <col min="4108" max="4109" width="10.140625" bestFit="1" customWidth="1"/>
    <col min="4110" max="4110" width="7.140625" bestFit="1" customWidth="1"/>
    <col min="4111" max="4111" width="9.5703125" customWidth="1"/>
    <col min="4112" max="4112" width="10.140625" bestFit="1" customWidth="1"/>
    <col min="4113" max="4113" width="7.140625" bestFit="1" customWidth="1"/>
    <col min="4114" max="4114" width="9" customWidth="1"/>
    <col min="4115" max="4115" width="10.140625" bestFit="1" customWidth="1"/>
    <col min="4116" max="4116" width="7.140625" bestFit="1" customWidth="1"/>
    <col min="4117" max="4117" width="9.42578125" customWidth="1"/>
    <col min="4119" max="4120" width="10.140625" bestFit="1" customWidth="1"/>
    <col min="4121" max="4121" width="7.28515625" bestFit="1" customWidth="1"/>
    <col min="4122" max="4123" width="10.140625" bestFit="1" customWidth="1"/>
    <col min="4124" max="4124" width="7.28515625" bestFit="1" customWidth="1"/>
    <col min="4125" max="4126" width="10.140625" bestFit="1" customWidth="1"/>
    <col min="4127" max="4127" width="7.28515625" bestFit="1" customWidth="1"/>
    <col min="4128" max="4129" width="10.140625" bestFit="1" customWidth="1"/>
    <col min="4130" max="4130" width="7.28515625" bestFit="1" customWidth="1"/>
    <col min="4131" max="4131" width="8.7109375" bestFit="1" customWidth="1"/>
    <col min="4133" max="4133" width="10.140625" bestFit="1" customWidth="1"/>
    <col min="4339" max="4339" width="5" customWidth="1"/>
    <col min="4340" max="4340" width="31" bestFit="1" customWidth="1"/>
    <col min="4341" max="4343" width="12.85546875" customWidth="1"/>
    <col min="4344" max="4344" width="10.7109375" bestFit="1" customWidth="1"/>
    <col min="4345" max="4345" width="12.5703125" bestFit="1" customWidth="1"/>
    <col min="4346" max="4346" width="9.7109375" customWidth="1"/>
    <col min="4347" max="4347" width="7.28515625" bestFit="1" customWidth="1"/>
    <col min="4348" max="4348" width="10.140625" bestFit="1" customWidth="1"/>
    <col min="4349" max="4349" width="7.28515625" bestFit="1" customWidth="1"/>
    <col min="4350" max="4351" width="10.140625" bestFit="1" customWidth="1"/>
    <col min="4352" max="4352" width="7.28515625" bestFit="1" customWidth="1"/>
    <col min="4353" max="4354" width="10.140625" bestFit="1" customWidth="1"/>
    <col min="4355" max="4355" width="7.28515625" bestFit="1" customWidth="1"/>
    <col min="4356" max="4357" width="10.140625" bestFit="1" customWidth="1"/>
    <col min="4358" max="4358" width="7.28515625" bestFit="1" customWidth="1"/>
    <col min="4359" max="4359" width="10.140625" bestFit="1" customWidth="1"/>
    <col min="4360" max="4360" width="10.7109375" bestFit="1" customWidth="1"/>
    <col min="4361" max="4361" width="8.140625" bestFit="1" customWidth="1"/>
    <col min="4362" max="4362" width="10.140625" bestFit="1" customWidth="1"/>
    <col min="4363" max="4363" width="7.140625" bestFit="1" customWidth="1"/>
    <col min="4364" max="4365" width="10.140625" bestFit="1" customWidth="1"/>
    <col min="4366" max="4366" width="7.140625" bestFit="1" customWidth="1"/>
    <col min="4367" max="4367" width="9.5703125" customWidth="1"/>
    <col min="4368" max="4368" width="10.140625" bestFit="1" customWidth="1"/>
    <col min="4369" max="4369" width="7.140625" bestFit="1" customWidth="1"/>
    <col min="4370" max="4370" width="9" customWidth="1"/>
    <col min="4371" max="4371" width="10.140625" bestFit="1" customWidth="1"/>
    <col min="4372" max="4372" width="7.140625" bestFit="1" customWidth="1"/>
    <col min="4373" max="4373" width="9.42578125" customWidth="1"/>
    <col min="4375" max="4376" width="10.140625" bestFit="1" customWidth="1"/>
    <col min="4377" max="4377" width="7.28515625" bestFit="1" customWidth="1"/>
    <col min="4378" max="4379" width="10.140625" bestFit="1" customWidth="1"/>
    <col min="4380" max="4380" width="7.28515625" bestFit="1" customWidth="1"/>
    <col min="4381" max="4382" width="10.140625" bestFit="1" customWidth="1"/>
    <col min="4383" max="4383" width="7.28515625" bestFit="1" customWidth="1"/>
    <col min="4384" max="4385" width="10.140625" bestFit="1" customWidth="1"/>
    <col min="4386" max="4386" width="7.28515625" bestFit="1" customWidth="1"/>
    <col min="4387" max="4387" width="8.7109375" bestFit="1" customWidth="1"/>
    <col min="4389" max="4389" width="10.140625" bestFit="1" customWidth="1"/>
    <col min="4595" max="4595" width="5" customWidth="1"/>
    <col min="4596" max="4596" width="31" bestFit="1" customWidth="1"/>
    <col min="4597" max="4599" width="12.85546875" customWidth="1"/>
    <col min="4600" max="4600" width="10.7109375" bestFit="1" customWidth="1"/>
    <col min="4601" max="4601" width="12.5703125" bestFit="1" customWidth="1"/>
    <col min="4602" max="4602" width="9.7109375" customWidth="1"/>
    <col min="4603" max="4603" width="7.28515625" bestFit="1" customWidth="1"/>
    <col min="4604" max="4604" width="10.140625" bestFit="1" customWidth="1"/>
    <col min="4605" max="4605" width="7.28515625" bestFit="1" customWidth="1"/>
    <col min="4606" max="4607" width="10.140625" bestFit="1" customWidth="1"/>
    <col min="4608" max="4608" width="7.28515625" bestFit="1" customWidth="1"/>
    <col min="4609" max="4610" width="10.140625" bestFit="1" customWidth="1"/>
    <col min="4611" max="4611" width="7.28515625" bestFit="1" customWidth="1"/>
    <col min="4612" max="4613" width="10.140625" bestFit="1" customWidth="1"/>
    <col min="4614" max="4614" width="7.28515625" bestFit="1" customWidth="1"/>
    <col min="4615" max="4615" width="10.140625" bestFit="1" customWidth="1"/>
    <col min="4616" max="4616" width="10.7109375" bestFit="1" customWidth="1"/>
    <col min="4617" max="4617" width="8.140625" bestFit="1" customWidth="1"/>
    <col min="4618" max="4618" width="10.140625" bestFit="1" customWidth="1"/>
    <col min="4619" max="4619" width="7.140625" bestFit="1" customWidth="1"/>
    <col min="4620" max="4621" width="10.140625" bestFit="1" customWidth="1"/>
    <col min="4622" max="4622" width="7.140625" bestFit="1" customWidth="1"/>
    <col min="4623" max="4623" width="9.5703125" customWidth="1"/>
    <col min="4624" max="4624" width="10.140625" bestFit="1" customWidth="1"/>
    <col min="4625" max="4625" width="7.140625" bestFit="1" customWidth="1"/>
    <col min="4626" max="4626" width="9" customWidth="1"/>
    <col min="4627" max="4627" width="10.140625" bestFit="1" customWidth="1"/>
    <col min="4628" max="4628" width="7.140625" bestFit="1" customWidth="1"/>
    <col min="4629" max="4629" width="9.42578125" customWidth="1"/>
    <col min="4631" max="4632" width="10.140625" bestFit="1" customWidth="1"/>
    <col min="4633" max="4633" width="7.28515625" bestFit="1" customWidth="1"/>
    <col min="4634" max="4635" width="10.140625" bestFit="1" customWidth="1"/>
    <col min="4636" max="4636" width="7.28515625" bestFit="1" customWidth="1"/>
    <col min="4637" max="4638" width="10.140625" bestFit="1" customWidth="1"/>
    <col min="4639" max="4639" width="7.28515625" bestFit="1" customWidth="1"/>
    <col min="4640" max="4641" width="10.140625" bestFit="1" customWidth="1"/>
    <col min="4642" max="4642" width="7.28515625" bestFit="1" customWidth="1"/>
    <col min="4643" max="4643" width="8.7109375" bestFit="1" customWidth="1"/>
    <col min="4645" max="4645" width="10.140625" bestFit="1" customWidth="1"/>
    <col min="4851" max="4851" width="5" customWidth="1"/>
    <col min="4852" max="4852" width="31" bestFit="1" customWidth="1"/>
    <col min="4853" max="4855" width="12.85546875" customWidth="1"/>
    <col min="4856" max="4856" width="10.7109375" bestFit="1" customWidth="1"/>
    <col min="4857" max="4857" width="12.5703125" bestFit="1" customWidth="1"/>
    <col min="4858" max="4858" width="9.7109375" customWidth="1"/>
    <col min="4859" max="4859" width="7.28515625" bestFit="1" customWidth="1"/>
    <col min="4860" max="4860" width="10.140625" bestFit="1" customWidth="1"/>
    <col min="4861" max="4861" width="7.28515625" bestFit="1" customWidth="1"/>
    <col min="4862" max="4863" width="10.140625" bestFit="1" customWidth="1"/>
    <col min="4864" max="4864" width="7.28515625" bestFit="1" customWidth="1"/>
    <col min="4865" max="4866" width="10.140625" bestFit="1" customWidth="1"/>
    <col min="4867" max="4867" width="7.28515625" bestFit="1" customWidth="1"/>
    <col min="4868" max="4869" width="10.140625" bestFit="1" customWidth="1"/>
    <col min="4870" max="4870" width="7.28515625" bestFit="1" customWidth="1"/>
    <col min="4871" max="4871" width="10.140625" bestFit="1" customWidth="1"/>
    <col min="4872" max="4872" width="10.7109375" bestFit="1" customWidth="1"/>
    <col min="4873" max="4873" width="8.140625" bestFit="1" customWidth="1"/>
    <col min="4874" max="4874" width="10.140625" bestFit="1" customWidth="1"/>
    <col min="4875" max="4875" width="7.140625" bestFit="1" customWidth="1"/>
    <col min="4876" max="4877" width="10.140625" bestFit="1" customWidth="1"/>
    <col min="4878" max="4878" width="7.140625" bestFit="1" customWidth="1"/>
    <col min="4879" max="4879" width="9.5703125" customWidth="1"/>
    <col min="4880" max="4880" width="10.140625" bestFit="1" customWidth="1"/>
    <col min="4881" max="4881" width="7.140625" bestFit="1" customWidth="1"/>
    <col min="4882" max="4882" width="9" customWidth="1"/>
    <col min="4883" max="4883" width="10.140625" bestFit="1" customWidth="1"/>
    <col min="4884" max="4884" width="7.140625" bestFit="1" customWidth="1"/>
    <col min="4885" max="4885" width="9.42578125" customWidth="1"/>
    <col min="4887" max="4888" width="10.140625" bestFit="1" customWidth="1"/>
    <col min="4889" max="4889" width="7.28515625" bestFit="1" customWidth="1"/>
    <col min="4890" max="4891" width="10.140625" bestFit="1" customWidth="1"/>
    <col min="4892" max="4892" width="7.28515625" bestFit="1" customWidth="1"/>
    <col min="4893" max="4894" width="10.140625" bestFit="1" customWidth="1"/>
    <col min="4895" max="4895" width="7.28515625" bestFit="1" customWidth="1"/>
    <col min="4896" max="4897" width="10.140625" bestFit="1" customWidth="1"/>
    <col min="4898" max="4898" width="7.28515625" bestFit="1" customWidth="1"/>
    <col min="4899" max="4899" width="8.7109375" bestFit="1" customWidth="1"/>
    <col min="4901" max="4901" width="10.140625" bestFit="1" customWidth="1"/>
    <col min="5107" max="5107" width="5" customWidth="1"/>
    <col min="5108" max="5108" width="31" bestFit="1" customWidth="1"/>
    <col min="5109" max="5111" width="12.85546875" customWidth="1"/>
    <col min="5112" max="5112" width="10.7109375" bestFit="1" customWidth="1"/>
    <col min="5113" max="5113" width="12.5703125" bestFit="1" customWidth="1"/>
    <col min="5114" max="5114" width="9.7109375" customWidth="1"/>
    <col min="5115" max="5115" width="7.28515625" bestFit="1" customWidth="1"/>
    <col min="5116" max="5116" width="10.140625" bestFit="1" customWidth="1"/>
    <col min="5117" max="5117" width="7.28515625" bestFit="1" customWidth="1"/>
    <col min="5118" max="5119" width="10.140625" bestFit="1" customWidth="1"/>
    <col min="5120" max="5120" width="7.28515625" bestFit="1" customWidth="1"/>
    <col min="5121" max="5122" width="10.140625" bestFit="1" customWidth="1"/>
    <col min="5123" max="5123" width="7.28515625" bestFit="1" customWidth="1"/>
    <col min="5124" max="5125" width="10.140625" bestFit="1" customWidth="1"/>
    <col min="5126" max="5126" width="7.28515625" bestFit="1" customWidth="1"/>
    <col min="5127" max="5127" width="10.140625" bestFit="1" customWidth="1"/>
    <col min="5128" max="5128" width="10.7109375" bestFit="1" customWidth="1"/>
    <col min="5129" max="5129" width="8.140625" bestFit="1" customWidth="1"/>
    <col min="5130" max="5130" width="10.140625" bestFit="1" customWidth="1"/>
    <col min="5131" max="5131" width="7.140625" bestFit="1" customWidth="1"/>
    <col min="5132" max="5133" width="10.140625" bestFit="1" customWidth="1"/>
    <col min="5134" max="5134" width="7.140625" bestFit="1" customWidth="1"/>
    <col min="5135" max="5135" width="9.5703125" customWidth="1"/>
    <col min="5136" max="5136" width="10.140625" bestFit="1" customWidth="1"/>
    <col min="5137" max="5137" width="7.140625" bestFit="1" customWidth="1"/>
    <col min="5138" max="5138" width="9" customWidth="1"/>
    <col min="5139" max="5139" width="10.140625" bestFit="1" customWidth="1"/>
    <col min="5140" max="5140" width="7.140625" bestFit="1" customWidth="1"/>
    <col min="5141" max="5141" width="9.42578125" customWidth="1"/>
    <col min="5143" max="5144" width="10.140625" bestFit="1" customWidth="1"/>
    <col min="5145" max="5145" width="7.28515625" bestFit="1" customWidth="1"/>
    <col min="5146" max="5147" width="10.140625" bestFit="1" customWidth="1"/>
    <col min="5148" max="5148" width="7.28515625" bestFit="1" customWidth="1"/>
    <col min="5149" max="5150" width="10.140625" bestFit="1" customWidth="1"/>
    <col min="5151" max="5151" width="7.28515625" bestFit="1" customWidth="1"/>
    <col min="5152" max="5153" width="10.140625" bestFit="1" customWidth="1"/>
    <col min="5154" max="5154" width="7.28515625" bestFit="1" customWidth="1"/>
    <col min="5155" max="5155" width="8.7109375" bestFit="1" customWidth="1"/>
    <col min="5157" max="5157" width="10.140625" bestFit="1" customWidth="1"/>
    <col min="5363" max="5363" width="5" customWidth="1"/>
    <col min="5364" max="5364" width="31" bestFit="1" customWidth="1"/>
    <col min="5365" max="5367" width="12.85546875" customWidth="1"/>
    <col min="5368" max="5368" width="10.7109375" bestFit="1" customWidth="1"/>
    <col min="5369" max="5369" width="12.5703125" bestFit="1" customWidth="1"/>
    <col min="5370" max="5370" width="9.7109375" customWidth="1"/>
    <col min="5371" max="5371" width="7.28515625" bestFit="1" customWidth="1"/>
    <col min="5372" max="5372" width="10.140625" bestFit="1" customWidth="1"/>
    <col min="5373" max="5373" width="7.28515625" bestFit="1" customWidth="1"/>
    <col min="5374" max="5375" width="10.140625" bestFit="1" customWidth="1"/>
    <col min="5376" max="5376" width="7.28515625" bestFit="1" customWidth="1"/>
    <col min="5377" max="5378" width="10.140625" bestFit="1" customWidth="1"/>
    <col min="5379" max="5379" width="7.28515625" bestFit="1" customWidth="1"/>
    <col min="5380" max="5381" width="10.140625" bestFit="1" customWidth="1"/>
    <col min="5382" max="5382" width="7.28515625" bestFit="1" customWidth="1"/>
    <col min="5383" max="5383" width="10.140625" bestFit="1" customWidth="1"/>
    <col min="5384" max="5384" width="10.7109375" bestFit="1" customWidth="1"/>
    <col min="5385" max="5385" width="8.140625" bestFit="1" customWidth="1"/>
    <col min="5386" max="5386" width="10.140625" bestFit="1" customWidth="1"/>
    <col min="5387" max="5387" width="7.140625" bestFit="1" customWidth="1"/>
    <col min="5388" max="5389" width="10.140625" bestFit="1" customWidth="1"/>
    <col min="5390" max="5390" width="7.140625" bestFit="1" customWidth="1"/>
    <col min="5391" max="5391" width="9.5703125" customWidth="1"/>
    <col min="5392" max="5392" width="10.140625" bestFit="1" customWidth="1"/>
    <col min="5393" max="5393" width="7.140625" bestFit="1" customWidth="1"/>
    <col min="5394" max="5394" width="9" customWidth="1"/>
    <col min="5395" max="5395" width="10.140625" bestFit="1" customWidth="1"/>
    <col min="5396" max="5396" width="7.140625" bestFit="1" customWidth="1"/>
    <col min="5397" max="5397" width="9.42578125" customWidth="1"/>
    <col min="5399" max="5400" width="10.140625" bestFit="1" customWidth="1"/>
    <col min="5401" max="5401" width="7.28515625" bestFit="1" customWidth="1"/>
    <col min="5402" max="5403" width="10.140625" bestFit="1" customWidth="1"/>
    <col min="5404" max="5404" width="7.28515625" bestFit="1" customWidth="1"/>
    <col min="5405" max="5406" width="10.140625" bestFit="1" customWidth="1"/>
    <col min="5407" max="5407" width="7.28515625" bestFit="1" customWidth="1"/>
    <col min="5408" max="5409" width="10.140625" bestFit="1" customWidth="1"/>
    <col min="5410" max="5410" width="7.28515625" bestFit="1" customWidth="1"/>
    <col min="5411" max="5411" width="8.7109375" bestFit="1" customWidth="1"/>
    <col min="5413" max="5413" width="10.140625" bestFit="1" customWidth="1"/>
    <col min="5619" max="5619" width="5" customWidth="1"/>
    <col min="5620" max="5620" width="31" bestFit="1" customWidth="1"/>
    <col min="5621" max="5623" width="12.85546875" customWidth="1"/>
    <col min="5624" max="5624" width="10.7109375" bestFit="1" customWidth="1"/>
    <col min="5625" max="5625" width="12.5703125" bestFit="1" customWidth="1"/>
    <col min="5626" max="5626" width="9.7109375" customWidth="1"/>
    <col min="5627" max="5627" width="7.28515625" bestFit="1" customWidth="1"/>
    <col min="5628" max="5628" width="10.140625" bestFit="1" customWidth="1"/>
    <col min="5629" max="5629" width="7.28515625" bestFit="1" customWidth="1"/>
    <col min="5630" max="5631" width="10.140625" bestFit="1" customWidth="1"/>
    <col min="5632" max="5632" width="7.28515625" bestFit="1" customWidth="1"/>
    <col min="5633" max="5634" width="10.140625" bestFit="1" customWidth="1"/>
    <col min="5635" max="5635" width="7.28515625" bestFit="1" customWidth="1"/>
    <col min="5636" max="5637" width="10.140625" bestFit="1" customWidth="1"/>
    <col min="5638" max="5638" width="7.28515625" bestFit="1" customWidth="1"/>
    <col min="5639" max="5639" width="10.140625" bestFit="1" customWidth="1"/>
    <col min="5640" max="5640" width="10.7109375" bestFit="1" customWidth="1"/>
    <col min="5641" max="5641" width="8.140625" bestFit="1" customWidth="1"/>
    <col min="5642" max="5642" width="10.140625" bestFit="1" customWidth="1"/>
    <col min="5643" max="5643" width="7.140625" bestFit="1" customWidth="1"/>
    <col min="5644" max="5645" width="10.140625" bestFit="1" customWidth="1"/>
    <col min="5646" max="5646" width="7.140625" bestFit="1" customWidth="1"/>
    <col min="5647" max="5647" width="9.5703125" customWidth="1"/>
    <col min="5648" max="5648" width="10.140625" bestFit="1" customWidth="1"/>
    <col min="5649" max="5649" width="7.140625" bestFit="1" customWidth="1"/>
    <col min="5650" max="5650" width="9" customWidth="1"/>
    <col min="5651" max="5651" width="10.140625" bestFit="1" customWidth="1"/>
    <col min="5652" max="5652" width="7.140625" bestFit="1" customWidth="1"/>
    <col min="5653" max="5653" width="9.42578125" customWidth="1"/>
    <col min="5655" max="5656" width="10.140625" bestFit="1" customWidth="1"/>
    <col min="5657" max="5657" width="7.28515625" bestFit="1" customWidth="1"/>
    <col min="5658" max="5659" width="10.140625" bestFit="1" customWidth="1"/>
    <col min="5660" max="5660" width="7.28515625" bestFit="1" customWidth="1"/>
    <col min="5661" max="5662" width="10.140625" bestFit="1" customWidth="1"/>
    <col min="5663" max="5663" width="7.28515625" bestFit="1" customWidth="1"/>
    <col min="5664" max="5665" width="10.140625" bestFit="1" customWidth="1"/>
    <col min="5666" max="5666" width="7.28515625" bestFit="1" customWidth="1"/>
    <col min="5667" max="5667" width="8.7109375" bestFit="1" customWidth="1"/>
    <col min="5669" max="5669" width="10.140625" bestFit="1" customWidth="1"/>
    <col min="5875" max="5875" width="5" customWidth="1"/>
    <col min="5876" max="5876" width="31" bestFit="1" customWidth="1"/>
    <col min="5877" max="5879" width="12.85546875" customWidth="1"/>
    <col min="5880" max="5880" width="10.7109375" bestFit="1" customWidth="1"/>
    <col min="5881" max="5881" width="12.5703125" bestFit="1" customWidth="1"/>
    <col min="5882" max="5882" width="9.7109375" customWidth="1"/>
    <col min="5883" max="5883" width="7.28515625" bestFit="1" customWidth="1"/>
    <col min="5884" max="5884" width="10.140625" bestFit="1" customWidth="1"/>
    <col min="5885" max="5885" width="7.28515625" bestFit="1" customWidth="1"/>
    <col min="5886" max="5887" width="10.140625" bestFit="1" customWidth="1"/>
    <col min="5888" max="5888" width="7.28515625" bestFit="1" customWidth="1"/>
    <col min="5889" max="5890" width="10.140625" bestFit="1" customWidth="1"/>
    <col min="5891" max="5891" width="7.28515625" bestFit="1" customWidth="1"/>
    <col min="5892" max="5893" width="10.140625" bestFit="1" customWidth="1"/>
    <col min="5894" max="5894" width="7.28515625" bestFit="1" customWidth="1"/>
    <col min="5895" max="5895" width="10.140625" bestFit="1" customWidth="1"/>
    <col min="5896" max="5896" width="10.7109375" bestFit="1" customWidth="1"/>
    <col min="5897" max="5897" width="8.140625" bestFit="1" customWidth="1"/>
    <col min="5898" max="5898" width="10.140625" bestFit="1" customWidth="1"/>
    <col min="5899" max="5899" width="7.140625" bestFit="1" customWidth="1"/>
    <col min="5900" max="5901" width="10.140625" bestFit="1" customWidth="1"/>
    <col min="5902" max="5902" width="7.140625" bestFit="1" customWidth="1"/>
    <col min="5903" max="5903" width="9.5703125" customWidth="1"/>
    <col min="5904" max="5904" width="10.140625" bestFit="1" customWidth="1"/>
    <col min="5905" max="5905" width="7.140625" bestFit="1" customWidth="1"/>
    <col min="5906" max="5906" width="9" customWidth="1"/>
    <col min="5907" max="5907" width="10.140625" bestFit="1" customWidth="1"/>
    <col min="5908" max="5908" width="7.140625" bestFit="1" customWidth="1"/>
    <col min="5909" max="5909" width="9.42578125" customWidth="1"/>
    <col min="5911" max="5912" width="10.140625" bestFit="1" customWidth="1"/>
    <col min="5913" max="5913" width="7.28515625" bestFit="1" customWidth="1"/>
    <col min="5914" max="5915" width="10.140625" bestFit="1" customWidth="1"/>
    <col min="5916" max="5916" width="7.28515625" bestFit="1" customWidth="1"/>
    <col min="5917" max="5918" width="10.140625" bestFit="1" customWidth="1"/>
    <col min="5919" max="5919" width="7.28515625" bestFit="1" customWidth="1"/>
    <col min="5920" max="5921" width="10.140625" bestFit="1" customWidth="1"/>
    <col min="5922" max="5922" width="7.28515625" bestFit="1" customWidth="1"/>
    <col min="5923" max="5923" width="8.7109375" bestFit="1" customWidth="1"/>
    <col min="5925" max="5925" width="10.140625" bestFit="1" customWidth="1"/>
    <col min="6131" max="6131" width="5" customWidth="1"/>
    <col min="6132" max="6132" width="31" bestFit="1" customWidth="1"/>
    <col min="6133" max="6135" width="12.85546875" customWidth="1"/>
    <col min="6136" max="6136" width="10.7109375" bestFit="1" customWidth="1"/>
    <col min="6137" max="6137" width="12.5703125" bestFit="1" customWidth="1"/>
    <col min="6138" max="6138" width="9.7109375" customWidth="1"/>
    <col min="6139" max="6139" width="7.28515625" bestFit="1" customWidth="1"/>
    <col min="6140" max="6140" width="10.140625" bestFit="1" customWidth="1"/>
    <col min="6141" max="6141" width="7.28515625" bestFit="1" customWidth="1"/>
    <col min="6142" max="6143" width="10.140625" bestFit="1" customWidth="1"/>
    <col min="6144" max="6144" width="7.28515625" bestFit="1" customWidth="1"/>
    <col min="6145" max="6146" width="10.140625" bestFit="1" customWidth="1"/>
    <col min="6147" max="6147" width="7.28515625" bestFit="1" customWidth="1"/>
    <col min="6148" max="6149" width="10.140625" bestFit="1" customWidth="1"/>
    <col min="6150" max="6150" width="7.28515625" bestFit="1" customWidth="1"/>
    <col min="6151" max="6151" width="10.140625" bestFit="1" customWidth="1"/>
    <col min="6152" max="6152" width="10.7109375" bestFit="1" customWidth="1"/>
    <col min="6153" max="6153" width="8.140625" bestFit="1" customWidth="1"/>
    <col min="6154" max="6154" width="10.140625" bestFit="1" customWidth="1"/>
    <col min="6155" max="6155" width="7.140625" bestFit="1" customWidth="1"/>
    <col min="6156" max="6157" width="10.140625" bestFit="1" customWidth="1"/>
    <col min="6158" max="6158" width="7.140625" bestFit="1" customWidth="1"/>
    <col min="6159" max="6159" width="9.5703125" customWidth="1"/>
    <col min="6160" max="6160" width="10.140625" bestFit="1" customWidth="1"/>
    <col min="6161" max="6161" width="7.140625" bestFit="1" customWidth="1"/>
    <col min="6162" max="6162" width="9" customWidth="1"/>
    <col min="6163" max="6163" width="10.140625" bestFit="1" customWidth="1"/>
    <col min="6164" max="6164" width="7.140625" bestFit="1" customWidth="1"/>
    <col min="6165" max="6165" width="9.42578125" customWidth="1"/>
    <col min="6167" max="6168" width="10.140625" bestFit="1" customWidth="1"/>
    <col min="6169" max="6169" width="7.28515625" bestFit="1" customWidth="1"/>
    <col min="6170" max="6171" width="10.140625" bestFit="1" customWidth="1"/>
    <col min="6172" max="6172" width="7.28515625" bestFit="1" customWidth="1"/>
    <col min="6173" max="6174" width="10.140625" bestFit="1" customWidth="1"/>
    <col min="6175" max="6175" width="7.28515625" bestFit="1" customWidth="1"/>
    <col min="6176" max="6177" width="10.140625" bestFit="1" customWidth="1"/>
    <col min="6178" max="6178" width="7.28515625" bestFit="1" customWidth="1"/>
    <col min="6179" max="6179" width="8.7109375" bestFit="1" customWidth="1"/>
    <col min="6181" max="6181" width="10.140625" bestFit="1" customWidth="1"/>
    <col min="6387" max="6387" width="5" customWidth="1"/>
    <col min="6388" max="6388" width="31" bestFit="1" customWidth="1"/>
    <col min="6389" max="6391" width="12.85546875" customWidth="1"/>
    <col min="6392" max="6392" width="10.7109375" bestFit="1" customWidth="1"/>
    <col min="6393" max="6393" width="12.5703125" bestFit="1" customWidth="1"/>
    <col min="6394" max="6394" width="9.7109375" customWidth="1"/>
    <col min="6395" max="6395" width="7.28515625" bestFit="1" customWidth="1"/>
    <col min="6396" max="6396" width="10.140625" bestFit="1" customWidth="1"/>
    <col min="6397" max="6397" width="7.28515625" bestFit="1" customWidth="1"/>
    <col min="6398" max="6399" width="10.140625" bestFit="1" customWidth="1"/>
    <col min="6400" max="6400" width="7.28515625" bestFit="1" customWidth="1"/>
    <col min="6401" max="6402" width="10.140625" bestFit="1" customWidth="1"/>
    <col min="6403" max="6403" width="7.28515625" bestFit="1" customWidth="1"/>
    <col min="6404" max="6405" width="10.140625" bestFit="1" customWidth="1"/>
    <col min="6406" max="6406" width="7.28515625" bestFit="1" customWidth="1"/>
    <col min="6407" max="6407" width="10.140625" bestFit="1" customWidth="1"/>
    <col min="6408" max="6408" width="10.7109375" bestFit="1" customWidth="1"/>
    <col min="6409" max="6409" width="8.140625" bestFit="1" customWidth="1"/>
    <col min="6410" max="6410" width="10.140625" bestFit="1" customWidth="1"/>
    <col min="6411" max="6411" width="7.140625" bestFit="1" customWidth="1"/>
    <col min="6412" max="6413" width="10.140625" bestFit="1" customWidth="1"/>
    <col min="6414" max="6414" width="7.140625" bestFit="1" customWidth="1"/>
    <col min="6415" max="6415" width="9.5703125" customWidth="1"/>
    <col min="6416" max="6416" width="10.140625" bestFit="1" customWidth="1"/>
    <col min="6417" max="6417" width="7.140625" bestFit="1" customWidth="1"/>
    <col min="6418" max="6418" width="9" customWidth="1"/>
    <col min="6419" max="6419" width="10.140625" bestFit="1" customWidth="1"/>
    <col min="6420" max="6420" width="7.140625" bestFit="1" customWidth="1"/>
    <col min="6421" max="6421" width="9.42578125" customWidth="1"/>
    <col min="6423" max="6424" width="10.140625" bestFit="1" customWidth="1"/>
    <col min="6425" max="6425" width="7.28515625" bestFit="1" customWidth="1"/>
    <col min="6426" max="6427" width="10.140625" bestFit="1" customWidth="1"/>
    <col min="6428" max="6428" width="7.28515625" bestFit="1" customWidth="1"/>
    <col min="6429" max="6430" width="10.140625" bestFit="1" customWidth="1"/>
    <col min="6431" max="6431" width="7.28515625" bestFit="1" customWidth="1"/>
    <col min="6432" max="6433" width="10.140625" bestFit="1" customWidth="1"/>
    <col min="6434" max="6434" width="7.28515625" bestFit="1" customWidth="1"/>
    <col min="6435" max="6435" width="8.7109375" bestFit="1" customWidth="1"/>
    <col min="6437" max="6437" width="10.140625" bestFit="1" customWidth="1"/>
    <col min="6643" max="6643" width="5" customWidth="1"/>
    <col min="6644" max="6644" width="31" bestFit="1" customWidth="1"/>
    <col min="6645" max="6647" width="12.85546875" customWidth="1"/>
    <col min="6648" max="6648" width="10.7109375" bestFit="1" customWidth="1"/>
    <col min="6649" max="6649" width="12.5703125" bestFit="1" customWidth="1"/>
    <col min="6650" max="6650" width="9.7109375" customWidth="1"/>
    <col min="6651" max="6651" width="7.28515625" bestFit="1" customWidth="1"/>
    <col min="6652" max="6652" width="10.140625" bestFit="1" customWidth="1"/>
    <col min="6653" max="6653" width="7.28515625" bestFit="1" customWidth="1"/>
    <col min="6654" max="6655" width="10.140625" bestFit="1" customWidth="1"/>
    <col min="6656" max="6656" width="7.28515625" bestFit="1" customWidth="1"/>
    <col min="6657" max="6658" width="10.140625" bestFit="1" customWidth="1"/>
    <col min="6659" max="6659" width="7.28515625" bestFit="1" customWidth="1"/>
    <col min="6660" max="6661" width="10.140625" bestFit="1" customWidth="1"/>
    <col min="6662" max="6662" width="7.28515625" bestFit="1" customWidth="1"/>
    <col min="6663" max="6663" width="10.140625" bestFit="1" customWidth="1"/>
    <col min="6664" max="6664" width="10.7109375" bestFit="1" customWidth="1"/>
    <col min="6665" max="6665" width="8.140625" bestFit="1" customWidth="1"/>
    <col min="6666" max="6666" width="10.140625" bestFit="1" customWidth="1"/>
    <col min="6667" max="6667" width="7.140625" bestFit="1" customWidth="1"/>
    <col min="6668" max="6669" width="10.140625" bestFit="1" customWidth="1"/>
    <col min="6670" max="6670" width="7.140625" bestFit="1" customWidth="1"/>
    <col min="6671" max="6671" width="9.5703125" customWidth="1"/>
    <col min="6672" max="6672" width="10.140625" bestFit="1" customWidth="1"/>
    <col min="6673" max="6673" width="7.140625" bestFit="1" customWidth="1"/>
    <col min="6674" max="6674" width="9" customWidth="1"/>
    <col min="6675" max="6675" width="10.140625" bestFit="1" customWidth="1"/>
    <col min="6676" max="6676" width="7.140625" bestFit="1" customWidth="1"/>
    <col min="6677" max="6677" width="9.42578125" customWidth="1"/>
    <col min="6679" max="6680" width="10.140625" bestFit="1" customWidth="1"/>
    <col min="6681" max="6681" width="7.28515625" bestFit="1" customWidth="1"/>
    <col min="6682" max="6683" width="10.140625" bestFit="1" customWidth="1"/>
    <col min="6684" max="6684" width="7.28515625" bestFit="1" customWidth="1"/>
    <col min="6685" max="6686" width="10.140625" bestFit="1" customWidth="1"/>
    <col min="6687" max="6687" width="7.28515625" bestFit="1" customWidth="1"/>
    <col min="6688" max="6689" width="10.140625" bestFit="1" customWidth="1"/>
    <col min="6690" max="6690" width="7.28515625" bestFit="1" customWidth="1"/>
    <col min="6691" max="6691" width="8.7109375" bestFit="1" customWidth="1"/>
    <col min="6693" max="6693" width="10.140625" bestFit="1" customWidth="1"/>
    <col min="6899" max="6899" width="5" customWidth="1"/>
    <col min="6900" max="6900" width="31" bestFit="1" customWidth="1"/>
    <col min="6901" max="6903" width="12.85546875" customWidth="1"/>
    <col min="6904" max="6904" width="10.7109375" bestFit="1" customWidth="1"/>
    <col min="6905" max="6905" width="12.5703125" bestFit="1" customWidth="1"/>
    <col min="6906" max="6906" width="9.7109375" customWidth="1"/>
    <col min="6907" max="6907" width="7.28515625" bestFit="1" customWidth="1"/>
    <col min="6908" max="6908" width="10.140625" bestFit="1" customWidth="1"/>
    <col min="6909" max="6909" width="7.28515625" bestFit="1" customWidth="1"/>
    <col min="6910" max="6911" width="10.140625" bestFit="1" customWidth="1"/>
    <col min="6912" max="6912" width="7.28515625" bestFit="1" customWidth="1"/>
    <col min="6913" max="6914" width="10.140625" bestFit="1" customWidth="1"/>
    <col min="6915" max="6915" width="7.28515625" bestFit="1" customWidth="1"/>
    <col min="6916" max="6917" width="10.140625" bestFit="1" customWidth="1"/>
    <col min="6918" max="6918" width="7.28515625" bestFit="1" customWidth="1"/>
    <col min="6919" max="6919" width="10.140625" bestFit="1" customWidth="1"/>
    <col min="6920" max="6920" width="10.7109375" bestFit="1" customWidth="1"/>
    <col min="6921" max="6921" width="8.140625" bestFit="1" customWidth="1"/>
    <col min="6922" max="6922" width="10.140625" bestFit="1" customWidth="1"/>
    <col min="6923" max="6923" width="7.140625" bestFit="1" customWidth="1"/>
    <col min="6924" max="6925" width="10.140625" bestFit="1" customWidth="1"/>
    <col min="6926" max="6926" width="7.140625" bestFit="1" customWidth="1"/>
    <col min="6927" max="6927" width="9.5703125" customWidth="1"/>
    <col min="6928" max="6928" width="10.140625" bestFit="1" customWidth="1"/>
    <col min="6929" max="6929" width="7.140625" bestFit="1" customWidth="1"/>
    <col min="6930" max="6930" width="9" customWidth="1"/>
    <col min="6931" max="6931" width="10.140625" bestFit="1" customWidth="1"/>
    <col min="6932" max="6932" width="7.140625" bestFit="1" customWidth="1"/>
    <col min="6933" max="6933" width="9.42578125" customWidth="1"/>
    <col min="6935" max="6936" width="10.140625" bestFit="1" customWidth="1"/>
    <col min="6937" max="6937" width="7.28515625" bestFit="1" customWidth="1"/>
    <col min="6938" max="6939" width="10.140625" bestFit="1" customWidth="1"/>
    <col min="6940" max="6940" width="7.28515625" bestFit="1" customWidth="1"/>
    <col min="6941" max="6942" width="10.140625" bestFit="1" customWidth="1"/>
    <col min="6943" max="6943" width="7.28515625" bestFit="1" customWidth="1"/>
    <col min="6944" max="6945" width="10.140625" bestFit="1" customWidth="1"/>
    <col min="6946" max="6946" width="7.28515625" bestFit="1" customWidth="1"/>
    <col min="6947" max="6947" width="8.7109375" bestFit="1" customWidth="1"/>
    <col min="6949" max="6949" width="10.140625" bestFit="1" customWidth="1"/>
    <col min="7155" max="7155" width="5" customWidth="1"/>
    <col min="7156" max="7156" width="31" bestFit="1" customWidth="1"/>
    <col min="7157" max="7159" width="12.85546875" customWidth="1"/>
    <col min="7160" max="7160" width="10.7109375" bestFit="1" customWidth="1"/>
    <col min="7161" max="7161" width="12.5703125" bestFit="1" customWidth="1"/>
    <col min="7162" max="7162" width="9.7109375" customWidth="1"/>
    <col min="7163" max="7163" width="7.28515625" bestFit="1" customWidth="1"/>
    <col min="7164" max="7164" width="10.140625" bestFit="1" customWidth="1"/>
    <col min="7165" max="7165" width="7.28515625" bestFit="1" customWidth="1"/>
    <col min="7166" max="7167" width="10.140625" bestFit="1" customWidth="1"/>
    <col min="7168" max="7168" width="7.28515625" bestFit="1" customWidth="1"/>
    <col min="7169" max="7170" width="10.140625" bestFit="1" customWidth="1"/>
    <col min="7171" max="7171" width="7.28515625" bestFit="1" customWidth="1"/>
    <col min="7172" max="7173" width="10.140625" bestFit="1" customWidth="1"/>
    <col min="7174" max="7174" width="7.28515625" bestFit="1" customWidth="1"/>
    <col min="7175" max="7175" width="10.140625" bestFit="1" customWidth="1"/>
    <col min="7176" max="7176" width="10.7109375" bestFit="1" customWidth="1"/>
    <col min="7177" max="7177" width="8.140625" bestFit="1" customWidth="1"/>
    <col min="7178" max="7178" width="10.140625" bestFit="1" customWidth="1"/>
    <col min="7179" max="7179" width="7.140625" bestFit="1" customWidth="1"/>
    <col min="7180" max="7181" width="10.140625" bestFit="1" customWidth="1"/>
    <col min="7182" max="7182" width="7.140625" bestFit="1" customWidth="1"/>
    <col min="7183" max="7183" width="9.5703125" customWidth="1"/>
    <col min="7184" max="7184" width="10.140625" bestFit="1" customWidth="1"/>
    <col min="7185" max="7185" width="7.140625" bestFit="1" customWidth="1"/>
    <col min="7186" max="7186" width="9" customWidth="1"/>
    <col min="7187" max="7187" width="10.140625" bestFit="1" customWidth="1"/>
    <col min="7188" max="7188" width="7.140625" bestFit="1" customWidth="1"/>
    <col min="7189" max="7189" width="9.42578125" customWidth="1"/>
    <col min="7191" max="7192" width="10.140625" bestFit="1" customWidth="1"/>
    <col min="7193" max="7193" width="7.28515625" bestFit="1" customWidth="1"/>
    <col min="7194" max="7195" width="10.140625" bestFit="1" customWidth="1"/>
    <col min="7196" max="7196" width="7.28515625" bestFit="1" customWidth="1"/>
    <col min="7197" max="7198" width="10.140625" bestFit="1" customWidth="1"/>
    <col min="7199" max="7199" width="7.28515625" bestFit="1" customWidth="1"/>
    <col min="7200" max="7201" width="10.140625" bestFit="1" customWidth="1"/>
    <col min="7202" max="7202" width="7.28515625" bestFit="1" customWidth="1"/>
    <col min="7203" max="7203" width="8.7109375" bestFit="1" customWidth="1"/>
    <col min="7205" max="7205" width="10.140625" bestFit="1" customWidth="1"/>
    <col min="7411" max="7411" width="5" customWidth="1"/>
    <col min="7412" max="7412" width="31" bestFit="1" customWidth="1"/>
    <col min="7413" max="7415" width="12.85546875" customWidth="1"/>
    <col min="7416" max="7416" width="10.7109375" bestFit="1" customWidth="1"/>
    <col min="7417" max="7417" width="12.5703125" bestFit="1" customWidth="1"/>
    <col min="7418" max="7418" width="9.7109375" customWidth="1"/>
    <col min="7419" max="7419" width="7.28515625" bestFit="1" customWidth="1"/>
    <col min="7420" max="7420" width="10.140625" bestFit="1" customWidth="1"/>
    <col min="7421" max="7421" width="7.28515625" bestFit="1" customWidth="1"/>
    <col min="7422" max="7423" width="10.140625" bestFit="1" customWidth="1"/>
    <col min="7424" max="7424" width="7.28515625" bestFit="1" customWidth="1"/>
    <col min="7425" max="7426" width="10.140625" bestFit="1" customWidth="1"/>
    <col min="7427" max="7427" width="7.28515625" bestFit="1" customWidth="1"/>
    <col min="7428" max="7429" width="10.140625" bestFit="1" customWidth="1"/>
    <col min="7430" max="7430" width="7.28515625" bestFit="1" customWidth="1"/>
    <col min="7431" max="7431" width="10.140625" bestFit="1" customWidth="1"/>
    <col min="7432" max="7432" width="10.7109375" bestFit="1" customWidth="1"/>
    <col min="7433" max="7433" width="8.140625" bestFit="1" customWidth="1"/>
    <col min="7434" max="7434" width="10.140625" bestFit="1" customWidth="1"/>
    <col min="7435" max="7435" width="7.140625" bestFit="1" customWidth="1"/>
    <col min="7436" max="7437" width="10.140625" bestFit="1" customWidth="1"/>
    <col min="7438" max="7438" width="7.140625" bestFit="1" customWidth="1"/>
    <col min="7439" max="7439" width="9.5703125" customWidth="1"/>
    <col min="7440" max="7440" width="10.140625" bestFit="1" customWidth="1"/>
    <col min="7441" max="7441" width="7.140625" bestFit="1" customWidth="1"/>
    <col min="7442" max="7442" width="9" customWidth="1"/>
    <col min="7443" max="7443" width="10.140625" bestFit="1" customWidth="1"/>
    <col min="7444" max="7444" width="7.140625" bestFit="1" customWidth="1"/>
    <col min="7445" max="7445" width="9.42578125" customWidth="1"/>
    <col min="7447" max="7448" width="10.140625" bestFit="1" customWidth="1"/>
    <col min="7449" max="7449" width="7.28515625" bestFit="1" customWidth="1"/>
    <col min="7450" max="7451" width="10.140625" bestFit="1" customWidth="1"/>
    <col min="7452" max="7452" width="7.28515625" bestFit="1" customWidth="1"/>
    <col min="7453" max="7454" width="10.140625" bestFit="1" customWidth="1"/>
    <col min="7455" max="7455" width="7.28515625" bestFit="1" customWidth="1"/>
    <col min="7456" max="7457" width="10.140625" bestFit="1" customWidth="1"/>
    <col min="7458" max="7458" width="7.28515625" bestFit="1" customWidth="1"/>
    <col min="7459" max="7459" width="8.7109375" bestFit="1" customWidth="1"/>
    <col min="7461" max="7461" width="10.140625" bestFit="1" customWidth="1"/>
    <col min="7667" max="7667" width="5" customWidth="1"/>
    <col min="7668" max="7668" width="31" bestFit="1" customWidth="1"/>
    <col min="7669" max="7671" width="12.85546875" customWidth="1"/>
    <col min="7672" max="7672" width="10.7109375" bestFit="1" customWidth="1"/>
    <col min="7673" max="7673" width="12.5703125" bestFit="1" customWidth="1"/>
    <col min="7674" max="7674" width="9.7109375" customWidth="1"/>
    <col min="7675" max="7675" width="7.28515625" bestFit="1" customWidth="1"/>
    <col min="7676" max="7676" width="10.140625" bestFit="1" customWidth="1"/>
    <col min="7677" max="7677" width="7.28515625" bestFit="1" customWidth="1"/>
    <col min="7678" max="7679" width="10.140625" bestFit="1" customWidth="1"/>
    <col min="7680" max="7680" width="7.28515625" bestFit="1" customWidth="1"/>
    <col min="7681" max="7682" width="10.140625" bestFit="1" customWidth="1"/>
    <col min="7683" max="7683" width="7.28515625" bestFit="1" customWidth="1"/>
    <col min="7684" max="7685" width="10.140625" bestFit="1" customWidth="1"/>
    <col min="7686" max="7686" width="7.28515625" bestFit="1" customWidth="1"/>
    <col min="7687" max="7687" width="10.140625" bestFit="1" customWidth="1"/>
    <col min="7688" max="7688" width="10.7109375" bestFit="1" customWidth="1"/>
    <col min="7689" max="7689" width="8.140625" bestFit="1" customWidth="1"/>
    <col min="7690" max="7690" width="10.140625" bestFit="1" customWidth="1"/>
    <col min="7691" max="7691" width="7.140625" bestFit="1" customWidth="1"/>
    <col min="7692" max="7693" width="10.140625" bestFit="1" customWidth="1"/>
    <col min="7694" max="7694" width="7.140625" bestFit="1" customWidth="1"/>
    <col min="7695" max="7695" width="9.5703125" customWidth="1"/>
    <col min="7696" max="7696" width="10.140625" bestFit="1" customWidth="1"/>
    <col min="7697" max="7697" width="7.140625" bestFit="1" customWidth="1"/>
    <col min="7698" max="7698" width="9" customWidth="1"/>
    <col min="7699" max="7699" width="10.140625" bestFit="1" customWidth="1"/>
    <col min="7700" max="7700" width="7.140625" bestFit="1" customWidth="1"/>
    <col min="7701" max="7701" width="9.42578125" customWidth="1"/>
    <col min="7703" max="7704" width="10.140625" bestFit="1" customWidth="1"/>
    <col min="7705" max="7705" width="7.28515625" bestFit="1" customWidth="1"/>
    <col min="7706" max="7707" width="10.140625" bestFit="1" customWidth="1"/>
    <col min="7708" max="7708" width="7.28515625" bestFit="1" customWidth="1"/>
    <col min="7709" max="7710" width="10.140625" bestFit="1" customWidth="1"/>
    <col min="7711" max="7711" width="7.28515625" bestFit="1" customWidth="1"/>
    <col min="7712" max="7713" width="10.140625" bestFit="1" customWidth="1"/>
    <col min="7714" max="7714" width="7.28515625" bestFit="1" customWidth="1"/>
    <col min="7715" max="7715" width="8.7109375" bestFit="1" customWidth="1"/>
    <col min="7717" max="7717" width="10.140625" bestFit="1" customWidth="1"/>
    <col min="7923" max="7923" width="5" customWidth="1"/>
    <col min="7924" max="7924" width="31" bestFit="1" customWidth="1"/>
    <col min="7925" max="7927" width="12.85546875" customWidth="1"/>
    <col min="7928" max="7928" width="10.7109375" bestFit="1" customWidth="1"/>
    <col min="7929" max="7929" width="12.5703125" bestFit="1" customWidth="1"/>
    <col min="7930" max="7930" width="9.7109375" customWidth="1"/>
    <col min="7931" max="7931" width="7.28515625" bestFit="1" customWidth="1"/>
    <col min="7932" max="7932" width="10.140625" bestFit="1" customWidth="1"/>
    <col min="7933" max="7933" width="7.28515625" bestFit="1" customWidth="1"/>
    <col min="7934" max="7935" width="10.140625" bestFit="1" customWidth="1"/>
    <col min="7936" max="7936" width="7.28515625" bestFit="1" customWidth="1"/>
    <col min="7937" max="7938" width="10.140625" bestFit="1" customWidth="1"/>
    <col min="7939" max="7939" width="7.28515625" bestFit="1" customWidth="1"/>
    <col min="7940" max="7941" width="10.140625" bestFit="1" customWidth="1"/>
    <col min="7942" max="7942" width="7.28515625" bestFit="1" customWidth="1"/>
    <col min="7943" max="7943" width="10.140625" bestFit="1" customWidth="1"/>
    <col min="7944" max="7944" width="10.7109375" bestFit="1" customWidth="1"/>
    <col min="7945" max="7945" width="8.140625" bestFit="1" customWidth="1"/>
    <col min="7946" max="7946" width="10.140625" bestFit="1" customWidth="1"/>
    <col min="7947" max="7947" width="7.140625" bestFit="1" customWidth="1"/>
    <col min="7948" max="7949" width="10.140625" bestFit="1" customWidth="1"/>
    <col min="7950" max="7950" width="7.140625" bestFit="1" customWidth="1"/>
    <col min="7951" max="7951" width="9.5703125" customWidth="1"/>
    <col min="7952" max="7952" width="10.140625" bestFit="1" customWidth="1"/>
    <col min="7953" max="7953" width="7.140625" bestFit="1" customWidth="1"/>
    <col min="7954" max="7954" width="9" customWidth="1"/>
    <col min="7955" max="7955" width="10.140625" bestFit="1" customWidth="1"/>
    <col min="7956" max="7956" width="7.140625" bestFit="1" customWidth="1"/>
    <col min="7957" max="7957" width="9.42578125" customWidth="1"/>
    <col min="7959" max="7960" width="10.140625" bestFit="1" customWidth="1"/>
    <col min="7961" max="7961" width="7.28515625" bestFit="1" customWidth="1"/>
    <col min="7962" max="7963" width="10.140625" bestFit="1" customWidth="1"/>
    <col min="7964" max="7964" width="7.28515625" bestFit="1" customWidth="1"/>
    <col min="7965" max="7966" width="10.140625" bestFit="1" customWidth="1"/>
    <col min="7967" max="7967" width="7.28515625" bestFit="1" customWidth="1"/>
    <col min="7968" max="7969" width="10.140625" bestFit="1" customWidth="1"/>
    <col min="7970" max="7970" width="7.28515625" bestFit="1" customWidth="1"/>
    <col min="7971" max="7971" width="8.7109375" bestFit="1" customWidth="1"/>
    <col min="7973" max="7973" width="10.140625" bestFit="1" customWidth="1"/>
    <col min="8179" max="8179" width="5" customWidth="1"/>
    <col min="8180" max="8180" width="31" bestFit="1" customWidth="1"/>
    <col min="8181" max="8183" width="12.85546875" customWidth="1"/>
    <col min="8184" max="8184" width="10.7109375" bestFit="1" customWidth="1"/>
    <col min="8185" max="8185" width="12.5703125" bestFit="1" customWidth="1"/>
    <col min="8186" max="8186" width="9.7109375" customWidth="1"/>
    <col min="8187" max="8187" width="7.28515625" bestFit="1" customWidth="1"/>
    <col min="8188" max="8188" width="10.140625" bestFit="1" customWidth="1"/>
    <col min="8189" max="8189" width="7.28515625" bestFit="1" customWidth="1"/>
    <col min="8190" max="8191" width="10.140625" bestFit="1" customWidth="1"/>
    <col min="8192" max="8192" width="7.28515625" bestFit="1" customWidth="1"/>
    <col min="8193" max="8194" width="10.140625" bestFit="1" customWidth="1"/>
    <col min="8195" max="8195" width="7.28515625" bestFit="1" customWidth="1"/>
    <col min="8196" max="8197" width="10.140625" bestFit="1" customWidth="1"/>
    <col min="8198" max="8198" width="7.28515625" bestFit="1" customWidth="1"/>
    <col min="8199" max="8199" width="10.140625" bestFit="1" customWidth="1"/>
    <col min="8200" max="8200" width="10.7109375" bestFit="1" customWidth="1"/>
    <col min="8201" max="8201" width="8.140625" bestFit="1" customWidth="1"/>
    <col min="8202" max="8202" width="10.140625" bestFit="1" customWidth="1"/>
    <col min="8203" max="8203" width="7.140625" bestFit="1" customWidth="1"/>
    <col min="8204" max="8205" width="10.140625" bestFit="1" customWidth="1"/>
    <col min="8206" max="8206" width="7.140625" bestFit="1" customWidth="1"/>
    <col min="8207" max="8207" width="9.5703125" customWidth="1"/>
    <col min="8208" max="8208" width="10.140625" bestFit="1" customWidth="1"/>
    <col min="8209" max="8209" width="7.140625" bestFit="1" customWidth="1"/>
    <col min="8210" max="8210" width="9" customWidth="1"/>
    <col min="8211" max="8211" width="10.140625" bestFit="1" customWidth="1"/>
    <col min="8212" max="8212" width="7.140625" bestFit="1" customWidth="1"/>
    <col min="8213" max="8213" width="9.42578125" customWidth="1"/>
    <col min="8215" max="8216" width="10.140625" bestFit="1" customWidth="1"/>
    <col min="8217" max="8217" width="7.28515625" bestFit="1" customWidth="1"/>
    <col min="8218" max="8219" width="10.140625" bestFit="1" customWidth="1"/>
    <col min="8220" max="8220" width="7.28515625" bestFit="1" customWidth="1"/>
    <col min="8221" max="8222" width="10.140625" bestFit="1" customWidth="1"/>
    <col min="8223" max="8223" width="7.28515625" bestFit="1" customWidth="1"/>
    <col min="8224" max="8225" width="10.140625" bestFit="1" customWidth="1"/>
    <col min="8226" max="8226" width="7.28515625" bestFit="1" customWidth="1"/>
    <col min="8227" max="8227" width="8.7109375" bestFit="1" customWidth="1"/>
    <col min="8229" max="8229" width="10.140625" bestFit="1" customWidth="1"/>
    <col min="8435" max="8435" width="5" customWidth="1"/>
    <col min="8436" max="8436" width="31" bestFit="1" customWidth="1"/>
    <col min="8437" max="8439" width="12.85546875" customWidth="1"/>
    <col min="8440" max="8440" width="10.7109375" bestFit="1" customWidth="1"/>
    <col min="8441" max="8441" width="12.5703125" bestFit="1" customWidth="1"/>
    <col min="8442" max="8442" width="9.7109375" customWidth="1"/>
    <col min="8443" max="8443" width="7.28515625" bestFit="1" customWidth="1"/>
    <col min="8444" max="8444" width="10.140625" bestFit="1" customWidth="1"/>
    <col min="8445" max="8445" width="7.28515625" bestFit="1" customWidth="1"/>
    <col min="8446" max="8447" width="10.140625" bestFit="1" customWidth="1"/>
    <col min="8448" max="8448" width="7.28515625" bestFit="1" customWidth="1"/>
    <col min="8449" max="8450" width="10.140625" bestFit="1" customWidth="1"/>
    <col min="8451" max="8451" width="7.28515625" bestFit="1" customWidth="1"/>
    <col min="8452" max="8453" width="10.140625" bestFit="1" customWidth="1"/>
    <col min="8454" max="8454" width="7.28515625" bestFit="1" customWidth="1"/>
    <col min="8455" max="8455" width="10.140625" bestFit="1" customWidth="1"/>
    <col min="8456" max="8456" width="10.7109375" bestFit="1" customWidth="1"/>
    <col min="8457" max="8457" width="8.140625" bestFit="1" customWidth="1"/>
    <col min="8458" max="8458" width="10.140625" bestFit="1" customWidth="1"/>
    <col min="8459" max="8459" width="7.140625" bestFit="1" customWidth="1"/>
    <col min="8460" max="8461" width="10.140625" bestFit="1" customWidth="1"/>
    <col min="8462" max="8462" width="7.140625" bestFit="1" customWidth="1"/>
    <col min="8463" max="8463" width="9.5703125" customWidth="1"/>
    <col min="8464" max="8464" width="10.140625" bestFit="1" customWidth="1"/>
    <col min="8465" max="8465" width="7.140625" bestFit="1" customWidth="1"/>
    <col min="8466" max="8466" width="9" customWidth="1"/>
    <col min="8467" max="8467" width="10.140625" bestFit="1" customWidth="1"/>
    <col min="8468" max="8468" width="7.140625" bestFit="1" customWidth="1"/>
    <col min="8469" max="8469" width="9.42578125" customWidth="1"/>
    <col min="8471" max="8472" width="10.140625" bestFit="1" customWidth="1"/>
    <col min="8473" max="8473" width="7.28515625" bestFit="1" customWidth="1"/>
    <col min="8474" max="8475" width="10.140625" bestFit="1" customWidth="1"/>
    <col min="8476" max="8476" width="7.28515625" bestFit="1" customWidth="1"/>
    <col min="8477" max="8478" width="10.140625" bestFit="1" customWidth="1"/>
    <col min="8479" max="8479" width="7.28515625" bestFit="1" customWidth="1"/>
    <col min="8480" max="8481" width="10.140625" bestFit="1" customWidth="1"/>
    <col min="8482" max="8482" width="7.28515625" bestFit="1" customWidth="1"/>
    <col min="8483" max="8483" width="8.7109375" bestFit="1" customWidth="1"/>
    <col min="8485" max="8485" width="10.140625" bestFit="1" customWidth="1"/>
    <col min="8691" max="8691" width="5" customWidth="1"/>
    <col min="8692" max="8692" width="31" bestFit="1" customWidth="1"/>
    <col min="8693" max="8695" width="12.85546875" customWidth="1"/>
    <col min="8696" max="8696" width="10.7109375" bestFit="1" customWidth="1"/>
    <col min="8697" max="8697" width="12.5703125" bestFit="1" customWidth="1"/>
    <col min="8698" max="8698" width="9.7109375" customWidth="1"/>
    <col min="8699" max="8699" width="7.28515625" bestFit="1" customWidth="1"/>
    <col min="8700" max="8700" width="10.140625" bestFit="1" customWidth="1"/>
    <col min="8701" max="8701" width="7.28515625" bestFit="1" customWidth="1"/>
    <col min="8702" max="8703" width="10.140625" bestFit="1" customWidth="1"/>
    <col min="8704" max="8704" width="7.28515625" bestFit="1" customWidth="1"/>
    <col min="8705" max="8706" width="10.140625" bestFit="1" customWidth="1"/>
    <col min="8707" max="8707" width="7.28515625" bestFit="1" customWidth="1"/>
    <col min="8708" max="8709" width="10.140625" bestFit="1" customWidth="1"/>
    <col min="8710" max="8710" width="7.28515625" bestFit="1" customWidth="1"/>
    <col min="8711" max="8711" width="10.140625" bestFit="1" customWidth="1"/>
    <col min="8712" max="8712" width="10.7109375" bestFit="1" customWidth="1"/>
    <col min="8713" max="8713" width="8.140625" bestFit="1" customWidth="1"/>
    <col min="8714" max="8714" width="10.140625" bestFit="1" customWidth="1"/>
    <col min="8715" max="8715" width="7.140625" bestFit="1" customWidth="1"/>
    <col min="8716" max="8717" width="10.140625" bestFit="1" customWidth="1"/>
    <col min="8718" max="8718" width="7.140625" bestFit="1" customWidth="1"/>
    <col min="8719" max="8719" width="9.5703125" customWidth="1"/>
    <col min="8720" max="8720" width="10.140625" bestFit="1" customWidth="1"/>
    <col min="8721" max="8721" width="7.140625" bestFit="1" customWidth="1"/>
    <col min="8722" max="8722" width="9" customWidth="1"/>
    <col min="8723" max="8723" width="10.140625" bestFit="1" customWidth="1"/>
    <col min="8724" max="8724" width="7.140625" bestFit="1" customWidth="1"/>
    <col min="8725" max="8725" width="9.42578125" customWidth="1"/>
    <col min="8727" max="8728" width="10.140625" bestFit="1" customWidth="1"/>
    <col min="8729" max="8729" width="7.28515625" bestFit="1" customWidth="1"/>
    <col min="8730" max="8731" width="10.140625" bestFit="1" customWidth="1"/>
    <col min="8732" max="8732" width="7.28515625" bestFit="1" customWidth="1"/>
    <col min="8733" max="8734" width="10.140625" bestFit="1" customWidth="1"/>
    <col min="8735" max="8735" width="7.28515625" bestFit="1" customWidth="1"/>
    <col min="8736" max="8737" width="10.140625" bestFit="1" customWidth="1"/>
    <col min="8738" max="8738" width="7.28515625" bestFit="1" customWidth="1"/>
    <col min="8739" max="8739" width="8.7109375" bestFit="1" customWidth="1"/>
    <col min="8741" max="8741" width="10.140625" bestFit="1" customWidth="1"/>
    <col min="8947" max="8947" width="5" customWidth="1"/>
    <col min="8948" max="8948" width="31" bestFit="1" customWidth="1"/>
    <col min="8949" max="8951" width="12.85546875" customWidth="1"/>
    <col min="8952" max="8952" width="10.7109375" bestFit="1" customWidth="1"/>
    <col min="8953" max="8953" width="12.5703125" bestFit="1" customWidth="1"/>
    <col min="8954" max="8954" width="9.7109375" customWidth="1"/>
    <col min="8955" max="8955" width="7.28515625" bestFit="1" customWidth="1"/>
    <col min="8956" max="8956" width="10.140625" bestFit="1" customWidth="1"/>
    <col min="8957" max="8957" width="7.28515625" bestFit="1" customWidth="1"/>
    <col min="8958" max="8959" width="10.140625" bestFit="1" customWidth="1"/>
    <col min="8960" max="8960" width="7.28515625" bestFit="1" customWidth="1"/>
    <col min="8961" max="8962" width="10.140625" bestFit="1" customWidth="1"/>
    <col min="8963" max="8963" width="7.28515625" bestFit="1" customWidth="1"/>
    <col min="8964" max="8965" width="10.140625" bestFit="1" customWidth="1"/>
    <col min="8966" max="8966" width="7.28515625" bestFit="1" customWidth="1"/>
    <col min="8967" max="8967" width="10.140625" bestFit="1" customWidth="1"/>
    <col min="8968" max="8968" width="10.7109375" bestFit="1" customWidth="1"/>
    <col min="8969" max="8969" width="8.140625" bestFit="1" customWidth="1"/>
    <col min="8970" max="8970" width="10.140625" bestFit="1" customWidth="1"/>
    <col min="8971" max="8971" width="7.140625" bestFit="1" customWidth="1"/>
    <col min="8972" max="8973" width="10.140625" bestFit="1" customWidth="1"/>
    <col min="8974" max="8974" width="7.140625" bestFit="1" customWidth="1"/>
    <col min="8975" max="8975" width="9.5703125" customWidth="1"/>
    <col min="8976" max="8976" width="10.140625" bestFit="1" customWidth="1"/>
    <col min="8977" max="8977" width="7.140625" bestFit="1" customWidth="1"/>
    <col min="8978" max="8978" width="9" customWidth="1"/>
    <col min="8979" max="8979" width="10.140625" bestFit="1" customWidth="1"/>
    <col min="8980" max="8980" width="7.140625" bestFit="1" customWidth="1"/>
    <col min="8981" max="8981" width="9.42578125" customWidth="1"/>
    <col min="8983" max="8984" width="10.140625" bestFit="1" customWidth="1"/>
    <col min="8985" max="8985" width="7.28515625" bestFit="1" customWidth="1"/>
    <col min="8986" max="8987" width="10.140625" bestFit="1" customWidth="1"/>
    <col min="8988" max="8988" width="7.28515625" bestFit="1" customWidth="1"/>
    <col min="8989" max="8990" width="10.140625" bestFit="1" customWidth="1"/>
    <col min="8991" max="8991" width="7.28515625" bestFit="1" customWidth="1"/>
    <col min="8992" max="8993" width="10.140625" bestFit="1" customWidth="1"/>
    <col min="8994" max="8994" width="7.28515625" bestFit="1" customWidth="1"/>
    <col min="8995" max="8995" width="8.7109375" bestFit="1" customWidth="1"/>
    <col min="8997" max="8997" width="10.140625" bestFit="1" customWidth="1"/>
    <col min="9203" max="9203" width="5" customWidth="1"/>
    <col min="9204" max="9204" width="31" bestFit="1" customWidth="1"/>
    <col min="9205" max="9207" width="12.85546875" customWidth="1"/>
    <col min="9208" max="9208" width="10.7109375" bestFit="1" customWidth="1"/>
    <col min="9209" max="9209" width="12.5703125" bestFit="1" customWidth="1"/>
    <col min="9210" max="9210" width="9.7109375" customWidth="1"/>
    <col min="9211" max="9211" width="7.28515625" bestFit="1" customWidth="1"/>
    <col min="9212" max="9212" width="10.140625" bestFit="1" customWidth="1"/>
    <col min="9213" max="9213" width="7.28515625" bestFit="1" customWidth="1"/>
    <col min="9214" max="9215" width="10.140625" bestFit="1" customWidth="1"/>
    <col min="9216" max="9216" width="7.28515625" bestFit="1" customWidth="1"/>
    <col min="9217" max="9218" width="10.140625" bestFit="1" customWidth="1"/>
    <col min="9219" max="9219" width="7.28515625" bestFit="1" customWidth="1"/>
    <col min="9220" max="9221" width="10.140625" bestFit="1" customWidth="1"/>
    <col min="9222" max="9222" width="7.28515625" bestFit="1" customWidth="1"/>
    <col min="9223" max="9223" width="10.140625" bestFit="1" customWidth="1"/>
    <col min="9224" max="9224" width="10.7109375" bestFit="1" customWidth="1"/>
    <col min="9225" max="9225" width="8.140625" bestFit="1" customWidth="1"/>
    <col min="9226" max="9226" width="10.140625" bestFit="1" customWidth="1"/>
    <col min="9227" max="9227" width="7.140625" bestFit="1" customWidth="1"/>
    <col min="9228" max="9229" width="10.140625" bestFit="1" customWidth="1"/>
    <col min="9230" max="9230" width="7.140625" bestFit="1" customWidth="1"/>
    <col min="9231" max="9231" width="9.5703125" customWidth="1"/>
    <col min="9232" max="9232" width="10.140625" bestFit="1" customWidth="1"/>
    <col min="9233" max="9233" width="7.140625" bestFit="1" customWidth="1"/>
    <col min="9234" max="9234" width="9" customWidth="1"/>
    <col min="9235" max="9235" width="10.140625" bestFit="1" customWidth="1"/>
    <col min="9236" max="9236" width="7.140625" bestFit="1" customWidth="1"/>
    <col min="9237" max="9237" width="9.42578125" customWidth="1"/>
    <col min="9239" max="9240" width="10.140625" bestFit="1" customWidth="1"/>
    <col min="9241" max="9241" width="7.28515625" bestFit="1" customWidth="1"/>
    <col min="9242" max="9243" width="10.140625" bestFit="1" customWidth="1"/>
    <col min="9244" max="9244" width="7.28515625" bestFit="1" customWidth="1"/>
    <col min="9245" max="9246" width="10.140625" bestFit="1" customWidth="1"/>
    <col min="9247" max="9247" width="7.28515625" bestFit="1" customWidth="1"/>
    <col min="9248" max="9249" width="10.140625" bestFit="1" customWidth="1"/>
    <col min="9250" max="9250" width="7.28515625" bestFit="1" customWidth="1"/>
    <col min="9251" max="9251" width="8.7109375" bestFit="1" customWidth="1"/>
    <col min="9253" max="9253" width="10.140625" bestFit="1" customWidth="1"/>
    <col min="9459" max="9459" width="5" customWidth="1"/>
    <col min="9460" max="9460" width="31" bestFit="1" customWidth="1"/>
    <col min="9461" max="9463" width="12.85546875" customWidth="1"/>
    <col min="9464" max="9464" width="10.7109375" bestFit="1" customWidth="1"/>
    <col min="9465" max="9465" width="12.5703125" bestFit="1" customWidth="1"/>
    <col min="9466" max="9466" width="9.7109375" customWidth="1"/>
    <col min="9467" max="9467" width="7.28515625" bestFit="1" customWidth="1"/>
    <col min="9468" max="9468" width="10.140625" bestFit="1" customWidth="1"/>
    <col min="9469" max="9469" width="7.28515625" bestFit="1" customWidth="1"/>
    <col min="9470" max="9471" width="10.140625" bestFit="1" customWidth="1"/>
    <col min="9472" max="9472" width="7.28515625" bestFit="1" customWidth="1"/>
    <col min="9473" max="9474" width="10.140625" bestFit="1" customWidth="1"/>
    <col min="9475" max="9475" width="7.28515625" bestFit="1" customWidth="1"/>
    <col min="9476" max="9477" width="10.140625" bestFit="1" customWidth="1"/>
    <col min="9478" max="9478" width="7.28515625" bestFit="1" customWidth="1"/>
    <col min="9479" max="9479" width="10.140625" bestFit="1" customWidth="1"/>
    <col min="9480" max="9480" width="10.7109375" bestFit="1" customWidth="1"/>
    <col min="9481" max="9481" width="8.140625" bestFit="1" customWidth="1"/>
    <col min="9482" max="9482" width="10.140625" bestFit="1" customWidth="1"/>
    <col min="9483" max="9483" width="7.140625" bestFit="1" customWidth="1"/>
    <col min="9484" max="9485" width="10.140625" bestFit="1" customWidth="1"/>
    <col min="9486" max="9486" width="7.140625" bestFit="1" customWidth="1"/>
    <col min="9487" max="9487" width="9.5703125" customWidth="1"/>
    <col min="9488" max="9488" width="10.140625" bestFit="1" customWidth="1"/>
    <col min="9489" max="9489" width="7.140625" bestFit="1" customWidth="1"/>
    <col min="9490" max="9490" width="9" customWidth="1"/>
    <col min="9491" max="9491" width="10.140625" bestFit="1" customWidth="1"/>
    <col min="9492" max="9492" width="7.140625" bestFit="1" customWidth="1"/>
    <col min="9493" max="9493" width="9.42578125" customWidth="1"/>
    <col min="9495" max="9496" width="10.140625" bestFit="1" customWidth="1"/>
    <col min="9497" max="9497" width="7.28515625" bestFit="1" customWidth="1"/>
    <col min="9498" max="9499" width="10.140625" bestFit="1" customWidth="1"/>
    <col min="9500" max="9500" width="7.28515625" bestFit="1" customWidth="1"/>
    <col min="9501" max="9502" width="10.140625" bestFit="1" customWidth="1"/>
    <col min="9503" max="9503" width="7.28515625" bestFit="1" customWidth="1"/>
    <col min="9504" max="9505" width="10.140625" bestFit="1" customWidth="1"/>
    <col min="9506" max="9506" width="7.28515625" bestFit="1" customWidth="1"/>
    <col min="9507" max="9507" width="8.7109375" bestFit="1" customWidth="1"/>
    <col min="9509" max="9509" width="10.140625" bestFit="1" customWidth="1"/>
    <col min="9715" max="9715" width="5" customWidth="1"/>
    <col min="9716" max="9716" width="31" bestFit="1" customWidth="1"/>
    <col min="9717" max="9719" width="12.85546875" customWidth="1"/>
    <col min="9720" max="9720" width="10.7109375" bestFit="1" customWidth="1"/>
    <col min="9721" max="9721" width="12.5703125" bestFit="1" customWidth="1"/>
    <col min="9722" max="9722" width="9.7109375" customWidth="1"/>
    <col min="9723" max="9723" width="7.28515625" bestFit="1" customWidth="1"/>
    <col min="9724" max="9724" width="10.140625" bestFit="1" customWidth="1"/>
    <col min="9725" max="9725" width="7.28515625" bestFit="1" customWidth="1"/>
    <col min="9726" max="9727" width="10.140625" bestFit="1" customWidth="1"/>
    <col min="9728" max="9728" width="7.28515625" bestFit="1" customWidth="1"/>
    <col min="9729" max="9730" width="10.140625" bestFit="1" customWidth="1"/>
    <col min="9731" max="9731" width="7.28515625" bestFit="1" customWidth="1"/>
    <col min="9732" max="9733" width="10.140625" bestFit="1" customWidth="1"/>
    <col min="9734" max="9734" width="7.28515625" bestFit="1" customWidth="1"/>
    <col min="9735" max="9735" width="10.140625" bestFit="1" customWidth="1"/>
    <col min="9736" max="9736" width="10.7109375" bestFit="1" customWidth="1"/>
    <col min="9737" max="9737" width="8.140625" bestFit="1" customWidth="1"/>
    <col min="9738" max="9738" width="10.140625" bestFit="1" customWidth="1"/>
    <col min="9739" max="9739" width="7.140625" bestFit="1" customWidth="1"/>
    <col min="9740" max="9741" width="10.140625" bestFit="1" customWidth="1"/>
    <col min="9742" max="9742" width="7.140625" bestFit="1" customWidth="1"/>
    <col min="9743" max="9743" width="9.5703125" customWidth="1"/>
    <col min="9744" max="9744" width="10.140625" bestFit="1" customWidth="1"/>
    <col min="9745" max="9745" width="7.140625" bestFit="1" customWidth="1"/>
    <col min="9746" max="9746" width="9" customWidth="1"/>
    <col min="9747" max="9747" width="10.140625" bestFit="1" customWidth="1"/>
    <col min="9748" max="9748" width="7.140625" bestFit="1" customWidth="1"/>
    <col min="9749" max="9749" width="9.42578125" customWidth="1"/>
    <col min="9751" max="9752" width="10.140625" bestFit="1" customWidth="1"/>
    <col min="9753" max="9753" width="7.28515625" bestFit="1" customWidth="1"/>
    <col min="9754" max="9755" width="10.140625" bestFit="1" customWidth="1"/>
    <col min="9756" max="9756" width="7.28515625" bestFit="1" customWidth="1"/>
    <col min="9757" max="9758" width="10.140625" bestFit="1" customWidth="1"/>
    <col min="9759" max="9759" width="7.28515625" bestFit="1" customWidth="1"/>
    <col min="9760" max="9761" width="10.140625" bestFit="1" customWidth="1"/>
    <col min="9762" max="9762" width="7.28515625" bestFit="1" customWidth="1"/>
    <col min="9763" max="9763" width="8.7109375" bestFit="1" customWidth="1"/>
    <col min="9765" max="9765" width="10.140625" bestFit="1" customWidth="1"/>
    <col min="9971" max="9971" width="5" customWidth="1"/>
    <col min="9972" max="9972" width="31" bestFit="1" customWidth="1"/>
    <col min="9973" max="9975" width="12.85546875" customWidth="1"/>
    <col min="9976" max="9976" width="10.7109375" bestFit="1" customWidth="1"/>
    <col min="9977" max="9977" width="12.5703125" bestFit="1" customWidth="1"/>
    <col min="9978" max="9978" width="9.7109375" customWidth="1"/>
    <col min="9979" max="9979" width="7.28515625" bestFit="1" customWidth="1"/>
    <col min="9980" max="9980" width="10.140625" bestFit="1" customWidth="1"/>
    <col min="9981" max="9981" width="7.28515625" bestFit="1" customWidth="1"/>
    <col min="9982" max="9983" width="10.140625" bestFit="1" customWidth="1"/>
    <col min="9984" max="9984" width="7.28515625" bestFit="1" customWidth="1"/>
    <col min="9985" max="9986" width="10.140625" bestFit="1" customWidth="1"/>
    <col min="9987" max="9987" width="7.28515625" bestFit="1" customWidth="1"/>
    <col min="9988" max="9989" width="10.140625" bestFit="1" customWidth="1"/>
    <col min="9990" max="9990" width="7.28515625" bestFit="1" customWidth="1"/>
    <col min="9991" max="9991" width="10.140625" bestFit="1" customWidth="1"/>
    <col min="9992" max="9992" width="10.7109375" bestFit="1" customWidth="1"/>
    <col min="9993" max="9993" width="8.140625" bestFit="1" customWidth="1"/>
    <col min="9994" max="9994" width="10.140625" bestFit="1" customWidth="1"/>
    <col min="9995" max="9995" width="7.140625" bestFit="1" customWidth="1"/>
    <col min="9996" max="9997" width="10.140625" bestFit="1" customWidth="1"/>
    <col min="9998" max="9998" width="7.140625" bestFit="1" customWidth="1"/>
    <col min="9999" max="9999" width="9.5703125" customWidth="1"/>
    <col min="10000" max="10000" width="10.140625" bestFit="1" customWidth="1"/>
    <col min="10001" max="10001" width="7.140625" bestFit="1" customWidth="1"/>
    <col min="10002" max="10002" width="9" customWidth="1"/>
    <col min="10003" max="10003" width="10.140625" bestFit="1" customWidth="1"/>
    <col min="10004" max="10004" width="7.140625" bestFit="1" customWidth="1"/>
    <col min="10005" max="10005" width="9.42578125" customWidth="1"/>
    <col min="10007" max="10008" width="10.140625" bestFit="1" customWidth="1"/>
    <col min="10009" max="10009" width="7.28515625" bestFit="1" customWidth="1"/>
    <col min="10010" max="10011" width="10.140625" bestFit="1" customWidth="1"/>
    <col min="10012" max="10012" width="7.28515625" bestFit="1" customWidth="1"/>
    <col min="10013" max="10014" width="10.140625" bestFit="1" customWidth="1"/>
    <col min="10015" max="10015" width="7.28515625" bestFit="1" customWidth="1"/>
    <col min="10016" max="10017" width="10.140625" bestFit="1" customWidth="1"/>
    <col min="10018" max="10018" width="7.28515625" bestFit="1" customWidth="1"/>
    <col min="10019" max="10019" width="8.7109375" bestFit="1" customWidth="1"/>
    <col min="10021" max="10021" width="10.140625" bestFit="1" customWidth="1"/>
    <col min="10227" max="10227" width="5" customWidth="1"/>
    <col min="10228" max="10228" width="31" bestFit="1" customWidth="1"/>
    <col min="10229" max="10231" width="12.85546875" customWidth="1"/>
    <col min="10232" max="10232" width="10.7109375" bestFit="1" customWidth="1"/>
    <col min="10233" max="10233" width="12.5703125" bestFit="1" customWidth="1"/>
    <col min="10234" max="10234" width="9.7109375" customWidth="1"/>
    <col min="10235" max="10235" width="7.28515625" bestFit="1" customWidth="1"/>
    <col min="10236" max="10236" width="10.140625" bestFit="1" customWidth="1"/>
    <col min="10237" max="10237" width="7.28515625" bestFit="1" customWidth="1"/>
    <col min="10238" max="10239" width="10.140625" bestFit="1" customWidth="1"/>
    <col min="10240" max="10240" width="7.28515625" bestFit="1" customWidth="1"/>
    <col min="10241" max="10242" width="10.140625" bestFit="1" customWidth="1"/>
    <col min="10243" max="10243" width="7.28515625" bestFit="1" customWidth="1"/>
    <col min="10244" max="10245" width="10.140625" bestFit="1" customWidth="1"/>
    <col min="10246" max="10246" width="7.28515625" bestFit="1" customWidth="1"/>
    <col min="10247" max="10247" width="10.140625" bestFit="1" customWidth="1"/>
    <col min="10248" max="10248" width="10.7109375" bestFit="1" customWidth="1"/>
    <col min="10249" max="10249" width="8.140625" bestFit="1" customWidth="1"/>
    <col min="10250" max="10250" width="10.140625" bestFit="1" customWidth="1"/>
    <col min="10251" max="10251" width="7.140625" bestFit="1" customWidth="1"/>
    <col min="10252" max="10253" width="10.140625" bestFit="1" customWidth="1"/>
    <col min="10254" max="10254" width="7.140625" bestFit="1" customWidth="1"/>
    <col min="10255" max="10255" width="9.5703125" customWidth="1"/>
    <col min="10256" max="10256" width="10.140625" bestFit="1" customWidth="1"/>
    <col min="10257" max="10257" width="7.140625" bestFit="1" customWidth="1"/>
    <col min="10258" max="10258" width="9" customWidth="1"/>
    <col min="10259" max="10259" width="10.140625" bestFit="1" customWidth="1"/>
    <col min="10260" max="10260" width="7.140625" bestFit="1" customWidth="1"/>
    <col min="10261" max="10261" width="9.42578125" customWidth="1"/>
    <col min="10263" max="10264" width="10.140625" bestFit="1" customWidth="1"/>
    <col min="10265" max="10265" width="7.28515625" bestFit="1" customWidth="1"/>
    <col min="10266" max="10267" width="10.140625" bestFit="1" customWidth="1"/>
    <col min="10268" max="10268" width="7.28515625" bestFit="1" customWidth="1"/>
    <col min="10269" max="10270" width="10.140625" bestFit="1" customWidth="1"/>
    <col min="10271" max="10271" width="7.28515625" bestFit="1" customWidth="1"/>
    <col min="10272" max="10273" width="10.140625" bestFit="1" customWidth="1"/>
    <col min="10274" max="10274" width="7.28515625" bestFit="1" customWidth="1"/>
    <col min="10275" max="10275" width="8.7109375" bestFit="1" customWidth="1"/>
    <col min="10277" max="10277" width="10.140625" bestFit="1" customWidth="1"/>
    <col min="10483" max="10483" width="5" customWidth="1"/>
    <col min="10484" max="10484" width="31" bestFit="1" customWidth="1"/>
    <col min="10485" max="10487" width="12.85546875" customWidth="1"/>
    <col min="10488" max="10488" width="10.7109375" bestFit="1" customWidth="1"/>
    <col min="10489" max="10489" width="12.5703125" bestFit="1" customWidth="1"/>
    <col min="10490" max="10490" width="9.7109375" customWidth="1"/>
    <col min="10491" max="10491" width="7.28515625" bestFit="1" customWidth="1"/>
    <col min="10492" max="10492" width="10.140625" bestFit="1" customWidth="1"/>
    <col min="10493" max="10493" width="7.28515625" bestFit="1" customWidth="1"/>
    <col min="10494" max="10495" width="10.140625" bestFit="1" customWidth="1"/>
    <col min="10496" max="10496" width="7.28515625" bestFit="1" customWidth="1"/>
    <col min="10497" max="10498" width="10.140625" bestFit="1" customWidth="1"/>
    <col min="10499" max="10499" width="7.28515625" bestFit="1" customWidth="1"/>
    <col min="10500" max="10501" width="10.140625" bestFit="1" customWidth="1"/>
    <col min="10502" max="10502" width="7.28515625" bestFit="1" customWidth="1"/>
    <col min="10503" max="10503" width="10.140625" bestFit="1" customWidth="1"/>
    <col min="10504" max="10504" width="10.7109375" bestFit="1" customWidth="1"/>
    <col min="10505" max="10505" width="8.140625" bestFit="1" customWidth="1"/>
    <col min="10506" max="10506" width="10.140625" bestFit="1" customWidth="1"/>
    <col min="10507" max="10507" width="7.140625" bestFit="1" customWidth="1"/>
    <col min="10508" max="10509" width="10.140625" bestFit="1" customWidth="1"/>
    <col min="10510" max="10510" width="7.140625" bestFit="1" customWidth="1"/>
    <col min="10511" max="10511" width="9.5703125" customWidth="1"/>
    <col min="10512" max="10512" width="10.140625" bestFit="1" customWidth="1"/>
    <col min="10513" max="10513" width="7.140625" bestFit="1" customWidth="1"/>
    <col min="10514" max="10514" width="9" customWidth="1"/>
    <col min="10515" max="10515" width="10.140625" bestFit="1" customWidth="1"/>
    <col min="10516" max="10516" width="7.140625" bestFit="1" customWidth="1"/>
    <col min="10517" max="10517" width="9.42578125" customWidth="1"/>
    <col min="10519" max="10520" width="10.140625" bestFit="1" customWidth="1"/>
    <col min="10521" max="10521" width="7.28515625" bestFit="1" customWidth="1"/>
    <col min="10522" max="10523" width="10.140625" bestFit="1" customWidth="1"/>
    <col min="10524" max="10524" width="7.28515625" bestFit="1" customWidth="1"/>
    <col min="10525" max="10526" width="10.140625" bestFit="1" customWidth="1"/>
    <col min="10527" max="10527" width="7.28515625" bestFit="1" customWidth="1"/>
    <col min="10528" max="10529" width="10.140625" bestFit="1" customWidth="1"/>
    <col min="10530" max="10530" width="7.28515625" bestFit="1" customWidth="1"/>
    <col min="10531" max="10531" width="8.7109375" bestFit="1" customWidth="1"/>
    <col min="10533" max="10533" width="10.140625" bestFit="1" customWidth="1"/>
    <col min="10739" max="10739" width="5" customWidth="1"/>
    <col min="10740" max="10740" width="31" bestFit="1" customWidth="1"/>
    <col min="10741" max="10743" width="12.85546875" customWidth="1"/>
    <col min="10744" max="10744" width="10.7109375" bestFit="1" customWidth="1"/>
    <col min="10745" max="10745" width="12.5703125" bestFit="1" customWidth="1"/>
    <col min="10746" max="10746" width="9.7109375" customWidth="1"/>
    <col min="10747" max="10747" width="7.28515625" bestFit="1" customWidth="1"/>
    <col min="10748" max="10748" width="10.140625" bestFit="1" customWidth="1"/>
    <col min="10749" max="10749" width="7.28515625" bestFit="1" customWidth="1"/>
    <col min="10750" max="10751" width="10.140625" bestFit="1" customWidth="1"/>
    <col min="10752" max="10752" width="7.28515625" bestFit="1" customWidth="1"/>
    <col min="10753" max="10754" width="10.140625" bestFit="1" customWidth="1"/>
    <col min="10755" max="10755" width="7.28515625" bestFit="1" customWidth="1"/>
    <col min="10756" max="10757" width="10.140625" bestFit="1" customWidth="1"/>
    <col min="10758" max="10758" width="7.28515625" bestFit="1" customWidth="1"/>
    <col min="10759" max="10759" width="10.140625" bestFit="1" customWidth="1"/>
    <col min="10760" max="10760" width="10.7109375" bestFit="1" customWidth="1"/>
    <col min="10761" max="10761" width="8.140625" bestFit="1" customWidth="1"/>
    <col min="10762" max="10762" width="10.140625" bestFit="1" customWidth="1"/>
    <col min="10763" max="10763" width="7.140625" bestFit="1" customWidth="1"/>
    <col min="10764" max="10765" width="10.140625" bestFit="1" customWidth="1"/>
    <col min="10766" max="10766" width="7.140625" bestFit="1" customWidth="1"/>
    <col min="10767" max="10767" width="9.5703125" customWidth="1"/>
    <col min="10768" max="10768" width="10.140625" bestFit="1" customWidth="1"/>
    <col min="10769" max="10769" width="7.140625" bestFit="1" customWidth="1"/>
    <col min="10770" max="10770" width="9" customWidth="1"/>
    <col min="10771" max="10771" width="10.140625" bestFit="1" customWidth="1"/>
    <col min="10772" max="10772" width="7.140625" bestFit="1" customWidth="1"/>
    <col min="10773" max="10773" width="9.42578125" customWidth="1"/>
    <col min="10775" max="10776" width="10.140625" bestFit="1" customWidth="1"/>
    <col min="10777" max="10777" width="7.28515625" bestFit="1" customWidth="1"/>
    <col min="10778" max="10779" width="10.140625" bestFit="1" customWidth="1"/>
    <col min="10780" max="10780" width="7.28515625" bestFit="1" customWidth="1"/>
    <col min="10781" max="10782" width="10.140625" bestFit="1" customWidth="1"/>
    <col min="10783" max="10783" width="7.28515625" bestFit="1" customWidth="1"/>
    <col min="10784" max="10785" width="10.140625" bestFit="1" customWidth="1"/>
    <col min="10786" max="10786" width="7.28515625" bestFit="1" customWidth="1"/>
    <col min="10787" max="10787" width="8.7109375" bestFit="1" customWidth="1"/>
    <col min="10789" max="10789" width="10.140625" bestFit="1" customWidth="1"/>
    <col min="10995" max="10995" width="5" customWidth="1"/>
    <col min="10996" max="10996" width="31" bestFit="1" customWidth="1"/>
    <col min="10997" max="10999" width="12.85546875" customWidth="1"/>
    <col min="11000" max="11000" width="10.7109375" bestFit="1" customWidth="1"/>
    <col min="11001" max="11001" width="12.5703125" bestFit="1" customWidth="1"/>
    <col min="11002" max="11002" width="9.7109375" customWidth="1"/>
    <col min="11003" max="11003" width="7.28515625" bestFit="1" customWidth="1"/>
    <col min="11004" max="11004" width="10.140625" bestFit="1" customWidth="1"/>
    <col min="11005" max="11005" width="7.28515625" bestFit="1" customWidth="1"/>
    <col min="11006" max="11007" width="10.140625" bestFit="1" customWidth="1"/>
    <col min="11008" max="11008" width="7.28515625" bestFit="1" customWidth="1"/>
    <col min="11009" max="11010" width="10.140625" bestFit="1" customWidth="1"/>
    <col min="11011" max="11011" width="7.28515625" bestFit="1" customWidth="1"/>
    <col min="11012" max="11013" width="10.140625" bestFit="1" customWidth="1"/>
    <col min="11014" max="11014" width="7.28515625" bestFit="1" customWidth="1"/>
    <col min="11015" max="11015" width="10.140625" bestFit="1" customWidth="1"/>
    <col min="11016" max="11016" width="10.7109375" bestFit="1" customWidth="1"/>
    <col min="11017" max="11017" width="8.140625" bestFit="1" customWidth="1"/>
    <col min="11018" max="11018" width="10.140625" bestFit="1" customWidth="1"/>
    <col min="11019" max="11019" width="7.140625" bestFit="1" customWidth="1"/>
    <col min="11020" max="11021" width="10.140625" bestFit="1" customWidth="1"/>
    <col min="11022" max="11022" width="7.140625" bestFit="1" customWidth="1"/>
    <col min="11023" max="11023" width="9.5703125" customWidth="1"/>
    <col min="11024" max="11024" width="10.140625" bestFit="1" customWidth="1"/>
    <col min="11025" max="11025" width="7.140625" bestFit="1" customWidth="1"/>
    <col min="11026" max="11026" width="9" customWidth="1"/>
    <col min="11027" max="11027" width="10.140625" bestFit="1" customWidth="1"/>
    <col min="11028" max="11028" width="7.140625" bestFit="1" customWidth="1"/>
    <col min="11029" max="11029" width="9.42578125" customWidth="1"/>
    <col min="11031" max="11032" width="10.140625" bestFit="1" customWidth="1"/>
    <col min="11033" max="11033" width="7.28515625" bestFit="1" customWidth="1"/>
    <col min="11034" max="11035" width="10.140625" bestFit="1" customWidth="1"/>
    <col min="11036" max="11036" width="7.28515625" bestFit="1" customWidth="1"/>
    <col min="11037" max="11038" width="10.140625" bestFit="1" customWidth="1"/>
    <col min="11039" max="11039" width="7.28515625" bestFit="1" customWidth="1"/>
    <col min="11040" max="11041" width="10.140625" bestFit="1" customWidth="1"/>
    <col min="11042" max="11042" width="7.28515625" bestFit="1" customWidth="1"/>
    <col min="11043" max="11043" width="8.7109375" bestFit="1" customWidth="1"/>
    <col min="11045" max="11045" width="10.140625" bestFit="1" customWidth="1"/>
    <col min="11251" max="11251" width="5" customWidth="1"/>
    <col min="11252" max="11252" width="31" bestFit="1" customWidth="1"/>
    <col min="11253" max="11255" width="12.85546875" customWidth="1"/>
    <col min="11256" max="11256" width="10.7109375" bestFit="1" customWidth="1"/>
    <col min="11257" max="11257" width="12.5703125" bestFit="1" customWidth="1"/>
    <col min="11258" max="11258" width="9.7109375" customWidth="1"/>
    <col min="11259" max="11259" width="7.28515625" bestFit="1" customWidth="1"/>
    <col min="11260" max="11260" width="10.140625" bestFit="1" customWidth="1"/>
    <col min="11261" max="11261" width="7.28515625" bestFit="1" customWidth="1"/>
    <col min="11262" max="11263" width="10.140625" bestFit="1" customWidth="1"/>
    <col min="11264" max="11264" width="7.28515625" bestFit="1" customWidth="1"/>
    <col min="11265" max="11266" width="10.140625" bestFit="1" customWidth="1"/>
    <col min="11267" max="11267" width="7.28515625" bestFit="1" customWidth="1"/>
    <col min="11268" max="11269" width="10.140625" bestFit="1" customWidth="1"/>
    <col min="11270" max="11270" width="7.28515625" bestFit="1" customWidth="1"/>
    <col min="11271" max="11271" width="10.140625" bestFit="1" customWidth="1"/>
    <col min="11272" max="11272" width="10.7109375" bestFit="1" customWidth="1"/>
    <col min="11273" max="11273" width="8.140625" bestFit="1" customWidth="1"/>
    <col min="11274" max="11274" width="10.140625" bestFit="1" customWidth="1"/>
    <col min="11275" max="11275" width="7.140625" bestFit="1" customWidth="1"/>
    <col min="11276" max="11277" width="10.140625" bestFit="1" customWidth="1"/>
    <col min="11278" max="11278" width="7.140625" bestFit="1" customWidth="1"/>
    <col min="11279" max="11279" width="9.5703125" customWidth="1"/>
    <col min="11280" max="11280" width="10.140625" bestFit="1" customWidth="1"/>
    <col min="11281" max="11281" width="7.140625" bestFit="1" customWidth="1"/>
    <col min="11282" max="11282" width="9" customWidth="1"/>
    <col min="11283" max="11283" width="10.140625" bestFit="1" customWidth="1"/>
    <col min="11284" max="11284" width="7.140625" bestFit="1" customWidth="1"/>
    <col min="11285" max="11285" width="9.42578125" customWidth="1"/>
    <col min="11287" max="11288" width="10.140625" bestFit="1" customWidth="1"/>
    <col min="11289" max="11289" width="7.28515625" bestFit="1" customWidth="1"/>
    <col min="11290" max="11291" width="10.140625" bestFit="1" customWidth="1"/>
    <col min="11292" max="11292" width="7.28515625" bestFit="1" customWidth="1"/>
    <col min="11293" max="11294" width="10.140625" bestFit="1" customWidth="1"/>
    <col min="11295" max="11295" width="7.28515625" bestFit="1" customWidth="1"/>
    <col min="11296" max="11297" width="10.140625" bestFit="1" customWidth="1"/>
    <col min="11298" max="11298" width="7.28515625" bestFit="1" customWidth="1"/>
    <col min="11299" max="11299" width="8.7109375" bestFit="1" customWidth="1"/>
    <col min="11301" max="11301" width="10.140625" bestFit="1" customWidth="1"/>
    <col min="11507" max="11507" width="5" customWidth="1"/>
    <col min="11508" max="11508" width="31" bestFit="1" customWidth="1"/>
    <col min="11509" max="11511" width="12.85546875" customWidth="1"/>
    <col min="11512" max="11512" width="10.7109375" bestFit="1" customWidth="1"/>
    <col min="11513" max="11513" width="12.5703125" bestFit="1" customWidth="1"/>
    <col min="11514" max="11514" width="9.7109375" customWidth="1"/>
    <col min="11515" max="11515" width="7.28515625" bestFit="1" customWidth="1"/>
    <col min="11516" max="11516" width="10.140625" bestFit="1" customWidth="1"/>
    <col min="11517" max="11517" width="7.28515625" bestFit="1" customWidth="1"/>
    <col min="11518" max="11519" width="10.140625" bestFit="1" customWidth="1"/>
    <col min="11520" max="11520" width="7.28515625" bestFit="1" customWidth="1"/>
    <col min="11521" max="11522" width="10.140625" bestFit="1" customWidth="1"/>
    <col min="11523" max="11523" width="7.28515625" bestFit="1" customWidth="1"/>
    <col min="11524" max="11525" width="10.140625" bestFit="1" customWidth="1"/>
    <col min="11526" max="11526" width="7.28515625" bestFit="1" customWidth="1"/>
    <col min="11527" max="11527" width="10.140625" bestFit="1" customWidth="1"/>
    <col min="11528" max="11528" width="10.7109375" bestFit="1" customWidth="1"/>
    <col min="11529" max="11529" width="8.140625" bestFit="1" customWidth="1"/>
    <col min="11530" max="11530" width="10.140625" bestFit="1" customWidth="1"/>
    <col min="11531" max="11531" width="7.140625" bestFit="1" customWidth="1"/>
    <col min="11532" max="11533" width="10.140625" bestFit="1" customWidth="1"/>
    <col min="11534" max="11534" width="7.140625" bestFit="1" customWidth="1"/>
    <col min="11535" max="11535" width="9.5703125" customWidth="1"/>
    <col min="11536" max="11536" width="10.140625" bestFit="1" customWidth="1"/>
    <col min="11537" max="11537" width="7.140625" bestFit="1" customWidth="1"/>
    <col min="11538" max="11538" width="9" customWidth="1"/>
    <col min="11539" max="11539" width="10.140625" bestFit="1" customWidth="1"/>
    <col min="11540" max="11540" width="7.140625" bestFit="1" customWidth="1"/>
    <col min="11541" max="11541" width="9.42578125" customWidth="1"/>
    <col min="11543" max="11544" width="10.140625" bestFit="1" customWidth="1"/>
    <col min="11545" max="11545" width="7.28515625" bestFit="1" customWidth="1"/>
    <col min="11546" max="11547" width="10.140625" bestFit="1" customWidth="1"/>
    <col min="11548" max="11548" width="7.28515625" bestFit="1" customWidth="1"/>
    <col min="11549" max="11550" width="10.140625" bestFit="1" customWidth="1"/>
    <col min="11551" max="11551" width="7.28515625" bestFit="1" customWidth="1"/>
    <col min="11552" max="11553" width="10.140625" bestFit="1" customWidth="1"/>
    <col min="11554" max="11554" width="7.28515625" bestFit="1" customWidth="1"/>
    <col min="11555" max="11555" width="8.7109375" bestFit="1" customWidth="1"/>
    <col min="11557" max="11557" width="10.140625" bestFit="1" customWidth="1"/>
    <col min="11763" max="11763" width="5" customWidth="1"/>
    <col min="11764" max="11764" width="31" bestFit="1" customWidth="1"/>
    <col min="11765" max="11767" width="12.85546875" customWidth="1"/>
    <col min="11768" max="11768" width="10.7109375" bestFit="1" customWidth="1"/>
    <col min="11769" max="11769" width="12.5703125" bestFit="1" customWidth="1"/>
    <col min="11770" max="11770" width="9.7109375" customWidth="1"/>
    <col min="11771" max="11771" width="7.28515625" bestFit="1" customWidth="1"/>
    <col min="11772" max="11772" width="10.140625" bestFit="1" customWidth="1"/>
    <col min="11773" max="11773" width="7.28515625" bestFit="1" customWidth="1"/>
    <col min="11774" max="11775" width="10.140625" bestFit="1" customWidth="1"/>
    <col min="11776" max="11776" width="7.28515625" bestFit="1" customWidth="1"/>
    <col min="11777" max="11778" width="10.140625" bestFit="1" customWidth="1"/>
    <col min="11779" max="11779" width="7.28515625" bestFit="1" customWidth="1"/>
    <col min="11780" max="11781" width="10.140625" bestFit="1" customWidth="1"/>
    <col min="11782" max="11782" width="7.28515625" bestFit="1" customWidth="1"/>
    <col min="11783" max="11783" width="10.140625" bestFit="1" customWidth="1"/>
    <col min="11784" max="11784" width="10.7109375" bestFit="1" customWidth="1"/>
    <col min="11785" max="11785" width="8.140625" bestFit="1" customWidth="1"/>
    <col min="11786" max="11786" width="10.140625" bestFit="1" customWidth="1"/>
    <col min="11787" max="11787" width="7.140625" bestFit="1" customWidth="1"/>
    <col min="11788" max="11789" width="10.140625" bestFit="1" customWidth="1"/>
    <col min="11790" max="11790" width="7.140625" bestFit="1" customWidth="1"/>
    <col min="11791" max="11791" width="9.5703125" customWidth="1"/>
    <col min="11792" max="11792" width="10.140625" bestFit="1" customWidth="1"/>
    <col min="11793" max="11793" width="7.140625" bestFit="1" customWidth="1"/>
    <col min="11794" max="11794" width="9" customWidth="1"/>
    <col min="11795" max="11795" width="10.140625" bestFit="1" customWidth="1"/>
    <col min="11796" max="11796" width="7.140625" bestFit="1" customWidth="1"/>
    <col min="11797" max="11797" width="9.42578125" customWidth="1"/>
    <col min="11799" max="11800" width="10.140625" bestFit="1" customWidth="1"/>
    <col min="11801" max="11801" width="7.28515625" bestFit="1" customWidth="1"/>
    <col min="11802" max="11803" width="10.140625" bestFit="1" customWidth="1"/>
    <col min="11804" max="11804" width="7.28515625" bestFit="1" customWidth="1"/>
    <col min="11805" max="11806" width="10.140625" bestFit="1" customWidth="1"/>
    <col min="11807" max="11807" width="7.28515625" bestFit="1" customWidth="1"/>
    <col min="11808" max="11809" width="10.140625" bestFit="1" customWidth="1"/>
    <col min="11810" max="11810" width="7.28515625" bestFit="1" customWidth="1"/>
    <col min="11811" max="11811" width="8.7109375" bestFit="1" customWidth="1"/>
    <col min="11813" max="11813" width="10.140625" bestFit="1" customWidth="1"/>
    <col min="12019" max="12019" width="5" customWidth="1"/>
    <col min="12020" max="12020" width="31" bestFit="1" customWidth="1"/>
    <col min="12021" max="12023" width="12.85546875" customWidth="1"/>
    <col min="12024" max="12024" width="10.7109375" bestFit="1" customWidth="1"/>
    <col min="12025" max="12025" width="12.5703125" bestFit="1" customWidth="1"/>
    <col min="12026" max="12026" width="9.7109375" customWidth="1"/>
    <col min="12027" max="12027" width="7.28515625" bestFit="1" customWidth="1"/>
    <col min="12028" max="12028" width="10.140625" bestFit="1" customWidth="1"/>
    <col min="12029" max="12029" width="7.28515625" bestFit="1" customWidth="1"/>
    <col min="12030" max="12031" width="10.140625" bestFit="1" customWidth="1"/>
    <col min="12032" max="12032" width="7.28515625" bestFit="1" customWidth="1"/>
    <col min="12033" max="12034" width="10.140625" bestFit="1" customWidth="1"/>
    <col min="12035" max="12035" width="7.28515625" bestFit="1" customWidth="1"/>
    <col min="12036" max="12037" width="10.140625" bestFit="1" customWidth="1"/>
    <col min="12038" max="12038" width="7.28515625" bestFit="1" customWidth="1"/>
    <col min="12039" max="12039" width="10.140625" bestFit="1" customWidth="1"/>
    <col min="12040" max="12040" width="10.7109375" bestFit="1" customWidth="1"/>
    <col min="12041" max="12041" width="8.140625" bestFit="1" customWidth="1"/>
    <col min="12042" max="12042" width="10.140625" bestFit="1" customWidth="1"/>
    <col min="12043" max="12043" width="7.140625" bestFit="1" customWidth="1"/>
    <col min="12044" max="12045" width="10.140625" bestFit="1" customWidth="1"/>
    <col min="12046" max="12046" width="7.140625" bestFit="1" customWidth="1"/>
    <col min="12047" max="12047" width="9.5703125" customWidth="1"/>
    <col min="12048" max="12048" width="10.140625" bestFit="1" customWidth="1"/>
    <col min="12049" max="12049" width="7.140625" bestFit="1" customWidth="1"/>
    <col min="12050" max="12050" width="9" customWidth="1"/>
    <col min="12051" max="12051" width="10.140625" bestFit="1" customWidth="1"/>
    <col min="12052" max="12052" width="7.140625" bestFit="1" customWidth="1"/>
    <col min="12053" max="12053" width="9.42578125" customWidth="1"/>
    <col min="12055" max="12056" width="10.140625" bestFit="1" customWidth="1"/>
    <col min="12057" max="12057" width="7.28515625" bestFit="1" customWidth="1"/>
    <col min="12058" max="12059" width="10.140625" bestFit="1" customWidth="1"/>
    <col min="12060" max="12060" width="7.28515625" bestFit="1" customWidth="1"/>
    <col min="12061" max="12062" width="10.140625" bestFit="1" customWidth="1"/>
    <col min="12063" max="12063" width="7.28515625" bestFit="1" customWidth="1"/>
    <col min="12064" max="12065" width="10.140625" bestFit="1" customWidth="1"/>
    <col min="12066" max="12066" width="7.28515625" bestFit="1" customWidth="1"/>
    <col min="12067" max="12067" width="8.7109375" bestFit="1" customWidth="1"/>
    <col min="12069" max="12069" width="10.140625" bestFit="1" customWidth="1"/>
    <col min="12275" max="12275" width="5" customWidth="1"/>
    <col min="12276" max="12276" width="31" bestFit="1" customWidth="1"/>
    <col min="12277" max="12279" width="12.85546875" customWidth="1"/>
    <col min="12280" max="12280" width="10.7109375" bestFit="1" customWidth="1"/>
    <col min="12281" max="12281" width="12.5703125" bestFit="1" customWidth="1"/>
    <col min="12282" max="12282" width="9.7109375" customWidth="1"/>
    <col min="12283" max="12283" width="7.28515625" bestFit="1" customWidth="1"/>
    <col min="12284" max="12284" width="10.140625" bestFit="1" customWidth="1"/>
    <col min="12285" max="12285" width="7.28515625" bestFit="1" customWidth="1"/>
    <col min="12286" max="12287" width="10.140625" bestFit="1" customWidth="1"/>
    <col min="12288" max="12288" width="7.28515625" bestFit="1" customWidth="1"/>
    <col min="12289" max="12290" width="10.140625" bestFit="1" customWidth="1"/>
    <col min="12291" max="12291" width="7.28515625" bestFit="1" customWidth="1"/>
    <col min="12292" max="12293" width="10.140625" bestFit="1" customWidth="1"/>
    <col min="12294" max="12294" width="7.28515625" bestFit="1" customWidth="1"/>
    <col min="12295" max="12295" width="10.140625" bestFit="1" customWidth="1"/>
    <col min="12296" max="12296" width="10.7109375" bestFit="1" customWidth="1"/>
    <col min="12297" max="12297" width="8.140625" bestFit="1" customWidth="1"/>
    <col min="12298" max="12298" width="10.140625" bestFit="1" customWidth="1"/>
    <col min="12299" max="12299" width="7.140625" bestFit="1" customWidth="1"/>
    <col min="12300" max="12301" width="10.140625" bestFit="1" customWidth="1"/>
    <col min="12302" max="12302" width="7.140625" bestFit="1" customWidth="1"/>
    <col min="12303" max="12303" width="9.5703125" customWidth="1"/>
    <col min="12304" max="12304" width="10.140625" bestFit="1" customWidth="1"/>
    <col min="12305" max="12305" width="7.140625" bestFit="1" customWidth="1"/>
    <col min="12306" max="12306" width="9" customWidth="1"/>
    <col min="12307" max="12307" width="10.140625" bestFit="1" customWidth="1"/>
    <col min="12308" max="12308" width="7.140625" bestFit="1" customWidth="1"/>
    <col min="12309" max="12309" width="9.42578125" customWidth="1"/>
    <col min="12311" max="12312" width="10.140625" bestFit="1" customWidth="1"/>
    <col min="12313" max="12313" width="7.28515625" bestFit="1" customWidth="1"/>
    <col min="12314" max="12315" width="10.140625" bestFit="1" customWidth="1"/>
    <col min="12316" max="12316" width="7.28515625" bestFit="1" customWidth="1"/>
    <col min="12317" max="12318" width="10.140625" bestFit="1" customWidth="1"/>
    <col min="12319" max="12319" width="7.28515625" bestFit="1" customWidth="1"/>
    <col min="12320" max="12321" width="10.140625" bestFit="1" customWidth="1"/>
    <col min="12322" max="12322" width="7.28515625" bestFit="1" customWidth="1"/>
    <col min="12323" max="12323" width="8.7109375" bestFit="1" customWidth="1"/>
    <col min="12325" max="12325" width="10.140625" bestFit="1" customWidth="1"/>
    <col min="12531" max="12531" width="5" customWidth="1"/>
    <col min="12532" max="12532" width="31" bestFit="1" customWidth="1"/>
    <col min="12533" max="12535" width="12.85546875" customWidth="1"/>
    <col min="12536" max="12536" width="10.7109375" bestFit="1" customWidth="1"/>
    <col min="12537" max="12537" width="12.5703125" bestFit="1" customWidth="1"/>
    <col min="12538" max="12538" width="9.7109375" customWidth="1"/>
    <col min="12539" max="12539" width="7.28515625" bestFit="1" customWidth="1"/>
    <col min="12540" max="12540" width="10.140625" bestFit="1" customWidth="1"/>
    <col min="12541" max="12541" width="7.28515625" bestFit="1" customWidth="1"/>
    <col min="12542" max="12543" width="10.140625" bestFit="1" customWidth="1"/>
    <col min="12544" max="12544" width="7.28515625" bestFit="1" customWidth="1"/>
    <col min="12545" max="12546" width="10.140625" bestFit="1" customWidth="1"/>
    <col min="12547" max="12547" width="7.28515625" bestFit="1" customWidth="1"/>
    <col min="12548" max="12549" width="10.140625" bestFit="1" customWidth="1"/>
    <col min="12550" max="12550" width="7.28515625" bestFit="1" customWidth="1"/>
    <col min="12551" max="12551" width="10.140625" bestFit="1" customWidth="1"/>
    <col min="12552" max="12552" width="10.7109375" bestFit="1" customWidth="1"/>
    <col min="12553" max="12553" width="8.140625" bestFit="1" customWidth="1"/>
    <col min="12554" max="12554" width="10.140625" bestFit="1" customWidth="1"/>
    <col min="12555" max="12555" width="7.140625" bestFit="1" customWidth="1"/>
    <col min="12556" max="12557" width="10.140625" bestFit="1" customWidth="1"/>
    <col min="12558" max="12558" width="7.140625" bestFit="1" customWidth="1"/>
    <col min="12559" max="12559" width="9.5703125" customWidth="1"/>
    <col min="12560" max="12560" width="10.140625" bestFit="1" customWidth="1"/>
    <col min="12561" max="12561" width="7.140625" bestFit="1" customWidth="1"/>
    <col min="12562" max="12562" width="9" customWidth="1"/>
    <col min="12563" max="12563" width="10.140625" bestFit="1" customWidth="1"/>
    <col min="12564" max="12564" width="7.140625" bestFit="1" customWidth="1"/>
    <col min="12565" max="12565" width="9.42578125" customWidth="1"/>
    <col min="12567" max="12568" width="10.140625" bestFit="1" customWidth="1"/>
    <col min="12569" max="12569" width="7.28515625" bestFit="1" customWidth="1"/>
    <col min="12570" max="12571" width="10.140625" bestFit="1" customWidth="1"/>
    <col min="12572" max="12572" width="7.28515625" bestFit="1" customWidth="1"/>
    <col min="12573" max="12574" width="10.140625" bestFit="1" customWidth="1"/>
    <col min="12575" max="12575" width="7.28515625" bestFit="1" customWidth="1"/>
    <col min="12576" max="12577" width="10.140625" bestFit="1" customWidth="1"/>
    <col min="12578" max="12578" width="7.28515625" bestFit="1" customWidth="1"/>
    <col min="12579" max="12579" width="8.7109375" bestFit="1" customWidth="1"/>
    <col min="12581" max="12581" width="10.140625" bestFit="1" customWidth="1"/>
    <col min="12787" max="12787" width="5" customWidth="1"/>
    <col min="12788" max="12788" width="31" bestFit="1" customWidth="1"/>
    <col min="12789" max="12791" width="12.85546875" customWidth="1"/>
    <col min="12792" max="12792" width="10.7109375" bestFit="1" customWidth="1"/>
    <col min="12793" max="12793" width="12.5703125" bestFit="1" customWidth="1"/>
    <col min="12794" max="12794" width="9.7109375" customWidth="1"/>
    <col min="12795" max="12795" width="7.28515625" bestFit="1" customWidth="1"/>
    <col min="12796" max="12796" width="10.140625" bestFit="1" customWidth="1"/>
    <col min="12797" max="12797" width="7.28515625" bestFit="1" customWidth="1"/>
    <col min="12798" max="12799" width="10.140625" bestFit="1" customWidth="1"/>
    <col min="12800" max="12800" width="7.28515625" bestFit="1" customWidth="1"/>
    <col min="12801" max="12802" width="10.140625" bestFit="1" customWidth="1"/>
    <col min="12803" max="12803" width="7.28515625" bestFit="1" customWidth="1"/>
    <col min="12804" max="12805" width="10.140625" bestFit="1" customWidth="1"/>
    <col min="12806" max="12806" width="7.28515625" bestFit="1" customWidth="1"/>
    <col min="12807" max="12807" width="10.140625" bestFit="1" customWidth="1"/>
    <col min="12808" max="12808" width="10.7109375" bestFit="1" customWidth="1"/>
    <col min="12809" max="12809" width="8.140625" bestFit="1" customWidth="1"/>
    <col min="12810" max="12810" width="10.140625" bestFit="1" customWidth="1"/>
    <col min="12811" max="12811" width="7.140625" bestFit="1" customWidth="1"/>
    <col min="12812" max="12813" width="10.140625" bestFit="1" customWidth="1"/>
    <col min="12814" max="12814" width="7.140625" bestFit="1" customWidth="1"/>
    <col min="12815" max="12815" width="9.5703125" customWidth="1"/>
    <col min="12816" max="12816" width="10.140625" bestFit="1" customWidth="1"/>
    <col min="12817" max="12817" width="7.140625" bestFit="1" customWidth="1"/>
    <col min="12818" max="12818" width="9" customWidth="1"/>
    <col min="12819" max="12819" width="10.140625" bestFit="1" customWidth="1"/>
    <col min="12820" max="12820" width="7.140625" bestFit="1" customWidth="1"/>
    <col min="12821" max="12821" width="9.42578125" customWidth="1"/>
    <col min="12823" max="12824" width="10.140625" bestFit="1" customWidth="1"/>
    <col min="12825" max="12825" width="7.28515625" bestFit="1" customWidth="1"/>
    <col min="12826" max="12827" width="10.140625" bestFit="1" customWidth="1"/>
    <col min="12828" max="12828" width="7.28515625" bestFit="1" customWidth="1"/>
    <col min="12829" max="12830" width="10.140625" bestFit="1" customWidth="1"/>
    <col min="12831" max="12831" width="7.28515625" bestFit="1" customWidth="1"/>
    <col min="12832" max="12833" width="10.140625" bestFit="1" customWidth="1"/>
    <col min="12834" max="12834" width="7.28515625" bestFit="1" customWidth="1"/>
    <col min="12835" max="12835" width="8.7109375" bestFit="1" customWidth="1"/>
    <col min="12837" max="12837" width="10.140625" bestFit="1" customWidth="1"/>
    <col min="13043" max="13043" width="5" customWidth="1"/>
    <col min="13044" max="13044" width="31" bestFit="1" customWidth="1"/>
    <col min="13045" max="13047" width="12.85546875" customWidth="1"/>
    <col min="13048" max="13048" width="10.7109375" bestFit="1" customWidth="1"/>
    <col min="13049" max="13049" width="12.5703125" bestFit="1" customWidth="1"/>
    <col min="13050" max="13050" width="9.7109375" customWidth="1"/>
    <col min="13051" max="13051" width="7.28515625" bestFit="1" customWidth="1"/>
    <col min="13052" max="13052" width="10.140625" bestFit="1" customWidth="1"/>
    <col min="13053" max="13053" width="7.28515625" bestFit="1" customWidth="1"/>
    <col min="13054" max="13055" width="10.140625" bestFit="1" customWidth="1"/>
    <col min="13056" max="13056" width="7.28515625" bestFit="1" customWidth="1"/>
    <col min="13057" max="13058" width="10.140625" bestFit="1" customWidth="1"/>
    <col min="13059" max="13059" width="7.28515625" bestFit="1" customWidth="1"/>
    <col min="13060" max="13061" width="10.140625" bestFit="1" customWidth="1"/>
    <col min="13062" max="13062" width="7.28515625" bestFit="1" customWidth="1"/>
    <col min="13063" max="13063" width="10.140625" bestFit="1" customWidth="1"/>
    <col min="13064" max="13064" width="10.7109375" bestFit="1" customWidth="1"/>
    <col min="13065" max="13065" width="8.140625" bestFit="1" customWidth="1"/>
    <col min="13066" max="13066" width="10.140625" bestFit="1" customWidth="1"/>
    <col min="13067" max="13067" width="7.140625" bestFit="1" customWidth="1"/>
    <col min="13068" max="13069" width="10.140625" bestFit="1" customWidth="1"/>
    <col min="13070" max="13070" width="7.140625" bestFit="1" customWidth="1"/>
    <col min="13071" max="13071" width="9.5703125" customWidth="1"/>
    <col min="13072" max="13072" width="10.140625" bestFit="1" customWidth="1"/>
    <col min="13073" max="13073" width="7.140625" bestFit="1" customWidth="1"/>
    <col min="13074" max="13074" width="9" customWidth="1"/>
    <col min="13075" max="13075" width="10.140625" bestFit="1" customWidth="1"/>
    <col min="13076" max="13076" width="7.140625" bestFit="1" customWidth="1"/>
    <col min="13077" max="13077" width="9.42578125" customWidth="1"/>
    <col min="13079" max="13080" width="10.140625" bestFit="1" customWidth="1"/>
    <col min="13081" max="13081" width="7.28515625" bestFit="1" customWidth="1"/>
    <col min="13082" max="13083" width="10.140625" bestFit="1" customWidth="1"/>
    <col min="13084" max="13084" width="7.28515625" bestFit="1" customWidth="1"/>
    <col min="13085" max="13086" width="10.140625" bestFit="1" customWidth="1"/>
    <col min="13087" max="13087" width="7.28515625" bestFit="1" customWidth="1"/>
    <col min="13088" max="13089" width="10.140625" bestFit="1" customWidth="1"/>
    <col min="13090" max="13090" width="7.28515625" bestFit="1" customWidth="1"/>
    <col min="13091" max="13091" width="8.7109375" bestFit="1" customWidth="1"/>
    <col min="13093" max="13093" width="10.140625" bestFit="1" customWidth="1"/>
    <col min="13299" max="13299" width="5" customWidth="1"/>
    <col min="13300" max="13300" width="31" bestFit="1" customWidth="1"/>
    <col min="13301" max="13303" width="12.85546875" customWidth="1"/>
    <col min="13304" max="13304" width="10.7109375" bestFit="1" customWidth="1"/>
    <col min="13305" max="13305" width="12.5703125" bestFit="1" customWidth="1"/>
    <col min="13306" max="13306" width="9.7109375" customWidth="1"/>
    <col min="13307" max="13307" width="7.28515625" bestFit="1" customWidth="1"/>
    <col min="13308" max="13308" width="10.140625" bestFit="1" customWidth="1"/>
    <col min="13309" max="13309" width="7.28515625" bestFit="1" customWidth="1"/>
    <col min="13310" max="13311" width="10.140625" bestFit="1" customWidth="1"/>
    <col min="13312" max="13312" width="7.28515625" bestFit="1" customWidth="1"/>
    <col min="13313" max="13314" width="10.140625" bestFit="1" customWidth="1"/>
    <col min="13315" max="13315" width="7.28515625" bestFit="1" customWidth="1"/>
    <col min="13316" max="13317" width="10.140625" bestFit="1" customWidth="1"/>
    <col min="13318" max="13318" width="7.28515625" bestFit="1" customWidth="1"/>
    <col min="13319" max="13319" width="10.140625" bestFit="1" customWidth="1"/>
    <col min="13320" max="13320" width="10.7109375" bestFit="1" customWidth="1"/>
    <col min="13321" max="13321" width="8.140625" bestFit="1" customWidth="1"/>
    <col min="13322" max="13322" width="10.140625" bestFit="1" customWidth="1"/>
    <col min="13323" max="13323" width="7.140625" bestFit="1" customWidth="1"/>
    <col min="13324" max="13325" width="10.140625" bestFit="1" customWidth="1"/>
    <col min="13326" max="13326" width="7.140625" bestFit="1" customWidth="1"/>
    <col min="13327" max="13327" width="9.5703125" customWidth="1"/>
    <col min="13328" max="13328" width="10.140625" bestFit="1" customWidth="1"/>
    <col min="13329" max="13329" width="7.140625" bestFit="1" customWidth="1"/>
    <col min="13330" max="13330" width="9" customWidth="1"/>
    <col min="13331" max="13331" width="10.140625" bestFit="1" customWidth="1"/>
    <col min="13332" max="13332" width="7.140625" bestFit="1" customWidth="1"/>
    <col min="13333" max="13333" width="9.42578125" customWidth="1"/>
    <col min="13335" max="13336" width="10.140625" bestFit="1" customWidth="1"/>
    <col min="13337" max="13337" width="7.28515625" bestFit="1" customWidth="1"/>
    <col min="13338" max="13339" width="10.140625" bestFit="1" customWidth="1"/>
    <col min="13340" max="13340" width="7.28515625" bestFit="1" customWidth="1"/>
    <col min="13341" max="13342" width="10.140625" bestFit="1" customWidth="1"/>
    <col min="13343" max="13343" width="7.28515625" bestFit="1" customWidth="1"/>
    <col min="13344" max="13345" width="10.140625" bestFit="1" customWidth="1"/>
    <col min="13346" max="13346" width="7.28515625" bestFit="1" customWidth="1"/>
    <col min="13347" max="13347" width="8.7109375" bestFit="1" customWidth="1"/>
    <col min="13349" max="13349" width="10.140625" bestFit="1" customWidth="1"/>
    <col min="13555" max="13555" width="5" customWidth="1"/>
    <col min="13556" max="13556" width="31" bestFit="1" customWidth="1"/>
    <col min="13557" max="13559" width="12.85546875" customWidth="1"/>
    <col min="13560" max="13560" width="10.7109375" bestFit="1" customWidth="1"/>
    <col min="13561" max="13561" width="12.5703125" bestFit="1" customWidth="1"/>
    <col min="13562" max="13562" width="9.7109375" customWidth="1"/>
    <col min="13563" max="13563" width="7.28515625" bestFit="1" customWidth="1"/>
    <col min="13564" max="13564" width="10.140625" bestFit="1" customWidth="1"/>
    <col min="13565" max="13565" width="7.28515625" bestFit="1" customWidth="1"/>
    <col min="13566" max="13567" width="10.140625" bestFit="1" customWidth="1"/>
    <col min="13568" max="13568" width="7.28515625" bestFit="1" customWidth="1"/>
    <col min="13569" max="13570" width="10.140625" bestFit="1" customWidth="1"/>
    <col min="13571" max="13571" width="7.28515625" bestFit="1" customWidth="1"/>
    <col min="13572" max="13573" width="10.140625" bestFit="1" customWidth="1"/>
    <col min="13574" max="13574" width="7.28515625" bestFit="1" customWidth="1"/>
    <col min="13575" max="13575" width="10.140625" bestFit="1" customWidth="1"/>
    <col min="13576" max="13576" width="10.7109375" bestFit="1" customWidth="1"/>
    <col min="13577" max="13577" width="8.140625" bestFit="1" customWidth="1"/>
    <col min="13578" max="13578" width="10.140625" bestFit="1" customWidth="1"/>
    <col min="13579" max="13579" width="7.140625" bestFit="1" customWidth="1"/>
    <col min="13580" max="13581" width="10.140625" bestFit="1" customWidth="1"/>
    <col min="13582" max="13582" width="7.140625" bestFit="1" customWidth="1"/>
    <col min="13583" max="13583" width="9.5703125" customWidth="1"/>
    <col min="13584" max="13584" width="10.140625" bestFit="1" customWidth="1"/>
    <col min="13585" max="13585" width="7.140625" bestFit="1" customWidth="1"/>
    <col min="13586" max="13586" width="9" customWidth="1"/>
    <col min="13587" max="13587" width="10.140625" bestFit="1" customWidth="1"/>
    <col min="13588" max="13588" width="7.140625" bestFit="1" customWidth="1"/>
    <col min="13589" max="13589" width="9.42578125" customWidth="1"/>
    <col min="13591" max="13592" width="10.140625" bestFit="1" customWidth="1"/>
    <col min="13593" max="13593" width="7.28515625" bestFit="1" customWidth="1"/>
    <col min="13594" max="13595" width="10.140625" bestFit="1" customWidth="1"/>
    <col min="13596" max="13596" width="7.28515625" bestFit="1" customWidth="1"/>
    <col min="13597" max="13598" width="10.140625" bestFit="1" customWidth="1"/>
    <col min="13599" max="13599" width="7.28515625" bestFit="1" customWidth="1"/>
    <col min="13600" max="13601" width="10.140625" bestFit="1" customWidth="1"/>
    <col min="13602" max="13602" width="7.28515625" bestFit="1" customWidth="1"/>
    <col min="13603" max="13603" width="8.7109375" bestFit="1" customWidth="1"/>
    <col min="13605" max="13605" width="10.140625" bestFit="1" customWidth="1"/>
    <col min="13811" max="13811" width="5" customWidth="1"/>
    <col min="13812" max="13812" width="31" bestFit="1" customWidth="1"/>
    <col min="13813" max="13815" width="12.85546875" customWidth="1"/>
    <col min="13816" max="13816" width="10.7109375" bestFit="1" customWidth="1"/>
    <col min="13817" max="13817" width="12.5703125" bestFit="1" customWidth="1"/>
    <col min="13818" max="13818" width="9.7109375" customWidth="1"/>
    <col min="13819" max="13819" width="7.28515625" bestFit="1" customWidth="1"/>
    <col min="13820" max="13820" width="10.140625" bestFit="1" customWidth="1"/>
    <col min="13821" max="13821" width="7.28515625" bestFit="1" customWidth="1"/>
    <col min="13822" max="13823" width="10.140625" bestFit="1" customWidth="1"/>
    <col min="13824" max="13824" width="7.28515625" bestFit="1" customWidth="1"/>
    <col min="13825" max="13826" width="10.140625" bestFit="1" customWidth="1"/>
    <col min="13827" max="13827" width="7.28515625" bestFit="1" customWidth="1"/>
    <col min="13828" max="13829" width="10.140625" bestFit="1" customWidth="1"/>
    <col min="13830" max="13830" width="7.28515625" bestFit="1" customWidth="1"/>
    <col min="13831" max="13831" width="10.140625" bestFit="1" customWidth="1"/>
    <col min="13832" max="13832" width="10.7109375" bestFit="1" customWidth="1"/>
    <col min="13833" max="13833" width="8.140625" bestFit="1" customWidth="1"/>
    <col min="13834" max="13834" width="10.140625" bestFit="1" customWidth="1"/>
    <col min="13835" max="13835" width="7.140625" bestFit="1" customWidth="1"/>
    <col min="13836" max="13837" width="10.140625" bestFit="1" customWidth="1"/>
    <col min="13838" max="13838" width="7.140625" bestFit="1" customWidth="1"/>
    <col min="13839" max="13839" width="9.5703125" customWidth="1"/>
    <col min="13840" max="13840" width="10.140625" bestFit="1" customWidth="1"/>
    <col min="13841" max="13841" width="7.140625" bestFit="1" customWidth="1"/>
    <col min="13842" max="13842" width="9" customWidth="1"/>
    <col min="13843" max="13843" width="10.140625" bestFit="1" customWidth="1"/>
    <col min="13844" max="13844" width="7.140625" bestFit="1" customWidth="1"/>
    <col min="13845" max="13845" width="9.42578125" customWidth="1"/>
    <col min="13847" max="13848" width="10.140625" bestFit="1" customWidth="1"/>
    <col min="13849" max="13849" width="7.28515625" bestFit="1" customWidth="1"/>
    <col min="13850" max="13851" width="10.140625" bestFit="1" customWidth="1"/>
    <col min="13852" max="13852" width="7.28515625" bestFit="1" customWidth="1"/>
    <col min="13853" max="13854" width="10.140625" bestFit="1" customWidth="1"/>
    <col min="13855" max="13855" width="7.28515625" bestFit="1" customWidth="1"/>
    <col min="13856" max="13857" width="10.140625" bestFit="1" customWidth="1"/>
    <col min="13858" max="13858" width="7.28515625" bestFit="1" customWidth="1"/>
    <col min="13859" max="13859" width="8.7109375" bestFit="1" customWidth="1"/>
    <col min="13861" max="13861" width="10.140625" bestFit="1" customWidth="1"/>
    <col min="14067" max="14067" width="5" customWidth="1"/>
    <col min="14068" max="14068" width="31" bestFit="1" customWidth="1"/>
    <col min="14069" max="14071" width="12.85546875" customWidth="1"/>
    <col min="14072" max="14072" width="10.7109375" bestFit="1" customWidth="1"/>
    <col min="14073" max="14073" width="12.5703125" bestFit="1" customWidth="1"/>
    <col min="14074" max="14074" width="9.7109375" customWidth="1"/>
    <col min="14075" max="14075" width="7.28515625" bestFit="1" customWidth="1"/>
    <col min="14076" max="14076" width="10.140625" bestFit="1" customWidth="1"/>
    <col min="14077" max="14077" width="7.28515625" bestFit="1" customWidth="1"/>
    <col min="14078" max="14079" width="10.140625" bestFit="1" customWidth="1"/>
    <col min="14080" max="14080" width="7.28515625" bestFit="1" customWidth="1"/>
    <col min="14081" max="14082" width="10.140625" bestFit="1" customWidth="1"/>
    <col min="14083" max="14083" width="7.28515625" bestFit="1" customWidth="1"/>
    <col min="14084" max="14085" width="10.140625" bestFit="1" customWidth="1"/>
    <col min="14086" max="14086" width="7.28515625" bestFit="1" customWidth="1"/>
    <col min="14087" max="14087" width="10.140625" bestFit="1" customWidth="1"/>
    <col min="14088" max="14088" width="10.7109375" bestFit="1" customWidth="1"/>
    <col min="14089" max="14089" width="8.140625" bestFit="1" customWidth="1"/>
    <col min="14090" max="14090" width="10.140625" bestFit="1" customWidth="1"/>
    <col min="14091" max="14091" width="7.140625" bestFit="1" customWidth="1"/>
    <col min="14092" max="14093" width="10.140625" bestFit="1" customWidth="1"/>
    <col min="14094" max="14094" width="7.140625" bestFit="1" customWidth="1"/>
    <col min="14095" max="14095" width="9.5703125" customWidth="1"/>
    <col min="14096" max="14096" width="10.140625" bestFit="1" customWidth="1"/>
    <col min="14097" max="14097" width="7.140625" bestFit="1" customWidth="1"/>
    <col min="14098" max="14098" width="9" customWidth="1"/>
    <col min="14099" max="14099" width="10.140625" bestFit="1" customWidth="1"/>
    <col min="14100" max="14100" width="7.140625" bestFit="1" customWidth="1"/>
    <col min="14101" max="14101" width="9.42578125" customWidth="1"/>
    <col min="14103" max="14104" width="10.140625" bestFit="1" customWidth="1"/>
    <col min="14105" max="14105" width="7.28515625" bestFit="1" customWidth="1"/>
    <col min="14106" max="14107" width="10.140625" bestFit="1" customWidth="1"/>
    <col min="14108" max="14108" width="7.28515625" bestFit="1" customWidth="1"/>
    <col min="14109" max="14110" width="10.140625" bestFit="1" customWidth="1"/>
    <col min="14111" max="14111" width="7.28515625" bestFit="1" customWidth="1"/>
    <col min="14112" max="14113" width="10.140625" bestFit="1" customWidth="1"/>
    <col min="14114" max="14114" width="7.28515625" bestFit="1" customWidth="1"/>
    <col min="14115" max="14115" width="8.7109375" bestFit="1" customWidth="1"/>
    <col min="14117" max="14117" width="10.140625" bestFit="1" customWidth="1"/>
    <col min="14323" max="14323" width="5" customWidth="1"/>
    <col min="14324" max="14324" width="31" bestFit="1" customWidth="1"/>
    <col min="14325" max="14327" width="12.85546875" customWidth="1"/>
    <col min="14328" max="14328" width="10.7109375" bestFit="1" customWidth="1"/>
    <col min="14329" max="14329" width="12.5703125" bestFit="1" customWidth="1"/>
    <col min="14330" max="14330" width="9.7109375" customWidth="1"/>
    <col min="14331" max="14331" width="7.28515625" bestFit="1" customWidth="1"/>
    <col min="14332" max="14332" width="10.140625" bestFit="1" customWidth="1"/>
    <col min="14333" max="14333" width="7.28515625" bestFit="1" customWidth="1"/>
    <col min="14334" max="14335" width="10.140625" bestFit="1" customWidth="1"/>
    <col min="14336" max="14336" width="7.28515625" bestFit="1" customWidth="1"/>
    <col min="14337" max="14338" width="10.140625" bestFit="1" customWidth="1"/>
    <col min="14339" max="14339" width="7.28515625" bestFit="1" customWidth="1"/>
    <col min="14340" max="14341" width="10.140625" bestFit="1" customWidth="1"/>
    <col min="14342" max="14342" width="7.28515625" bestFit="1" customWidth="1"/>
    <col min="14343" max="14343" width="10.140625" bestFit="1" customWidth="1"/>
    <col min="14344" max="14344" width="10.7109375" bestFit="1" customWidth="1"/>
    <col min="14345" max="14345" width="8.140625" bestFit="1" customWidth="1"/>
    <col min="14346" max="14346" width="10.140625" bestFit="1" customWidth="1"/>
    <col min="14347" max="14347" width="7.140625" bestFit="1" customWidth="1"/>
    <col min="14348" max="14349" width="10.140625" bestFit="1" customWidth="1"/>
    <col min="14350" max="14350" width="7.140625" bestFit="1" customWidth="1"/>
    <col min="14351" max="14351" width="9.5703125" customWidth="1"/>
    <col min="14352" max="14352" width="10.140625" bestFit="1" customWidth="1"/>
    <col min="14353" max="14353" width="7.140625" bestFit="1" customWidth="1"/>
    <col min="14354" max="14354" width="9" customWidth="1"/>
    <col min="14355" max="14355" width="10.140625" bestFit="1" customWidth="1"/>
    <col min="14356" max="14356" width="7.140625" bestFit="1" customWidth="1"/>
    <col min="14357" max="14357" width="9.42578125" customWidth="1"/>
    <col min="14359" max="14360" width="10.140625" bestFit="1" customWidth="1"/>
    <col min="14361" max="14361" width="7.28515625" bestFit="1" customWidth="1"/>
    <col min="14362" max="14363" width="10.140625" bestFit="1" customWidth="1"/>
    <col min="14364" max="14364" width="7.28515625" bestFit="1" customWidth="1"/>
    <col min="14365" max="14366" width="10.140625" bestFit="1" customWidth="1"/>
    <col min="14367" max="14367" width="7.28515625" bestFit="1" customWidth="1"/>
    <col min="14368" max="14369" width="10.140625" bestFit="1" customWidth="1"/>
    <col min="14370" max="14370" width="7.28515625" bestFit="1" customWidth="1"/>
    <col min="14371" max="14371" width="8.7109375" bestFit="1" customWidth="1"/>
    <col min="14373" max="14373" width="10.140625" bestFit="1" customWidth="1"/>
    <col min="14579" max="14579" width="5" customWidth="1"/>
    <col min="14580" max="14580" width="31" bestFit="1" customWidth="1"/>
    <col min="14581" max="14583" width="12.85546875" customWidth="1"/>
    <col min="14584" max="14584" width="10.7109375" bestFit="1" customWidth="1"/>
    <col min="14585" max="14585" width="12.5703125" bestFit="1" customWidth="1"/>
    <col min="14586" max="14586" width="9.7109375" customWidth="1"/>
    <col min="14587" max="14587" width="7.28515625" bestFit="1" customWidth="1"/>
    <col min="14588" max="14588" width="10.140625" bestFit="1" customWidth="1"/>
    <col min="14589" max="14589" width="7.28515625" bestFit="1" customWidth="1"/>
    <col min="14590" max="14591" width="10.140625" bestFit="1" customWidth="1"/>
    <col min="14592" max="14592" width="7.28515625" bestFit="1" customWidth="1"/>
    <col min="14593" max="14594" width="10.140625" bestFit="1" customWidth="1"/>
    <col min="14595" max="14595" width="7.28515625" bestFit="1" customWidth="1"/>
    <col min="14596" max="14597" width="10.140625" bestFit="1" customWidth="1"/>
    <col min="14598" max="14598" width="7.28515625" bestFit="1" customWidth="1"/>
    <col min="14599" max="14599" width="10.140625" bestFit="1" customWidth="1"/>
    <col min="14600" max="14600" width="10.7109375" bestFit="1" customWidth="1"/>
    <col min="14601" max="14601" width="8.140625" bestFit="1" customWidth="1"/>
    <col min="14602" max="14602" width="10.140625" bestFit="1" customWidth="1"/>
    <col min="14603" max="14603" width="7.140625" bestFit="1" customWidth="1"/>
    <col min="14604" max="14605" width="10.140625" bestFit="1" customWidth="1"/>
    <col min="14606" max="14606" width="7.140625" bestFit="1" customWidth="1"/>
    <col min="14607" max="14607" width="9.5703125" customWidth="1"/>
    <col min="14608" max="14608" width="10.140625" bestFit="1" customWidth="1"/>
    <col min="14609" max="14609" width="7.140625" bestFit="1" customWidth="1"/>
    <col min="14610" max="14610" width="9" customWidth="1"/>
    <col min="14611" max="14611" width="10.140625" bestFit="1" customWidth="1"/>
    <col min="14612" max="14612" width="7.140625" bestFit="1" customWidth="1"/>
    <col min="14613" max="14613" width="9.42578125" customWidth="1"/>
    <col min="14615" max="14616" width="10.140625" bestFit="1" customWidth="1"/>
    <col min="14617" max="14617" width="7.28515625" bestFit="1" customWidth="1"/>
    <col min="14618" max="14619" width="10.140625" bestFit="1" customWidth="1"/>
    <col min="14620" max="14620" width="7.28515625" bestFit="1" customWidth="1"/>
    <col min="14621" max="14622" width="10.140625" bestFit="1" customWidth="1"/>
    <col min="14623" max="14623" width="7.28515625" bestFit="1" customWidth="1"/>
    <col min="14624" max="14625" width="10.140625" bestFit="1" customWidth="1"/>
    <col min="14626" max="14626" width="7.28515625" bestFit="1" customWidth="1"/>
    <col min="14627" max="14627" width="8.7109375" bestFit="1" customWidth="1"/>
    <col min="14629" max="14629" width="10.140625" bestFit="1" customWidth="1"/>
    <col min="14835" max="14835" width="5" customWidth="1"/>
    <col min="14836" max="14836" width="31" bestFit="1" customWidth="1"/>
    <col min="14837" max="14839" width="12.85546875" customWidth="1"/>
    <col min="14840" max="14840" width="10.7109375" bestFit="1" customWidth="1"/>
    <col min="14841" max="14841" width="12.5703125" bestFit="1" customWidth="1"/>
    <col min="14842" max="14842" width="9.7109375" customWidth="1"/>
    <col min="14843" max="14843" width="7.28515625" bestFit="1" customWidth="1"/>
    <col min="14844" max="14844" width="10.140625" bestFit="1" customWidth="1"/>
    <col min="14845" max="14845" width="7.28515625" bestFit="1" customWidth="1"/>
    <col min="14846" max="14847" width="10.140625" bestFit="1" customWidth="1"/>
    <col min="14848" max="14848" width="7.28515625" bestFit="1" customWidth="1"/>
    <col min="14849" max="14850" width="10.140625" bestFit="1" customWidth="1"/>
    <col min="14851" max="14851" width="7.28515625" bestFit="1" customWidth="1"/>
    <col min="14852" max="14853" width="10.140625" bestFit="1" customWidth="1"/>
    <col min="14854" max="14854" width="7.28515625" bestFit="1" customWidth="1"/>
    <col min="14855" max="14855" width="10.140625" bestFit="1" customWidth="1"/>
    <col min="14856" max="14856" width="10.7109375" bestFit="1" customWidth="1"/>
    <col min="14857" max="14857" width="8.140625" bestFit="1" customWidth="1"/>
    <col min="14858" max="14858" width="10.140625" bestFit="1" customWidth="1"/>
    <col min="14859" max="14859" width="7.140625" bestFit="1" customWidth="1"/>
    <col min="14860" max="14861" width="10.140625" bestFit="1" customWidth="1"/>
    <col min="14862" max="14862" width="7.140625" bestFit="1" customWidth="1"/>
    <col min="14863" max="14863" width="9.5703125" customWidth="1"/>
    <col min="14864" max="14864" width="10.140625" bestFit="1" customWidth="1"/>
    <col min="14865" max="14865" width="7.140625" bestFit="1" customWidth="1"/>
    <col min="14866" max="14866" width="9" customWidth="1"/>
    <col min="14867" max="14867" width="10.140625" bestFit="1" customWidth="1"/>
    <col min="14868" max="14868" width="7.140625" bestFit="1" customWidth="1"/>
    <col min="14869" max="14869" width="9.42578125" customWidth="1"/>
    <col min="14871" max="14872" width="10.140625" bestFit="1" customWidth="1"/>
    <col min="14873" max="14873" width="7.28515625" bestFit="1" customWidth="1"/>
    <col min="14874" max="14875" width="10.140625" bestFit="1" customWidth="1"/>
    <col min="14876" max="14876" width="7.28515625" bestFit="1" customWidth="1"/>
    <col min="14877" max="14878" width="10.140625" bestFit="1" customWidth="1"/>
    <col min="14879" max="14879" width="7.28515625" bestFit="1" customWidth="1"/>
    <col min="14880" max="14881" width="10.140625" bestFit="1" customWidth="1"/>
    <col min="14882" max="14882" width="7.28515625" bestFit="1" customWidth="1"/>
    <col min="14883" max="14883" width="8.7109375" bestFit="1" customWidth="1"/>
    <col min="14885" max="14885" width="10.140625" bestFit="1" customWidth="1"/>
    <col min="15091" max="15091" width="5" customWidth="1"/>
    <col min="15092" max="15092" width="31" bestFit="1" customWidth="1"/>
    <col min="15093" max="15095" width="12.85546875" customWidth="1"/>
    <col min="15096" max="15096" width="10.7109375" bestFit="1" customWidth="1"/>
    <col min="15097" max="15097" width="12.5703125" bestFit="1" customWidth="1"/>
    <col min="15098" max="15098" width="9.7109375" customWidth="1"/>
    <col min="15099" max="15099" width="7.28515625" bestFit="1" customWidth="1"/>
    <col min="15100" max="15100" width="10.140625" bestFit="1" customWidth="1"/>
    <col min="15101" max="15101" width="7.28515625" bestFit="1" customWidth="1"/>
    <col min="15102" max="15103" width="10.140625" bestFit="1" customWidth="1"/>
    <col min="15104" max="15104" width="7.28515625" bestFit="1" customWidth="1"/>
    <col min="15105" max="15106" width="10.140625" bestFit="1" customWidth="1"/>
    <col min="15107" max="15107" width="7.28515625" bestFit="1" customWidth="1"/>
    <col min="15108" max="15109" width="10.140625" bestFit="1" customWidth="1"/>
    <col min="15110" max="15110" width="7.28515625" bestFit="1" customWidth="1"/>
    <col min="15111" max="15111" width="10.140625" bestFit="1" customWidth="1"/>
    <col min="15112" max="15112" width="10.7109375" bestFit="1" customWidth="1"/>
    <col min="15113" max="15113" width="8.140625" bestFit="1" customWidth="1"/>
    <col min="15114" max="15114" width="10.140625" bestFit="1" customWidth="1"/>
    <col min="15115" max="15115" width="7.140625" bestFit="1" customWidth="1"/>
    <col min="15116" max="15117" width="10.140625" bestFit="1" customWidth="1"/>
    <col min="15118" max="15118" width="7.140625" bestFit="1" customWidth="1"/>
    <col min="15119" max="15119" width="9.5703125" customWidth="1"/>
    <col min="15120" max="15120" width="10.140625" bestFit="1" customWidth="1"/>
    <col min="15121" max="15121" width="7.140625" bestFit="1" customWidth="1"/>
    <col min="15122" max="15122" width="9" customWidth="1"/>
    <col min="15123" max="15123" width="10.140625" bestFit="1" customWidth="1"/>
    <col min="15124" max="15124" width="7.140625" bestFit="1" customWidth="1"/>
    <col min="15125" max="15125" width="9.42578125" customWidth="1"/>
    <col min="15127" max="15128" width="10.140625" bestFit="1" customWidth="1"/>
    <col min="15129" max="15129" width="7.28515625" bestFit="1" customWidth="1"/>
    <col min="15130" max="15131" width="10.140625" bestFit="1" customWidth="1"/>
    <col min="15132" max="15132" width="7.28515625" bestFit="1" customWidth="1"/>
    <col min="15133" max="15134" width="10.140625" bestFit="1" customWidth="1"/>
    <col min="15135" max="15135" width="7.28515625" bestFit="1" customWidth="1"/>
    <col min="15136" max="15137" width="10.140625" bestFit="1" customWidth="1"/>
    <col min="15138" max="15138" width="7.28515625" bestFit="1" customWidth="1"/>
    <col min="15139" max="15139" width="8.7109375" bestFit="1" customWidth="1"/>
    <col min="15141" max="15141" width="10.140625" bestFit="1" customWidth="1"/>
    <col min="15347" max="15347" width="5" customWidth="1"/>
    <col min="15348" max="15348" width="31" bestFit="1" customWidth="1"/>
    <col min="15349" max="15351" width="12.85546875" customWidth="1"/>
    <col min="15352" max="15352" width="10.7109375" bestFit="1" customWidth="1"/>
    <col min="15353" max="15353" width="12.5703125" bestFit="1" customWidth="1"/>
    <col min="15354" max="15354" width="9.7109375" customWidth="1"/>
    <col min="15355" max="15355" width="7.28515625" bestFit="1" customWidth="1"/>
    <col min="15356" max="15356" width="10.140625" bestFit="1" customWidth="1"/>
    <col min="15357" max="15357" width="7.28515625" bestFit="1" customWidth="1"/>
    <col min="15358" max="15359" width="10.140625" bestFit="1" customWidth="1"/>
    <col min="15360" max="15360" width="7.28515625" bestFit="1" customWidth="1"/>
    <col min="15361" max="15362" width="10.140625" bestFit="1" customWidth="1"/>
    <col min="15363" max="15363" width="7.28515625" bestFit="1" customWidth="1"/>
    <col min="15364" max="15365" width="10.140625" bestFit="1" customWidth="1"/>
    <col min="15366" max="15366" width="7.28515625" bestFit="1" customWidth="1"/>
    <col min="15367" max="15367" width="10.140625" bestFit="1" customWidth="1"/>
    <col min="15368" max="15368" width="10.7109375" bestFit="1" customWidth="1"/>
    <col min="15369" max="15369" width="8.140625" bestFit="1" customWidth="1"/>
    <col min="15370" max="15370" width="10.140625" bestFit="1" customWidth="1"/>
    <col min="15371" max="15371" width="7.140625" bestFit="1" customWidth="1"/>
    <col min="15372" max="15373" width="10.140625" bestFit="1" customWidth="1"/>
    <col min="15374" max="15374" width="7.140625" bestFit="1" customWidth="1"/>
    <col min="15375" max="15375" width="9.5703125" customWidth="1"/>
    <col min="15376" max="15376" width="10.140625" bestFit="1" customWidth="1"/>
    <col min="15377" max="15377" width="7.140625" bestFit="1" customWidth="1"/>
    <col min="15378" max="15378" width="9" customWidth="1"/>
    <col min="15379" max="15379" width="10.140625" bestFit="1" customWidth="1"/>
    <col min="15380" max="15380" width="7.140625" bestFit="1" customWidth="1"/>
    <col min="15381" max="15381" width="9.42578125" customWidth="1"/>
    <col min="15383" max="15384" width="10.140625" bestFit="1" customWidth="1"/>
    <col min="15385" max="15385" width="7.28515625" bestFit="1" customWidth="1"/>
    <col min="15386" max="15387" width="10.140625" bestFit="1" customWidth="1"/>
    <col min="15388" max="15388" width="7.28515625" bestFit="1" customWidth="1"/>
    <col min="15389" max="15390" width="10.140625" bestFit="1" customWidth="1"/>
    <col min="15391" max="15391" width="7.28515625" bestFit="1" customWidth="1"/>
    <col min="15392" max="15393" width="10.140625" bestFit="1" customWidth="1"/>
    <col min="15394" max="15394" width="7.28515625" bestFit="1" customWidth="1"/>
    <col min="15395" max="15395" width="8.7109375" bestFit="1" customWidth="1"/>
    <col min="15397" max="15397" width="10.140625" bestFit="1" customWidth="1"/>
    <col min="15603" max="15603" width="5" customWidth="1"/>
    <col min="15604" max="15604" width="31" bestFit="1" customWidth="1"/>
    <col min="15605" max="15607" width="12.85546875" customWidth="1"/>
    <col min="15608" max="15608" width="10.7109375" bestFit="1" customWidth="1"/>
    <col min="15609" max="15609" width="12.5703125" bestFit="1" customWidth="1"/>
    <col min="15610" max="15610" width="9.7109375" customWidth="1"/>
    <col min="15611" max="15611" width="7.28515625" bestFit="1" customWidth="1"/>
    <col min="15612" max="15612" width="10.140625" bestFit="1" customWidth="1"/>
    <col min="15613" max="15613" width="7.28515625" bestFit="1" customWidth="1"/>
    <col min="15614" max="15615" width="10.140625" bestFit="1" customWidth="1"/>
    <col min="15616" max="15616" width="7.28515625" bestFit="1" customWidth="1"/>
    <col min="15617" max="15618" width="10.140625" bestFit="1" customWidth="1"/>
    <col min="15619" max="15619" width="7.28515625" bestFit="1" customWidth="1"/>
    <col min="15620" max="15621" width="10.140625" bestFit="1" customWidth="1"/>
    <col min="15622" max="15622" width="7.28515625" bestFit="1" customWidth="1"/>
    <col min="15623" max="15623" width="10.140625" bestFit="1" customWidth="1"/>
    <col min="15624" max="15624" width="10.7109375" bestFit="1" customWidth="1"/>
    <col min="15625" max="15625" width="8.140625" bestFit="1" customWidth="1"/>
    <col min="15626" max="15626" width="10.140625" bestFit="1" customWidth="1"/>
    <col min="15627" max="15627" width="7.140625" bestFit="1" customWidth="1"/>
    <col min="15628" max="15629" width="10.140625" bestFit="1" customWidth="1"/>
    <col min="15630" max="15630" width="7.140625" bestFit="1" customWidth="1"/>
    <col min="15631" max="15631" width="9.5703125" customWidth="1"/>
    <col min="15632" max="15632" width="10.140625" bestFit="1" customWidth="1"/>
    <col min="15633" max="15633" width="7.140625" bestFit="1" customWidth="1"/>
    <col min="15634" max="15634" width="9" customWidth="1"/>
    <col min="15635" max="15635" width="10.140625" bestFit="1" customWidth="1"/>
    <col min="15636" max="15636" width="7.140625" bestFit="1" customWidth="1"/>
    <col min="15637" max="15637" width="9.42578125" customWidth="1"/>
    <col min="15639" max="15640" width="10.140625" bestFit="1" customWidth="1"/>
    <col min="15641" max="15641" width="7.28515625" bestFit="1" customWidth="1"/>
    <col min="15642" max="15643" width="10.140625" bestFit="1" customWidth="1"/>
    <col min="15644" max="15644" width="7.28515625" bestFit="1" customWidth="1"/>
    <col min="15645" max="15646" width="10.140625" bestFit="1" customWidth="1"/>
    <col min="15647" max="15647" width="7.28515625" bestFit="1" customWidth="1"/>
    <col min="15648" max="15649" width="10.140625" bestFit="1" customWidth="1"/>
    <col min="15650" max="15650" width="7.28515625" bestFit="1" customWidth="1"/>
    <col min="15651" max="15651" width="8.7109375" bestFit="1" customWidth="1"/>
    <col min="15653" max="15653" width="10.140625" bestFit="1" customWidth="1"/>
    <col min="15859" max="15859" width="5" customWidth="1"/>
    <col min="15860" max="15860" width="31" bestFit="1" customWidth="1"/>
    <col min="15861" max="15863" width="12.85546875" customWidth="1"/>
    <col min="15864" max="15864" width="10.7109375" bestFit="1" customWidth="1"/>
    <col min="15865" max="15865" width="12.5703125" bestFit="1" customWidth="1"/>
    <col min="15866" max="15866" width="9.7109375" customWidth="1"/>
    <col min="15867" max="15867" width="7.28515625" bestFit="1" customWidth="1"/>
    <col min="15868" max="15868" width="10.140625" bestFit="1" customWidth="1"/>
    <col min="15869" max="15869" width="7.28515625" bestFit="1" customWidth="1"/>
    <col min="15870" max="15871" width="10.140625" bestFit="1" customWidth="1"/>
    <col min="15872" max="15872" width="7.28515625" bestFit="1" customWidth="1"/>
    <col min="15873" max="15874" width="10.140625" bestFit="1" customWidth="1"/>
    <col min="15875" max="15875" width="7.28515625" bestFit="1" customWidth="1"/>
    <col min="15876" max="15877" width="10.140625" bestFit="1" customWidth="1"/>
    <col min="15878" max="15878" width="7.28515625" bestFit="1" customWidth="1"/>
    <col min="15879" max="15879" width="10.140625" bestFit="1" customWidth="1"/>
    <col min="15880" max="15880" width="10.7109375" bestFit="1" customWidth="1"/>
    <col min="15881" max="15881" width="8.140625" bestFit="1" customWidth="1"/>
    <col min="15882" max="15882" width="10.140625" bestFit="1" customWidth="1"/>
    <col min="15883" max="15883" width="7.140625" bestFit="1" customWidth="1"/>
    <col min="15884" max="15885" width="10.140625" bestFit="1" customWidth="1"/>
    <col min="15886" max="15886" width="7.140625" bestFit="1" customWidth="1"/>
    <col min="15887" max="15887" width="9.5703125" customWidth="1"/>
    <col min="15888" max="15888" width="10.140625" bestFit="1" customWidth="1"/>
    <col min="15889" max="15889" width="7.140625" bestFit="1" customWidth="1"/>
    <col min="15890" max="15890" width="9" customWidth="1"/>
    <col min="15891" max="15891" width="10.140625" bestFit="1" customWidth="1"/>
    <col min="15892" max="15892" width="7.140625" bestFit="1" customWidth="1"/>
    <col min="15893" max="15893" width="9.42578125" customWidth="1"/>
    <col min="15895" max="15896" width="10.140625" bestFit="1" customWidth="1"/>
    <col min="15897" max="15897" width="7.28515625" bestFit="1" customWidth="1"/>
    <col min="15898" max="15899" width="10.140625" bestFit="1" customWidth="1"/>
    <col min="15900" max="15900" width="7.28515625" bestFit="1" customWidth="1"/>
    <col min="15901" max="15902" width="10.140625" bestFit="1" customWidth="1"/>
    <col min="15903" max="15903" width="7.28515625" bestFit="1" customWidth="1"/>
    <col min="15904" max="15905" width="10.140625" bestFit="1" customWidth="1"/>
    <col min="15906" max="15906" width="7.28515625" bestFit="1" customWidth="1"/>
    <col min="15907" max="15907" width="8.7109375" bestFit="1" customWidth="1"/>
    <col min="15909" max="15909" width="10.140625" bestFit="1" customWidth="1"/>
    <col min="16115" max="16115" width="5" customWidth="1"/>
    <col min="16116" max="16116" width="31" bestFit="1" customWidth="1"/>
    <col min="16117" max="16119" width="12.85546875" customWidth="1"/>
    <col min="16120" max="16120" width="10.7109375" bestFit="1" customWidth="1"/>
    <col min="16121" max="16121" width="12.5703125" bestFit="1" customWidth="1"/>
    <col min="16122" max="16122" width="9.7109375" customWidth="1"/>
    <col min="16123" max="16123" width="7.28515625" bestFit="1" customWidth="1"/>
    <col min="16124" max="16124" width="10.140625" bestFit="1" customWidth="1"/>
    <col min="16125" max="16125" width="7.28515625" bestFit="1" customWidth="1"/>
    <col min="16126" max="16127" width="10.140625" bestFit="1" customWidth="1"/>
    <col min="16128" max="16128" width="7.28515625" bestFit="1" customWidth="1"/>
    <col min="16129" max="16130" width="10.140625" bestFit="1" customWidth="1"/>
    <col min="16131" max="16131" width="7.28515625" bestFit="1" customWidth="1"/>
    <col min="16132" max="16133" width="10.140625" bestFit="1" customWidth="1"/>
    <col min="16134" max="16134" width="7.28515625" bestFit="1" customWidth="1"/>
    <col min="16135" max="16135" width="10.140625" bestFit="1" customWidth="1"/>
    <col min="16136" max="16136" width="10.7109375" bestFit="1" customWidth="1"/>
    <col min="16137" max="16137" width="8.140625" bestFit="1" customWidth="1"/>
    <col min="16138" max="16138" width="10.140625" bestFit="1" customWidth="1"/>
    <col min="16139" max="16139" width="7.140625" bestFit="1" customWidth="1"/>
    <col min="16140" max="16141" width="10.140625" bestFit="1" customWidth="1"/>
    <col min="16142" max="16142" width="7.140625" bestFit="1" customWidth="1"/>
    <col min="16143" max="16143" width="9.5703125" customWidth="1"/>
    <col min="16144" max="16144" width="10.140625" bestFit="1" customWidth="1"/>
    <col min="16145" max="16145" width="7.140625" bestFit="1" customWidth="1"/>
    <col min="16146" max="16146" width="9" customWidth="1"/>
    <col min="16147" max="16147" width="10.140625" bestFit="1" customWidth="1"/>
    <col min="16148" max="16148" width="7.140625" bestFit="1" customWidth="1"/>
    <col min="16149" max="16149" width="9.42578125" customWidth="1"/>
    <col min="16151" max="16152" width="10.140625" bestFit="1" customWidth="1"/>
    <col min="16153" max="16153" width="7.28515625" bestFit="1" customWidth="1"/>
    <col min="16154" max="16155" width="10.140625" bestFit="1" customWidth="1"/>
    <col min="16156" max="16156" width="7.28515625" bestFit="1" customWidth="1"/>
    <col min="16157" max="16158" width="10.140625" bestFit="1" customWidth="1"/>
    <col min="16159" max="16159" width="7.28515625" bestFit="1" customWidth="1"/>
    <col min="16160" max="16161" width="10.140625" bestFit="1" customWidth="1"/>
    <col min="16162" max="16162" width="7.28515625" bestFit="1" customWidth="1"/>
    <col min="16163" max="16163" width="8.7109375" bestFit="1" customWidth="1"/>
    <col min="16165" max="16165" width="10.140625" bestFit="1" customWidth="1"/>
  </cols>
  <sheetData>
    <row r="1" spans="1:37" ht="18.75" x14ac:dyDescent="0.3">
      <c r="A1" s="48" t="s">
        <v>27</v>
      </c>
      <c r="E1" s="12"/>
      <c r="F1" s="12"/>
      <c r="G1" s="12"/>
      <c r="H1" s="49"/>
      <c r="I1" s="12"/>
      <c r="J1" s="12"/>
      <c r="V1" s="50"/>
      <c r="W1" s="42"/>
      <c r="X1" s="12"/>
      <c r="AB1" s="51"/>
    </row>
    <row r="2" spans="1:37" x14ac:dyDescent="0.25">
      <c r="B2" s="53" t="s">
        <v>1</v>
      </c>
      <c r="C2" s="54">
        <f ca="1">TODAY()</f>
        <v>41606</v>
      </c>
      <c r="D2" s="81" t="s">
        <v>36</v>
      </c>
      <c r="E2" s="81"/>
      <c r="F2" s="72">
        <v>70</v>
      </c>
    </row>
    <row r="3" spans="1:37" x14ac:dyDescent="0.25">
      <c r="B3" s="45">
        <v>0</v>
      </c>
      <c r="C3" s="41">
        <v>0</v>
      </c>
      <c r="D3" s="51"/>
      <c r="I3" s="7">
        <v>0</v>
      </c>
      <c r="J3" s="7">
        <v>0</v>
      </c>
      <c r="K3" s="7">
        <v>0</v>
      </c>
      <c r="L3" s="7">
        <v>1</v>
      </c>
      <c r="M3" s="7">
        <v>1</v>
      </c>
      <c r="N3" s="7">
        <v>1</v>
      </c>
      <c r="O3" s="7">
        <v>2</v>
      </c>
      <c r="P3" s="7">
        <v>2</v>
      </c>
      <c r="Q3" s="7">
        <v>2</v>
      </c>
      <c r="R3" s="7">
        <v>3</v>
      </c>
      <c r="S3" s="7">
        <v>3</v>
      </c>
      <c r="T3" s="7">
        <v>3</v>
      </c>
      <c r="W3" s="7">
        <v>0</v>
      </c>
      <c r="X3" s="7">
        <v>0</v>
      </c>
      <c r="Y3" s="7">
        <v>0</v>
      </c>
      <c r="Z3" s="7">
        <v>1</v>
      </c>
      <c r="AA3" s="7">
        <v>1</v>
      </c>
      <c r="AB3" s="10">
        <v>1</v>
      </c>
      <c r="AC3" s="10">
        <v>2</v>
      </c>
      <c r="AD3" s="10">
        <v>2</v>
      </c>
      <c r="AE3" s="10">
        <v>2</v>
      </c>
      <c r="AF3" s="10">
        <v>3</v>
      </c>
      <c r="AG3" s="10">
        <v>3</v>
      </c>
      <c r="AH3" s="10">
        <v>3</v>
      </c>
    </row>
    <row r="4" spans="1:37" x14ac:dyDescent="0.25">
      <c r="B4" s="45">
        <v>2</v>
      </c>
      <c r="C4" s="41">
        <v>3</v>
      </c>
      <c r="D4" s="51"/>
      <c r="I4" s="7">
        <v>8</v>
      </c>
      <c r="J4" s="7">
        <v>9</v>
      </c>
      <c r="K4" s="7">
        <v>13</v>
      </c>
      <c r="L4" s="7">
        <v>8</v>
      </c>
      <c r="M4" s="7">
        <v>9</v>
      </c>
      <c r="N4" s="7">
        <v>13</v>
      </c>
      <c r="O4" s="7">
        <v>8</v>
      </c>
      <c r="P4" s="7">
        <v>9</v>
      </c>
      <c r="Q4" s="7">
        <v>13</v>
      </c>
      <c r="R4" s="7">
        <v>8</v>
      </c>
      <c r="S4" s="7">
        <v>9</v>
      </c>
      <c r="T4" s="7">
        <v>13</v>
      </c>
      <c r="W4" s="7">
        <v>17</v>
      </c>
      <c r="X4" s="7">
        <v>18</v>
      </c>
      <c r="Y4" s="7">
        <v>25</v>
      </c>
      <c r="Z4" s="7">
        <v>17</v>
      </c>
      <c r="AA4" s="7">
        <v>18</v>
      </c>
      <c r="AB4" s="10">
        <v>28</v>
      </c>
      <c r="AC4" s="10">
        <v>17</v>
      </c>
      <c r="AD4" s="10">
        <v>18</v>
      </c>
      <c r="AE4" s="10">
        <v>25</v>
      </c>
      <c r="AF4" s="10">
        <v>17</v>
      </c>
      <c r="AG4" s="10">
        <v>18</v>
      </c>
      <c r="AH4" s="10">
        <v>25</v>
      </c>
    </row>
    <row r="5" spans="1:37" x14ac:dyDescent="0.25">
      <c r="B5" s="7" t="str">
        <f t="shared" ref="B5:C5" si="0">ADDRESS(5+B3,B4,1,1,"Сотрудники")</f>
        <v>Сотрудники!$B$5</v>
      </c>
      <c r="C5" s="7" t="str">
        <f t="shared" si="0"/>
        <v>Сотрудники!$C$5</v>
      </c>
      <c r="D5" s="41">
        <f>F2*7-5</f>
        <v>485</v>
      </c>
      <c r="I5" s="7" t="str">
        <f>ADDRESS(5+I3,I4,1,1,"Сотрудники")</f>
        <v>Сотрудники!$H$5</v>
      </c>
      <c r="J5" s="7" t="str">
        <f t="shared" ref="J5:AH5" si="1">ADDRESS(5+J3,J4,1,1,"Сотрудники")</f>
        <v>Сотрудники!$I$5</v>
      </c>
      <c r="K5" s="7" t="str">
        <f t="shared" si="1"/>
        <v>Сотрудники!$M$5</v>
      </c>
      <c r="L5" s="7" t="str">
        <f t="shared" si="1"/>
        <v>Сотрудники!$H$6</v>
      </c>
      <c r="M5" s="7" t="str">
        <f t="shared" si="1"/>
        <v>Сотрудники!$I$6</v>
      </c>
      <c r="N5" s="7" t="str">
        <f t="shared" si="1"/>
        <v>Сотрудники!$M$6</v>
      </c>
      <c r="O5" s="7" t="str">
        <f t="shared" si="1"/>
        <v>Сотрудники!$H$7</v>
      </c>
      <c r="P5" s="7" t="str">
        <f t="shared" si="1"/>
        <v>Сотрудники!$I$7</v>
      </c>
      <c r="Q5" s="7" t="str">
        <f t="shared" si="1"/>
        <v>Сотрудники!$M$7</v>
      </c>
      <c r="R5" s="7" t="str">
        <f t="shared" si="1"/>
        <v>Сотрудники!$H$8</v>
      </c>
      <c r="S5" s="7" t="str">
        <f t="shared" si="1"/>
        <v>Сотрудники!$I$8</v>
      </c>
      <c r="T5" s="7" t="str">
        <f t="shared" si="1"/>
        <v>Сотрудники!$M$8</v>
      </c>
      <c r="V5" s="7"/>
      <c r="W5" s="7" t="str">
        <f t="shared" si="1"/>
        <v>Сотрудники!$Q$5</v>
      </c>
      <c r="X5" s="7" t="str">
        <f t="shared" si="1"/>
        <v>Сотрудники!$R$5</v>
      </c>
      <c r="Y5" s="7" t="str">
        <f t="shared" si="1"/>
        <v>Сотрудники!$Y$5</v>
      </c>
      <c r="Z5" s="7" t="str">
        <f t="shared" si="1"/>
        <v>Сотрудники!$Q$6</v>
      </c>
      <c r="AA5" s="7" t="str">
        <f t="shared" si="1"/>
        <v>Сотрудники!$R$6</v>
      </c>
      <c r="AB5" s="7" t="str">
        <f t="shared" si="1"/>
        <v>Сотрудники!$AB$6</v>
      </c>
      <c r="AC5" s="7" t="str">
        <f t="shared" si="1"/>
        <v>Сотрудники!$Q$7</v>
      </c>
      <c r="AD5" s="7" t="str">
        <f t="shared" si="1"/>
        <v>Сотрудники!$R$7</v>
      </c>
      <c r="AE5" s="7" t="str">
        <f t="shared" si="1"/>
        <v>Сотрудники!$Y$7</v>
      </c>
      <c r="AF5" s="7" t="str">
        <f t="shared" si="1"/>
        <v>Сотрудники!$Q$8</v>
      </c>
      <c r="AG5" s="7" t="str">
        <f t="shared" si="1"/>
        <v>Сотрудники!$R$8</v>
      </c>
      <c r="AH5" s="7" t="str">
        <f t="shared" si="1"/>
        <v>Сотрудники!$Y$8</v>
      </c>
    </row>
    <row r="6" spans="1:37" x14ac:dyDescent="0.25">
      <c r="B6" s="7" t="str">
        <f t="shared" ref="B6:C6" si="2">ADDRESS($D$5+B3,B4,1,1,"Сотрудники")</f>
        <v>Сотрудники!$B$485</v>
      </c>
      <c r="C6" s="7" t="str">
        <f t="shared" si="2"/>
        <v>Сотрудники!$C$485</v>
      </c>
      <c r="D6" s="51"/>
      <c r="I6" s="7" t="str">
        <f>ADDRESS($D$5+I3,I4,1,1,"Сотрудники")</f>
        <v>Сотрудники!$H$485</v>
      </c>
      <c r="J6" s="7" t="str">
        <f t="shared" ref="J6:AH6" si="3">ADDRESS($D$5+J3,J4,1,1,"Сотрудники")</f>
        <v>Сотрудники!$I$485</v>
      </c>
      <c r="K6" s="7" t="str">
        <f t="shared" si="3"/>
        <v>Сотрудники!$M$485</v>
      </c>
      <c r="L6" s="7" t="str">
        <f t="shared" si="3"/>
        <v>Сотрудники!$H$486</v>
      </c>
      <c r="M6" s="7" t="str">
        <f t="shared" si="3"/>
        <v>Сотрудники!$I$486</v>
      </c>
      <c r="N6" s="7" t="str">
        <f t="shared" si="3"/>
        <v>Сотрудники!$M$486</v>
      </c>
      <c r="O6" s="7" t="str">
        <f t="shared" si="3"/>
        <v>Сотрудники!$H$487</v>
      </c>
      <c r="P6" s="7" t="str">
        <f t="shared" si="3"/>
        <v>Сотрудники!$I$487</v>
      </c>
      <c r="Q6" s="7" t="str">
        <f t="shared" si="3"/>
        <v>Сотрудники!$M$487</v>
      </c>
      <c r="R6" s="7" t="str">
        <f t="shared" si="3"/>
        <v>Сотрудники!$H$488</v>
      </c>
      <c r="S6" s="7" t="str">
        <f t="shared" si="3"/>
        <v>Сотрудники!$I$488</v>
      </c>
      <c r="T6" s="7" t="str">
        <f t="shared" si="3"/>
        <v>Сотрудники!$M$488</v>
      </c>
      <c r="V6" s="7"/>
      <c r="W6" s="7" t="str">
        <f t="shared" si="3"/>
        <v>Сотрудники!$Q$485</v>
      </c>
      <c r="X6" s="7" t="str">
        <f t="shared" si="3"/>
        <v>Сотрудники!$R$485</v>
      </c>
      <c r="Y6" s="7" t="str">
        <f t="shared" si="3"/>
        <v>Сотрудники!$Y$485</v>
      </c>
      <c r="Z6" s="7" t="str">
        <f t="shared" si="3"/>
        <v>Сотрудники!$Q$486</v>
      </c>
      <c r="AA6" s="7" t="str">
        <f t="shared" si="3"/>
        <v>Сотрудники!$R$486</v>
      </c>
      <c r="AB6" s="7" t="str">
        <f t="shared" si="3"/>
        <v>Сотрудники!$AB$486</v>
      </c>
      <c r="AC6" s="7" t="str">
        <f t="shared" si="3"/>
        <v>Сотрудники!$Q$487</v>
      </c>
      <c r="AD6" s="7" t="str">
        <f t="shared" si="3"/>
        <v>Сотрудники!$R$487</v>
      </c>
      <c r="AE6" s="7" t="str">
        <f t="shared" si="3"/>
        <v>Сотрудники!$Y$487</v>
      </c>
      <c r="AF6" s="7" t="str">
        <f t="shared" si="3"/>
        <v>Сотрудники!$Q$488</v>
      </c>
      <c r="AG6" s="7" t="str">
        <f t="shared" si="3"/>
        <v>Сотрудники!$R$488</v>
      </c>
      <c r="AH6" s="7" t="str">
        <f t="shared" si="3"/>
        <v>Сотрудники!$Y$488</v>
      </c>
    </row>
    <row r="7" spans="1:37" x14ac:dyDescent="0.25">
      <c r="B7" s="45">
        <f>B4-1</f>
        <v>1</v>
      </c>
      <c r="C7" s="45">
        <f t="shared" ref="C7:AH7" si="4">C4-1</f>
        <v>2</v>
      </c>
      <c r="D7" s="45"/>
      <c r="E7" s="45"/>
      <c r="F7" s="45"/>
      <c r="G7" s="45"/>
      <c r="H7" s="45"/>
      <c r="I7" s="45">
        <f t="shared" si="4"/>
        <v>7</v>
      </c>
      <c r="J7" s="45">
        <f t="shared" si="4"/>
        <v>8</v>
      </c>
      <c r="K7" s="45">
        <f t="shared" si="4"/>
        <v>12</v>
      </c>
      <c r="L7" s="45">
        <f t="shared" si="4"/>
        <v>7</v>
      </c>
      <c r="M7" s="45">
        <f t="shared" si="4"/>
        <v>8</v>
      </c>
      <c r="N7" s="45">
        <f t="shared" si="4"/>
        <v>12</v>
      </c>
      <c r="O7" s="45">
        <f t="shared" si="4"/>
        <v>7</v>
      </c>
      <c r="P7" s="45">
        <f t="shared" si="4"/>
        <v>8</v>
      </c>
      <c r="Q7" s="45">
        <f t="shared" si="4"/>
        <v>12</v>
      </c>
      <c r="R7" s="45">
        <f t="shared" si="4"/>
        <v>7</v>
      </c>
      <c r="S7" s="45">
        <f t="shared" si="4"/>
        <v>8</v>
      </c>
      <c r="T7" s="45">
        <f t="shared" si="4"/>
        <v>12</v>
      </c>
      <c r="U7" s="45"/>
      <c r="V7" s="45"/>
      <c r="W7" s="45">
        <f t="shared" si="4"/>
        <v>16</v>
      </c>
      <c r="X7" s="45">
        <f t="shared" si="4"/>
        <v>17</v>
      </c>
      <c r="Y7" s="45">
        <f t="shared" si="4"/>
        <v>24</v>
      </c>
      <c r="Z7" s="45">
        <f t="shared" si="4"/>
        <v>16</v>
      </c>
      <c r="AA7" s="45">
        <f t="shared" si="4"/>
        <v>17</v>
      </c>
      <c r="AB7" s="45">
        <f t="shared" si="4"/>
        <v>27</v>
      </c>
      <c r="AC7" s="45">
        <f t="shared" si="4"/>
        <v>16</v>
      </c>
      <c r="AD7" s="45">
        <f t="shared" si="4"/>
        <v>17</v>
      </c>
      <c r="AE7" s="45">
        <f t="shared" si="4"/>
        <v>24</v>
      </c>
      <c r="AF7" s="45">
        <f t="shared" si="4"/>
        <v>16</v>
      </c>
      <c r="AG7" s="45">
        <f t="shared" si="4"/>
        <v>17</v>
      </c>
      <c r="AH7" s="45">
        <f t="shared" si="4"/>
        <v>24</v>
      </c>
    </row>
    <row r="8" spans="1:37" x14ac:dyDescent="0.25">
      <c r="B8" s="45"/>
      <c r="C8" s="51"/>
      <c r="D8" s="51"/>
    </row>
    <row r="9" spans="1:37" s="56" customFormat="1" x14ac:dyDescent="0.25">
      <c r="C9" s="10"/>
      <c r="D9" s="10"/>
      <c r="E9" s="10"/>
      <c r="F9" s="10"/>
      <c r="G9" s="10"/>
      <c r="H9" s="10"/>
      <c r="I9" s="85" t="s">
        <v>3</v>
      </c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7"/>
      <c r="W9" s="88" t="s">
        <v>4</v>
      </c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90"/>
      <c r="AK9" s="57"/>
    </row>
    <row r="10" spans="1:37" s="56" customFormat="1" x14ac:dyDescent="0.25">
      <c r="C10" s="10" t="e">
        <f ca="1">MATCH($B12,INDIRECT(CONCATENATE($B$5,":",$B$6),1),0)</f>
        <v>#REF!</v>
      </c>
      <c r="D10" s="10" t="str">
        <f ca="1">INDIRECT($B$5,1)</f>
        <v>Некто</v>
      </c>
      <c r="E10" s="10"/>
      <c r="F10" s="10"/>
      <c r="G10" s="10"/>
      <c r="H10" s="10"/>
      <c r="I10" s="91">
        <v>1</v>
      </c>
      <c r="J10" s="92"/>
      <c r="K10" s="93"/>
      <c r="L10" s="94">
        <v>2</v>
      </c>
      <c r="M10" s="95"/>
      <c r="N10" s="96"/>
      <c r="O10" s="97">
        <v>3</v>
      </c>
      <c r="P10" s="98"/>
      <c r="Q10" s="99"/>
      <c r="R10" s="100">
        <v>4</v>
      </c>
      <c r="S10" s="101"/>
      <c r="T10" s="102"/>
      <c r="U10" s="58"/>
      <c r="V10" s="59"/>
      <c r="W10" s="82">
        <v>1</v>
      </c>
      <c r="X10" s="83"/>
      <c r="Y10" s="84"/>
      <c r="Z10" s="82">
        <v>2</v>
      </c>
      <c r="AA10" s="83"/>
      <c r="AB10" s="84"/>
      <c r="AC10" s="82">
        <v>3</v>
      </c>
      <c r="AD10" s="83"/>
      <c r="AE10" s="84"/>
      <c r="AF10" s="82">
        <v>4</v>
      </c>
      <c r="AG10" s="83"/>
      <c r="AH10" s="84"/>
      <c r="AI10" s="60"/>
      <c r="AK10" s="57"/>
    </row>
    <row r="11" spans="1:37" s="17" customFormat="1" ht="75" x14ac:dyDescent="0.25">
      <c r="A11" s="13"/>
      <c r="B11" s="13" t="s">
        <v>5</v>
      </c>
      <c r="C11" s="14" t="s">
        <v>6</v>
      </c>
      <c r="D11" s="14" t="s">
        <v>28</v>
      </c>
      <c r="E11" s="14" t="s">
        <v>29</v>
      </c>
      <c r="F11" s="13" t="s">
        <v>9</v>
      </c>
      <c r="G11" s="13" t="s">
        <v>30</v>
      </c>
      <c r="H11" s="13" t="s">
        <v>12</v>
      </c>
      <c r="I11" s="61" t="s">
        <v>11</v>
      </c>
      <c r="J11" s="61" t="s">
        <v>12</v>
      </c>
      <c r="K11" s="61" t="s">
        <v>8</v>
      </c>
      <c r="L11" s="62" t="s">
        <v>11</v>
      </c>
      <c r="M11" s="62" t="s">
        <v>12</v>
      </c>
      <c r="N11" s="62" t="s">
        <v>8</v>
      </c>
      <c r="O11" s="63" t="s">
        <v>11</v>
      </c>
      <c r="P11" s="63" t="s">
        <v>12</v>
      </c>
      <c r="Q11" s="63" t="s">
        <v>8</v>
      </c>
      <c r="R11" s="64" t="s">
        <v>11</v>
      </c>
      <c r="S11" s="64" t="s">
        <v>12</v>
      </c>
      <c r="T11" s="64" t="s">
        <v>8</v>
      </c>
      <c r="U11" s="16" t="s">
        <v>31</v>
      </c>
      <c r="V11" s="65" t="s">
        <v>32</v>
      </c>
      <c r="W11" s="18" t="s">
        <v>11</v>
      </c>
      <c r="X11" s="18" t="s">
        <v>16</v>
      </c>
      <c r="Y11" s="18" t="s">
        <v>8</v>
      </c>
      <c r="Z11" s="18" t="s">
        <v>11</v>
      </c>
      <c r="AA11" s="18" t="s">
        <v>16</v>
      </c>
      <c r="AB11" s="18" t="s">
        <v>8</v>
      </c>
      <c r="AC11" s="18" t="s">
        <v>11</v>
      </c>
      <c r="AD11" s="18" t="s">
        <v>16</v>
      </c>
      <c r="AE11" s="18" t="s">
        <v>8</v>
      </c>
      <c r="AF11" s="18" t="s">
        <v>11</v>
      </c>
      <c r="AG11" s="18" t="s">
        <v>16</v>
      </c>
      <c r="AH11" s="18" t="s">
        <v>8</v>
      </c>
      <c r="AI11" s="66" t="s">
        <v>33</v>
      </c>
      <c r="AJ11" s="13" t="s">
        <v>34</v>
      </c>
      <c r="AK11" s="67" t="s">
        <v>35</v>
      </c>
    </row>
    <row r="12" spans="1:37" x14ac:dyDescent="0.25">
      <c r="A12" s="19">
        <v>1</v>
      </c>
      <c r="B12" s="68"/>
      <c r="C12" s="21" t="e">
        <f ca="1">INDEX(OFFSET(Сотрудники!$A$1,4+B$3,'Сводная таблица'!C$7):OFFSET(Сотрудники!$A$1,4+C$3+$D$5,'Сводная таблица'!C$7),MATCH($B6,OFFSET(Сотрудники!$A$1,4,'Сводная таблица'!$B$7):OFFSET(Сотрудники!$A$1,4+$D$5,'Сводная таблица'!$B$7),0))</f>
        <v>#N/A</v>
      </c>
      <c r="D12" s="22" t="e">
        <f ca="1">IF(DATE(YEAR(TODAY()),MONTH(C12),DAY(C12))&gt;TODAY(),DATE(YEAR(TODAY())-1,MONTH(C12),DAY(C12)),DATE(YEAR(TODAY()),MONTH(C12),DAY(C12)))</f>
        <v>#N/A</v>
      </c>
      <c r="E12" s="23" t="e">
        <f ca="1">EDATE(D12,12)</f>
        <v>#N/A</v>
      </c>
      <c r="F12" s="23" t="e">
        <f ca="1">IF(C12="","",EDATE(C12,6))</f>
        <v>#N/A</v>
      </c>
      <c r="G12" s="23"/>
      <c r="H12" s="69">
        <v>28</v>
      </c>
      <c r="I12" s="70" t="e">
        <f ca="1">INDEX(OFFSET(Сотрудники!$A$1,4,'Сводная таблица'!C$7):OFFSET(Сотрудники!$A$1,4+$D$5,'Сводная таблица'!C$7),MATCH($B6,OFFSET(Сотрудники!$A$1,4,'Сводная таблица'!$B$7):OFFSET(Сотрудники!$A$1,4+$D$5,'Сводная таблица'!$B$7),0))</f>
        <v>#N/A</v>
      </c>
      <c r="J12" s="70" t="e">
        <f ca="1">INDEX(OFFSET(Сотрудники!$A$1,4,'Сводная таблица'!D$7):OFFSET(Сотрудники!$A$1,4+$D$5,'Сводная таблица'!D$7),MATCH($B6,OFFSET(Сотрудники!$A$1,4,'Сводная таблица'!$B$7):OFFSET(Сотрудники!$A$1,4+$D$5,'Сводная таблица'!$B$7),0))</f>
        <v>#N/A</v>
      </c>
      <c r="K12" s="70" t="e">
        <f ca="1">INDEX(OFFSET(Сотрудники!$A$1,4,'Сводная таблица'!E$7):OFFSET(Сотрудники!$A$1,4+$D$5,'Сводная таблица'!E$7),MATCH($B6,OFFSET(Сотрудники!$A$1,4,'Сводная таблица'!$B$7):OFFSET(Сотрудники!$A$1,4+$D$5,'Сводная таблица'!$B$7),0))</f>
        <v>#N/A</v>
      </c>
      <c r="L12" s="70" t="e">
        <f ca="1">INDEX(OFFSET(Сотрудники!$A$1,4,'Сводная таблица'!F$7):OFFSET(Сотрудники!$A$1,4+$D$5,'Сводная таблица'!F$7),MATCH($B6,OFFSET(Сотрудники!$A$1,4,'Сводная таблица'!$B$7):OFFSET(Сотрудники!$A$1,4+$D$5,'Сводная таблица'!$B$7),0))</f>
        <v>#N/A</v>
      </c>
      <c r="M12" s="70" t="e">
        <f ca="1">INDEX(OFFSET(Сотрудники!$A$1,4,'Сводная таблица'!G$7):OFFSET(Сотрудники!$A$1,4+$D$5,'Сводная таблица'!G$7),MATCH($B6,OFFSET(Сотрудники!$A$1,4,'Сводная таблица'!$B$7):OFFSET(Сотрудники!$A$1,4+$D$5,'Сводная таблица'!$B$7),0))</f>
        <v>#N/A</v>
      </c>
      <c r="N12" s="70" t="e">
        <f ca="1">INDEX(OFFSET(Сотрудники!$A$1,4,'Сводная таблица'!H$7):OFFSET(Сотрудники!$A$1,4+$D$5,'Сводная таблица'!H$7),MATCH($B6,OFFSET(Сотрудники!$A$1,4,'Сводная таблица'!$B$7):OFFSET(Сотрудники!$A$1,4+$D$5,'Сводная таблица'!$B$7),0))</f>
        <v>#N/A</v>
      </c>
      <c r="O12" s="70" t="e">
        <f ca="1">INDEX(OFFSET(Сотрудники!$A$1,4,'Сводная таблица'!I$7):OFFSET(Сотрудники!$A$1,4+$D$5,'Сводная таблица'!I$7),MATCH($B6,OFFSET(Сотрудники!$A$1,4,'Сводная таблица'!$B$7):OFFSET(Сотрудники!$A$1,4+$D$5,'Сводная таблица'!$B$7),0))</f>
        <v>#N/A</v>
      </c>
      <c r="P12" s="70" t="e">
        <f ca="1">INDEX(OFFSET(Сотрудники!$A$1,4,'Сводная таблица'!J$7):OFFSET(Сотрудники!$A$1,4+$D$5,'Сводная таблица'!J$7),MATCH($B6,OFFSET(Сотрудники!$A$1,4,'Сводная таблица'!$B$7):OFFSET(Сотрудники!$A$1,4+$D$5,'Сводная таблица'!$B$7),0))</f>
        <v>#N/A</v>
      </c>
      <c r="Q12" s="70" t="e">
        <f ca="1">INDEX(OFFSET(Сотрудники!$A$1,4,'Сводная таблица'!K$7):OFFSET(Сотрудники!$A$1,4+$D$5,'Сводная таблица'!K$7),MATCH($B6,OFFSET(Сотрудники!$A$1,4,'Сводная таблица'!$B$7):OFFSET(Сотрудники!$A$1,4+$D$5,'Сводная таблица'!$B$7),0))</f>
        <v>#N/A</v>
      </c>
      <c r="R12" s="70" t="e">
        <f ca="1">INDEX(OFFSET(Сотрудники!$A$1,4,'Сводная таблица'!L$7):OFFSET(Сотрудники!$A$1,4+$D$5,'Сводная таблица'!L$7),MATCH($B6,OFFSET(Сотрудники!$A$1,4,'Сводная таблица'!$B$7):OFFSET(Сотрудники!$A$1,4+$D$5,'Сводная таблица'!$B$7),0))</f>
        <v>#N/A</v>
      </c>
      <c r="S12" s="70" t="e">
        <f ca="1">INDEX(OFFSET(Сотрудники!$A$1,4,'Сводная таблица'!M$7):OFFSET(Сотрудники!$A$1,4+$D$5,'Сводная таблица'!M$7),MATCH($B6,OFFSET(Сотрудники!$A$1,4,'Сводная таблица'!$B$7):OFFSET(Сотрудники!$A$1,4+$D$5,'Сводная таблица'!$B$7),0))</f>
        <v>#N/A</v>
      </c>
      <c r="T12" s="70" t="e">
        <f ca="1">INDEX(OFFSET(Сотрудники!$A$1,4,'Сводная таблица'!N$7):OFFSET(Сотрудники!$A$1,4+$D$5,'Сводная таблица'!N$7),MATCH($B6,OFFSET(Сотрудники!$A$1,4,'Сводная таблица'!$B$7):OFFSET(Сотрудники!$A$1,4+$D$5,'Сводная таблица'!$B$7),0))</f>
        <v>#N/A</v>
      </c>
      <c r="U12" s="70" t="e">
        <f ca="1">INDEX(OFFSET(Сотрудники!$A$1,4,'Сводная таблица'!O$7):OFFSET(Сотрудники!$A$1,4+$D$5,'Сводная таблица'!O$7),MATCH($B6,OFFSET(Сотрудники!$A$1,4,'Сводная таблица'!$B$7):OFFSET(Сотрудники!$A$1,4+$D$5,'Сводная таблица'!$B$7),0))</f>
        <v>#N/A</v>
      </c>
      <c r="V12" s="70" t="e">
        <f ca="1">INDEX(OFFSET(Сотрудники!$A$1,4,'Сводная таблица'!P$7):OFFSET(Сотрудники!$A$1,4+$D$5,'Сводная таблица'!P$7),MATCH($B6,OFFSET(Сотрудники!$A$1,4,'Сводная таблица'!$B$7):OFFSET(Сотрудники!$A$1,4+$D$5,'Сводная таблица'!$B$7),0))</f>
        <v>#N/A</v>
      </c>
      <c r="W12" s="70" t="e">
        <f ca="1">INDEX(OFFSET(Сотрудники!$A$1,4,'Сводная таблица'!Q$7):OFFSET(Сотрудники!$A$1,4+$D$5,'Сводная таблица'!Q$7),MATCH($B6,OFFSET(Сотрудники!$A$1,4,'Сводная таблица'!$B$7):OFFSET(Сотрудники!$A$1,4+$D$5,'Сводная таблица'!$B$7),0))</f>
        <v>#N/A</v>
      </c>
      <c r="X12" s="70" t="e">
        <f ca="1">INDEX(OFFSET(Сотрудники!$A$1,4,'Сводная таблица'!R$7):OFFSET(Сотрудники!$A$1,4+$D$5,'Сводная таблица'!R$7),MATCH($B6,OFFSET(Сотрудники!$A$1,4,'Сводная таблица'!$B$7):OFFSET(Сотрудники!$A$1,4+$D$5,'Сводная таблица'!$B$7),0))</f>
        <v>#N/A</v>
      </c>
      <c r="Y12" s="70" t="e">
        <f ca="1">INDEX(OFFSET(Сотрудники!$A$1,4,'Сводная таблица'!S$7):OFFSET(Сотрудники!$A$1,4+$D$5,'Сводная таблица'!S$7),MATCH($B6,OFFSET(Сотрудники!$A$1,4,'Сводная таблица'!$B$7):OFFSET(Сотрудники!$A$1,4+$D$5,'Сводная таблица'!$B$7),0))</f>
        <v>#N/A</v>
      </c>
      <c r="Z12" s="70" t="e">
        <f ca="1">INDEX(OFFSET(Сотрудники!$A$1,4,'Сводная таблица'!T$7):OFFSET(Сотрудники!$A$1,4+$D$5,'Сводная таблица'!T$7),MATCH($B6,OFFSET(Сотрудники!$A$1,4,'Сводная таблица'!$B$7):OFFSET(Сотрудники!$A$1,4+$D$5,'Сводная таблица'!$B$7),0))</f>
        <v>#N/A</v>
      </c>
      <c r="AA12" s="70" t="e">
        <f ca="1">INDEX(OFFSET(Сотрудники!$A$1,4,'Сводная таблица'!U$7):OFFSET(Сотрудники!$A$1,4+$D$5,'Сводная таблица'!U$7),MATCH($B6,OFFSET(Сотрудники!$A$1,4,'Сводная таблица'!$B$7):OFFSET(Сотрудники!$A$1,4+$D$5,'Сводная таблица'!$B$7),0))</f>
        <v>#N/A</v>
      </c>
      <c r="AB12" s="70" t="e">
        <f ca="1">INDEX(OFFSET(Сотрудники!$A$1,4,'Сводная таблица'!V$7):OFFSET(Сотрудники!$A$1,4+$D$5,'Сводная таблица'!V$7),MATCH($B6,OFFSET(Сотрудники!$A$1,4,'Сводная таблица'!$B$7):OFFSET(Сотрудники!$A$1,4+$D$5,'Сводная таблица'!$B$7),0))</f>
        <v>#N/A</v>
      </c>
      <c r="AC12" s="70" t="e">
        <f ca="1">INDEX(OFFSET(Сотрудники!$A$1,4,'Сводная таблица'!W$7):OFFSET(Сотрудники!$A$1,4+$D$5,'Сводная таблица'!W$7),MATCH($B6,OFFSET(Сотрудники!$A$1,4,'Сводная таблица'!$B$7):OFFSET(Сотрудники!$A$1,4+$D$5,'Сводная таблица'!$B$7),0))</f>
        <v>#N/A</v>
      </c>
      <c r="AD12" s="70" t="e">
        <f ca="1">INDEX(OFFSET(Сотрудники!$A$1,4,'Сводная таблица'!X$7):OFFSET(Сотрудники!$A$1,4+$D$5,'Сводная таблица'!X$7),MATCH($B6,OFFSET(Сотрудники!$A$1,4,'Сводная таблица'!$B$7):OFFSET(Сотрудники!$A$1,4+$D$5,'Сводная таблица'!$B$7),0))</f>
        <v>#N/A</v>
      </c>
      <c r="AE12" s="70" t="e">
        <f ca="1">INDEX(OFFSET(Сотрудники!$A$1,4,'Сводная таблица'!Y$7):OFFSET(Сотрудники!$A$1,4+$D$5,'Сводная таблица'!Y$7),MATCH($B6,OFFSET(Сотрудники!$A$1,4,'Сводная таблица'!$B$7):OFFSET(Сотрудники!$A$1,4+$D$5,'Сводная таблица'!$B$7),0))</f>
        <v>#N/A</v>
      </c>
      <c r="AF12" s="70" t="e">
        <f ca="1">INDEX(OFFSET(Сотрудники!$A$1,4,'Сводная таблица'!Z$7):OFFSET(Сотрудники!$A$1,4+$D$5,'Сводная таблица'!Z$7),MATCH($B6,OFFSET(Сотрудники!$A$1,4,'Сводная таблица'!$B$7):OFFSET(Сотрудники!$A$1,4+$D$5,'Сводная таблица'!$B$7),0))</f>
        <v>#N/A</v>
      </c>
      <c r="AG12" s="70" t="e">
        <f ca="1">INDEX(OFFSET(Сотрудники!$A$1,4,'Сводная таблица'!AA$7):OFFSET(Сотрудники!$A$1,4+$D$5,'Сводная таблица'!AA$7),MATCH($B6,OFFSET(Сотрудники!$A$1,4,'Сводная таблица'!$B$7):OFFSET(Сотрудники!$A$1,4+$D$5,'Сводная таблица'!$B$7),0))</f>
        <v>#N/A</v>
      </c>
      <c r="AH12" s="70" t="e">
        <f ca="1">INDEX(OFFSET(Сотрудники!$A$1,4,'Сводная таблица'!AB$7):OFFSET(Сотрудники!$A$1,4+$D$5,'Сводная таблица'!AB$7),MATCH($B6,OFFSET(Сотрудники!$A$1,4,'Сводная таблица'!$B$7):OFFSET(Сотрудники!$A$1,4+$D$5,'Сводная таблица'!$B$7),0))</f>
        <v>#N/A</v>
      </c>
      <c r="AI12" s="70" t="e">
        <f ca="1">INDEX(OFFSET(Сотрудники!$A$1,4,'Сводная таблица'!AC$7):OFFSET(Сотрудники!$A$1,4+$D$5,'Сводная таблица'!AC$7),MATCH($B6,OFFSET(Сотрудники!$A$1,4,'Сводная таблица'!$B$7):OFFSET(Сотрудники!$A$1,4+$D$5,'Сводная таблица'!$B$7),0))</f>
        <v>#N/A</v>
      </c>
      <c r="AJ12" s="34" t="e">
        <f ca="1">U12+AI12+#REF!</f>
        <v>#N/A</v>
      </c>
      <c r="AK12" s="71" t="e">
        <f>IF(#REF!="РФ",INDEX('[1]Постоянные работники'!$AE$5:$AE$800,MATCH([1]Сводная!B6,Граждане,0)),INDEX([1]Иностранцы!$AG$5:$AG$800,MATCH([1]Сводная!B6,Иностраны,0)))</f>
        <v>#REF!</v>
      </c>
    </row>
    <row r="13" spans="1:37" x14ac:dyDescent="0.25">
      <c r="A13" s="19">
        <f>A12+1</f>
        <v>2</v>
      </c>
      <c r="B13" s="68"/>
      <c r="C13" s="47" t="e">
        <f ca="1">INDEX(OFFSET(Сотрудники!$A$1,4,'Сводная таблица'!C$7):OFFSET(Сотрудники!$A$1,4+$D$5,'Сводная таблица'!C$7),MATCH($B7,OFFSET(Сотрудники!$A$1,4,'Сводная таблица'!$B$7):OFFSET(Сотрудники!$A$1,4+$D$5,'Сводная таблица'!$B$7),0))</f>
        <v>#N/A</v>
      </c>
      <c r="D13" s="22" t="e">
        <f ca="1">IF(DATE(YEAR(TODAY()),MONTH(C13),DAY(C13))&gt;TODAY(),DATE(YEAR(TODAY())-1,MONTH(C13),DAY(C13)),DATE(YEAR(TODAY()),MONTH(C13),DAY(C13)))</f>
        <v>#N/A</v>
      </c>
      <c r="E13" s="23" t="e">
        <f ca="1">EDATE(D13,12)</f>
        <v>#N/A</v>
      </c>
      <c r="F13" s="23" t="e">
        <f ca="1">IF(C13="","",EDATE(C13,6))</f>
        <v>#N/A</v>
      </c>
      <c r="G13" s="23"/>
      <c r="H13" s="69">
        <v>28</v>
      </c>
      <c r="I13" s="70" t="e">
        <f ca="1">INDEX(OFFSET(Сотрудники!$A$1,4,'Сводная таблица'!C$7):OFFSET(Сотрудники!$A$1,4+$D$5,'Сводная таблица'!C$7),MATCH($B7,OFFSET(Сотрудники!$A$1,4,'Сводная таблица'!$B$7):OFFSET(Сотрудники!$A$1,4+$D$5,'Сводная таблица'!$B$7),0))</f>
        <v>#N/A</v>
      </c>
      <c r="J13" s="70" t="e">
        <f ca="1">INDEX(OFFSET(Сотрудники!$A$1,4,'Сводная таблица'!D$7):OFFSET(Сотрудники!$A$1,4+$D$5,'Сводная таблица'!D$7),MATCH($B7,OFFSET(Сотрудники!$A$1,4,'Сводная таблица'!$B$7):OFFSET(Сотрудники!$A$1,4+$D$5,'Сводная таблица'!$B$7),0))</f>
        <v>#N/A</v>
      </c>
      <c r="K13" s="70" t="e">
        <f ca="1">INDEX(OFFSET(Сотрудники!$A$1,4,'Сводная таблица'!E$7):OFFSET(Сотрудники!$A$1,4+$D$5,'Сводная таблица'!E$7),MATCH($B7,OFFSET(Сотрудники!$A$1,4,'Сводная таблица'!$B$7):OFFSET(Сотрудники!$A$1,4+$D$5,'Сводная таблица'!$B$7),0))</f>
        <v>#N/A</v>
      </c>
      <c r="L13" s="70" t="e">
        <f ca="1">INDEX(OFFSET(Сотрудники!$A$1,4,'Сводная таблица'!F$7):OFFSET(Сотрудники!$A$1,4+$D$5,'Сводная таблица'!F$7),MATCH($B7,OFFSET(Сотрудники!$A$1,4,'Сводная таблица'!$B$7):OFFSET(Сотрудники!$A$1,4+$D$5,'Сводная таблица'!$B$7),0))</f>
        <v>#N/A</v>
      </c>
      <c r="M13" s="70" t="e">
        <f ca="1">INDEX(OFFSET(Сотрудники!$A$1,4,'Сводная таблица'!G$7):OFFSET(Сотрудники!$A$1,4+$D$5,'Сводная таблица'!G$7),MATCH($B7,OFFSET(Сотрудники!$A$1,4,'Сводная таблица'!$B$7):OFFSET(Сотрудники!$A$1,4+$D$5,'Сводная таблица'!$B$7),0))</f>
        <v>#N/A</v>
      </c>
      <c r="N13" s="70" t="e">
        <f ca="1">INDEX(OFFSET(Сотрудники!$A$1,4,'Сводная таблица'!H$7):OFFSET(Сотрудники!$A$1,4+$D$5,'Сводная таблица'!H$7),MATCH($B7,OFFSET(Сотрудники!$A$1,4,'Сводная таблица'!$B$7):OFFSET(Сотрудники!$A$1,4+$D$5,'Сводная таблица'!$B$7),0))</f>
        <v>#N/A</v>
      </c>
      <c r="O13" s="70" t="e">
        <f ca="1">INDEX(OFFSET(Сотрудники!$A$1,4,'Сводная таблица'!I$7):OFFSET(Сотрудники!$A$1,4+$D$5,'Сводная таблица'!I$7),MATCH($B7,OFFSET(Сотрудники!$A$1,4,'Сводная таблица'!$B$7):OFFSET(Сотрудники!$A$1,4+$D$5,'Сводная таблица'!$B$7),0))</f>
        <v>#N/A</v>
      </c>
      <c r="P13" s="70" t="e">
        <f ca="1">INDEX(OFFSET(Сотрудники!$A$1,4,'Сводная таблица'!J$7):OFFSET(Сотрудники!$A$1,4+$D$5,'Сводная таблица'!J$7),MATCH($B7,OFFSET(Сотрудники!$A$1,4,'Сводная таблица'!$B$7):OFFSET(Сотрудники!$A$1,4+$D$5,'Сводная таблица'!$B$7),0))</f>
        <v>#N/A</v>
      </c>
      <c r="Q13" s="70" t="e">
        <f ca="1">INDEX(OFFSET(Сотрудники!$A$1,4,'Сводная таблица'!K$7):OFFSET(Сотрудники!$A$1,4+$D$5,'Сводная таблица'!K$7),MATCH($B7,OFFSET(Сотрудники!$A$1,4,'Сводная таблица'!$B$7):OFFSET(Сотрудники!$A$1,4+$D$5,'Сводная таблица'!$B$7),0))</f>
        <v>#N/A</v>
      </c>
      <c r="R13" s="70" t="e">
        <f ca="1">INDEX(OFFSET(Сотрудники!$A$1,4,'Сводная таблица'!L$7):OFFSET(Сотрудники!$A$1,4+$D$5,'Сводная таблица'!L$7),MATCH($B7,OFFSET(Сотрудники!$A$1,4,'Сводная таблица'!$B$7):OFFSET(Сотрудники!$A$1,4+$D$5,'Сводная таблица'!$B$7),0))</f>
        <v>#N/A</v>
      </c>
      <c r="S13" s="70" t="e">
        <f ca="1">INDEX(OFFSET(Сотрудники!$A$1,4,'Сводная таблица'!M$7):OFFSET(Сотрудники!$A$1,4+$D$5,'Сводная таблица'!M$7),MATCH($B7,OFFSET(Сотрудники!$A$1,4,'Сводная таблица'!$B$7):OFFSET(Сотрудники!$A$1,4+$D$5,'Сводная таблица'!$B$7),0))</f>
        <v>#N/A</v>
      </c>
      <c r="T13" s="70" t="e">
        <f ca="1">INDEX(OFFSET(Сотрудники!$A$1,4,'Сводная таблица'!N$7):OFFSET(Сотрудники!$A$1,4+$D$5,'Сводная таблица'!N$7),MATCH($B7,OFFSET(Сотрудники!$A$1,4,'Сводная таблица'!$B$7):OFFSET(Сотрудники!$A$1,4+$D$5,'Сводная таблица'!$B$7),0))</f>
        <v>#N/A</v>
      </c>
      <c r="U13" s="70" t="e">
        <f ca="1">INDEX(OFFSET(Сотрудники!$A$1,4,'Сводная таблица'!O$7):OFFSET(Сотрудники!$A$1,4+$D$5,'Сводная таблица'!O$7),MATCH($B7,OFFSET(Сотрудники!$A$1,4,'Сводная таблица'!$B$7):OFFSET(Сотрудники!$A$1,4+$D$5,'Сводная таблица'!$B$7),0))</f>
        <v>#N/A</v>
      </c>
      <c r="V13" s="70" t="e">
        <f ca="1">INDEX(OFFSET(Сотрудники!$A$1,4,'Сводная таблица'!P$7):OFFSET(Сотрудники!$A$1,4+$D$5,'Сводная таблица'!P$7),MATCH($B7,OFFSET(Сотрудники!$A$1,4,'Сводная таблица'!$B$7):OFFSET(Сотрудники!$A$1,4+$D$5,'Сводная таблица'!$B$7),0))</f>
        <v>#N/A</v>
      </c>
      <c r="W13" s="70" t="e">
        <f ca="1">INDEX(OFFSET(Сотрудники!$A$1,4,'Сводная таблица'!Q$7):OFFSET(Сотрудники!$A$1,4+$D$5,'Сводная таблица'!Q$7),MATCH($B7,OFFSET(Сотрудники!$A$1,4,'Сводная таблица'!$B$7):OFFSET(Сотрудники!$A$1,4+$D$5,'Сводная таблица'!$B$7),0))</f>
        <v>#N/A</v>
      </c>
      <c r="X13" s="70" t="e">
        <f ca="1">INDEX(OFFSET(Сотрудники!$A$1,4,'Сводная таблица'!R$7):OFFSET(Сотрудники!$A$1,4+$D$5,'Сводная таблица'!R$7),MATCH($B7,OFFSET(Сотрудники!$A$1,4,'Сводная таблица'!$B$7):OFFSET(Сотрудники!$A$1,4+$D$5,'Сводная таблица'!$B$7),0))</f>
        <v>#N/A</v>
      </c>
      <c r="Y13" s="70" t="e">
        <f ca="1">INDEX(OFFSET(Сотрудники!$A$1,4,'Сводная таблица'!S$7):OFFSET(Сотрудники!$A$1,4+$D$5,'Сводная таблица'!S$7),MATCH($B7,OFFSET(Сотрудники!$A$1,4,'Сводная таблица'!$B$7):OFFSET(Сотрудники!$A$1,4+$D$5,'Сводная таблица'!$B$7),0))</f>
        <v>#N/A</v>
      </c>
      <c r="Z13" s="70" t="e">
        <f ca="1">INDEX(OFFSET(Сотрудники!$A$1,4,'Сводная таблица'!T$7):OFFSET(Сотрудники!$A$1,4+$D$5,'Сводная таблица'!T$7),MATCH($B7,OFFSET(Сотрудники!$A$1,4,'Сводная таблица'!$B$7):OFFSET(Сотрудники!$A$1,4+$D$5,'Сводная таблица'!$B$7),0))</f>
        <v>#N/A</v>
      </c>
      <c r="AA13" s="70" t="e">
        <f ca="1">INDEX(OFFSET(Сотрудники!$A$1,4,'Сводная таблица'!U$7):OFFSET(Сотрудники!$A$1,4+$D$5,'Сводная таблица'!U$7),MATCH($B7,OFFSET(Сотрудники!$A$1,4,'Сводная таблица'!$B$7):OFFSET(Сотрудники!$A$1,4+$D$5,'Сводная таблица'!$B$7),0))</f>
        <v>#N/A</v>
      </c>
      <c r="AB13" s="70" t="e">
        <f ca="1">INDEX(OFFSET(Сотрудники!$A$1,4,'Сводная таблица'!V$7):OFFSET(Сотрудники!$A$1,4+$D$5,'Сводная таблица'!V$7),MATCH($B7,OFFSET(Сотрудники!$A$1,4,'Сводная таблица'!$B$7):OFFSET(Сотрудники!$A$1,4+$D$5,'Сводная таблица'!$B$7),0))</f>
        <v>#N/A</v>
      </c>
      <c r="AC13" s="70" t="e">
        <f ca="1">INDEX(OFFSET(Сотрудники!$A$1,4,'Сводная таблица'!W$7):OFFSET(Сотрудники!$A$1,4+$D$5,'Сводная таблица'!W$7),MATCH($B7,OFFSET(Сотрудники!$A$1,4,'Сводная таблица'!$B$7):OFFSET(Сотрудники!$A$1,4+$D$5,'Сводная таблица'!$B$7),0))</f>
        <v>#N/A</v>
      </c>
      <c r="AD13" s="70" t="e">
        <f ca="1">INDEX(OFFSET(Сотрудники!$A$1,4,'Сводная таблица'!X$7):OFFSET(Сотрудники!$A$1,4+$D$5,'Сводная таблица'!X$7),MATCH($B7,OFFSET(Сотрудники!$A$1,4,'Сводная таблица'!$B$7):OFFSET(Сотрудники!$A$1,4+$D$5,'Сводная таблица'!$B$7),0))</f>
        <v>#N/A</v>
      </c>
      <c r="AE13" s="70" t="e">
        <f ca="1">INDEX(OFFSET(Сотрудники!$A$1,4,'Сводная таблица'!Y$7):OFFSET(Сотрудники!$A$1,4+$D$5,'Сводная таблица'!Y$7),MATCH($B7,OFFSET(Сотрудники!$A$1,4,'Сводная таблица'!$B$7):OFFSET(Сотрудники!$A$1,4+$D$5,'Сводная таблица'!$B$7),0))</f>
        <v>#N/A</v>
      </c>
      <c r="AF13" s="70" t="e">
        <f ca="1">INDEX(OFFSET(Сотрудники!$A$1,4,'Сводная таблица'!Z$7):OFFSET(Сотрудники!$A$1,4+$D$5,'Сводная таблица'!Z$7),MATCH($B7,OFFSET(Сотрудники!$A$1,4,'Сводная таблица'!$B$7):OFFSET(Сотрудники!$A$1,4+$D$5,'Сводная таблица'!$B$7),0))</f>
        <v>#N/A</v>
      </c>
      <c r="AG13" s="70" t="e">
        <f ca="1">INDEX(OFFSET(Сотрудники!$A$1,4,'Сводная таблица'!AA$7):OFFSET(Сотрудники!$A$1,4+$D$5,'Сводная таблица'!AA$7),MATCH($B7,OFFSET(Сотрудники!$A$1,4,'Сводная таблица'!$B$7):OFFSET(Сотрудники!$A$1,4+$D$5,'Сводная таблица'!$B$7),0))</f>
        <v>#N/A</v>
      </c>
      <c r="AH13" s="70" t="e">
        <f ca="1">INDEX(OFFSET(Сотрудники!$A$1,4,'Сводная таблица'!AB$7):OFFSET(Сотрудники!$A$1,4+$D$5,'Сводная таблица'!AB$7),MATCH($B7,OFFSET(Сотрудники!$A$1,4,'Сводная таблица'!$B$7):OFFSET(Сотрудники!$A$1,4+$D$5,'Сводная таблица'!$B$7),0))</f>
        <v>#N/A</v>
      </c>
      <c r="AI13" s="70" t="e">
        <f ca="1">INDEX(OFFSET(Сотрудники!$A$1,4,'Сводная таблица'!AC$7):OFFSET(Сотрудники!$A$1,4+$D$5,'Сводная таблица'!AC$7),MATCH($B7,OFFSET(Сотрудники!$A$1,4,'Сводная таблица'!$B$7):OFFSET(Сотрудники!$A$1,4+$D$5,'Сводная таблица'!$B$7),0))</f>
        <v>#N/A</v>
      </c>
      <c r="AJ13" s="34" t="e">
        <f ca="1">U13+AI13+#REF!</f>
        <v>#N/A</v>
      </c>
      <c r="AK13" s="71" t="e">
        <f>IF(#REF!="РФ",INDEX('[1]Постоянные работники'!$AE$5:$AE$800,MATCH([1]Сводная!B7,Граждане,0)),INDEX([1]Иностранцы!$AG$5:$AG$800,MATCH([1]Сводная!B7,Иностраны,0)))</f>
        <v>#REF!</v>
      </c>
    </row>
    <row r="14" spans="1:37" x14ac:dyDescent="0.25">
      <c r="A14" s="19">
        <f>A13+1</f>
        <v>3</v>
      </c>
      <c r="B14" s="68"/>
      <c r="C14" s="47" t="e">
        <f ca="1">INDEX(OFFSET(Сотрудники!$A$1,4,'Сводная таблица'!C$7):OFFSET(Сотрудники!$A$1,4+$D$5,'Сводная таблица'!C$7),MATCH($B8,OFFSET(Сотрудники!$A$1,4,'Сводная таблица'!$B$7):OFFSET(Сотрудники!$A$1,4+$D$5,'Сводная таблица'!$B$7),0))</f>
        <v>#N/A</v>
      </c>
      <c r="D14" s="22" t="e">
        <f ca="1">IF(DATE(YEAR(TODAY()),MONTH(C14),DAY(C14))&gt;TODAY(),DATE(YEAR(TODAY())-1,MONTH(C14),DAY(C14)),DATE(YEAR(TODAY()),MONTH(C14),DAY(C14)))</f>
        <v>#N/A</v>
      </c>
      <c r="E14" s="23" t="e">
        <f ca="1">EDATE(D14,12)</f>
        <v>#N/A</v>
      </c>
      <c r="F14" s="23" t="e">
        <f ca="1">IF(C14="","",EDATE(C14,6))</f>
        <v>#N/A</v>
      </c>
      <c r="G14" s="23"/>
      <c r="H14" s="69"/>
      <c r="I14" s="70" t="e">
        <f ca="1">INDEX(OFFSET(Сотрудники!$A$1,4,'Сводная таблица'!C$7):OFFSET(Сотрудники!$A$1,4+$D$5,'Сводная таблица'!C$7),MATCH($B8,OFFSET(Сотрудники!$A$1,4,'Сводная таблица'!$B$7):OFFSET(Сотрудники!$A$1,4+$D$5,'Сводная таблица'!$B$7),0))</f>
        <v>#N/A</v>
      </c>
      <c r="J14" s="70" t="e">
        <f ca="1">INDEX(OFFSET(Сотрудники!$A$1,4,'Сводная таблица'!D$7):OFFSET(Сотрудники!$A$1,4+$D$5,'Сводная таблица'!D$7),MATCH($B8,OFFSET(Сотрудники!$A$1,4,'Сводная таблица'!$B$7):OFFSET(Сотрудники!$A$1,4+$D$5,'Сводная таблица'!$B$7),0))</f>
        <v>#N/A</v>
      </c>
      <c r="K14" s="70" t="e">
        <f ca="1">INDEX(OFFSET(Сотрудники!$A$1,4,'Сводная таблица'!E$7):OFFSET(Сотрудники!$A$1,4+$D$5,'Сводная таблица'!E$7),MATCH($B8,OFFSET(Сотрудники!$A$1,4,'Сводная таблица'!$B$7):OFFSET(Сотрудники!$A$1,4+$D$5,'Сводная таблица'!$B$7),0))</f>
        <v>#N/A</v>
      </c>
      <c r="L14" s="70" t="e">
        <f ca="1">INDEX(OFFSET(Сотрудники!$A$1,4,'Сводная таблица'!F$7):OFFSET(Сотрудники!$A$1,4+$D$5,'Сводная таблица'!F$7),MATCH($B8,OFFSET(Сотрудники!$A$1,4,'Сводная таблица'!$B$7):OFFSET(Сотрудники!$A$1,4+$D$5,'Сводная таблица'!$B$7),0))</f>
        <v>#N/A</v>
      </c>
      <c r="M14" s="70" t="e">
        <f ca="1">INDEX(OFFSET(Сотрудники!$A$1,4,'Сводная таблица'!G$7):OFFSET(Сотрудники!$A$1,4+$D$5,'Сводная таблица'!G$7),MATCH($B8,OFFSET(Сотрудники!$A$1,4,'Сводная таблица'!$B$7):OFFSET(Сотрудники!$A$1,4+$D$5,'Сводная таблица'!$B$7),0))</f>
        <v>#N/A</v>
      </c>
      <c r="N14" s="70" t="e">
        <f ca="1">INDEX(OFFSET(Сотрудники!$A$1,4,'Сводная таблица'!H$7):OFFSET(Сотрудники!$A$1,4+$D$5,'Сводная таблица'!H$7),MATCH($B8,OFFSET(Сотрудники!$A$1,4,'Сводная таблица'!$B$7):OFFSET(Сотрудники!$A$1,4+$D$5,'Сводная таблица'!$B$7),0))</f>
        <v>#N/A</v>
      </c>
      <c r="O14" s="70" t="e">
        <f ca="1">INDEX(OFFSET(Сотрудники!$A$1,4,'Сводная таблица'!I$7):OFFSET(Сотрудники!$A$1,4+$D$5,'Сводная таблица'!I$7),MATCH($B8,OFFSET(Сотрудники!$A$1,4,'Сводная таблица'!$B$7):OFFSET(Сотрудники!$A$1,4+$D$5,'Сводная таблица'!$B$7),0))</f>
        <v>#N/A</v>
      </c>
      <c r="P14" s="70" t="e">
        <f ca="1">INDEX(OFFSET(Сотрудники!$A$1,4,'Сводная таблица'!J$7):OFFSET(Сотрудники!$A$1,4+$D$5,'Сводная таблица'!J$7),MATCH($B8,OFFSET(Сотрудники!$A$1,4,'Сводная таблица'!$B$7):OFFSET(Сотрудники!$A$1,4+$D$5,'Сводная таблица'!$B$7),0))</f>
        <v>#N/A</v>
      </c>
      <c r="Q14" s="70" t="e">
        <f ca="1">INDEX(OFFSET(Сотрудники!$A$1,4,'Сводная таблица'!K$7):OFFSET(Сотрудники!$A$1,4+$D$5,'Сводная таблица'!K$7),MATCH($B8,OFFSET(Сотрудники!$A$1,4,'Сводная таблица'!$B$7):OFFSET(Сотрудники!$A$1,4+$D$5,'Сводная таблица'!$B$7),0))</f>
        <v>#N/A</v>
      </c>
      <c r="R14" s="70" t="e">
        <f ca="1">INDEX(OFFSET(Сотрудники!$A$1,4,'Сводная таблица'!L$7):OFFSET(Сотрудники!$A$1,4+$D$5,'Сводная таблица'!L$7),MATCH($B8,OFFSET(Сотрудники!$A$1,4,'Сводная таблица'!$B$7):OFFSET(Сотрудники!$A$1,4+$D$5,'Сводная таблица'!$B$7),0))</f>
        <v>#N/A</v>
      </c>
      <c r="S14" s="70" t="e">
        <f ca="1">INDEX(OFFSET(Сотрудники!$A$1,4,'Сводная таблица'!M$7):OFFSET(Сотрудники!$A$1,4+$D$5,'Сводная таблица'!M$7),MATCH($B8,OFFSET(Сотрудники!$A$1,4,'Сводная таблица'!$B$7):OFFSET(Сотрудники!$A$1,4+$D$5,'Сводная таблица'!$B$7),0))</f>
        <v>#N/A</v>
      </c>
      <c r="T14" s="70" t="e">
        <f ca="1">INDEX(OFFSET(Сотрудники!$A$1,4,'Сводная таблица'!N$7):OFFSET(Сотрудники!$A$1,4+$D$5,'Сводная таблица'!N$7),MATCH($B8,OFFSET(Сотрудники!$A$1,4,'Сводная таблица'!$B$7):OFFSET(Сотрудники!$A$1,4+$D$5,'Сводная таблица'!$B$7),0))</f>
        <v>#N/A</v>
      </c>
      <c r="U14" s="70" t="e">
        <f ca="1">INDEX(OFFSET(Сотрудники!$A$1,4,'Сводная таблица'!O$7):OFFSET(Сотрудники!$A$1,4+$D$5,'Сводная таблица'!O$7),MATCH($B8,OFFSET(Сотрудники!$A$1,4,'Сводная таблица'!$B$7):OFFSET(Сотрудники!$A$1,4+$D$5,'Сводная таблица'!$B$7),0))</f>
        <v>#N/A</v>
      </c>
      <c r="V14" s="70" t="e">
        <f ca="1">INDEX(OFFSET(Сотрудники!$A$1,4,'Сводная таблица'!P$7):OFFSET(Сотрудники!$A$1,4+$D$5,'Сводная таблица'!P$7),MATCH($B8,OFFSET(Сотрудники!$A$1,4,'Сводная таблица'!$B$7):OFFSET(Сотрудники!$A$1,4+$D$5,'Сводная таблица'!$B$7),0))</f>
        <v>#N/A</v>
      </c>
      <c r="W14" s="70" t="e">
        <f ca="1">INDEX(OFFSET(Сотрудники!$A$1,4,'Сводная таблица'!Q$7):OFFSET(Сотрудники!$A$1,4+$D$5,'Сводная таблица'!Q$7),MATCH($B8,OFFSET(Сотрудники!$A$1,4,'Сводная таблица'!$B$7):OFFSET(Сотрудники!$A$1,4+$D$5,'Сводная таблица'!$B$7),0))</f>
        <v>#N/A</v>
      </c>
      <c r="X14" s="70" t="e">
        <f ca="1">INDEX(OFFSET(Сотрудники!$A$1,4,'Сводная таблица'!R$7):OFFSET(Сотрудники!$A$1,4+$D$5,'Сводная таблица'!R$7),MATCH($B8,OFFSET(Сотрудники!$A$1,4,'Сводная таблица'!$B$7):OFFSET(Сотрудники!$A$1,4+$D$5,'Сводная таблица'!$B$7),0))</f>
        <v>#N/A</v>
      </c>
      <c r="Y14" s="70" t="e">
        <f ca="1">INDEX(OFFSET(Сотрудники!$A$1,4,'Сводная таблица'!S$7):OFFSET(Сотрудники!$A$1,4+$D$5,'Сводная таблица'!S$7),MATCH($B8,OFFSET(Сотрудники!$A$1,4,'Сводная таблица'!$B$7):OFFSET(Сотрудники!$A$1,4+$D$5,'Сводная таблица'!$B$7),0))</f>
        <v>#N/A</v>
      </c>
      <c r="Z14" s="70" t="e">
        <f ca="1">INDEX(OFFSET(Сотрудники!$A$1,4,'Сводная таблица'!T$7):OFFSET(Сотрудники!$A$1,4+$D$5,'Сводная таблица'!T$7),MATCH($B8,OFFSET(Сотрудники!$A$1,4,'Сводная таблица'!$B$7):OFFSET(Сотрудники!$A$1,4+$D$5,'Сводная таблица'!$B$7),0))</f>
        <v>#N/A</v>
      </c>
      <c r="AA14" s="70" t="e">
        <f ca="1">INDEX(OFFSET(Сотрудники!$A$1,4,'Сводная таблица'!U$7):OFFSET(Сотрудники!$A$1,4+$D$5,'Сводная таблица'!U$7),MATCH($B8,OFFSET(Сотрудники!$A$1,4,'Сводная таблица'!$B$7):OFFSET(Сотрудники!$A$1,4+$D$5,'Сводная таблица'!$B$7),0))</f>
        <v>#N/A</v>
      </c>
      <c r="AB14" s="70" t="e">
        <f ca="1">INDEX(OFFSET(Сотрудники!$A$1,4,'Сводная таблица'!V$7):OFFSET(Сотрудники!$A$1,4+$D$5,'Сводная таблица'!V$7),MATCH($B8,OFFSET(Сотрудники!$A$1,4,'Сводная таблица'!$B$7):OFFSET(Сотрудники!$A$1,4+$D$5,'Сводная таблица'!$B$7),0))</f>
        <v>#N/A</v>
      </c>
      <c r="AC14" s="70" t="e">
        <f ca="1">INDEX(OFFSET(Сотрудники!$A$1,4,'Сводная таблица'!W$7):OFFSET(Сотрудники!$A$1,4+$D$5,'Сводная таблица'!W$7),MATCH($B8,OFFSET(Сотрудники!$A$1,4,'Сводная таблица'!$B$7):OFFSET(Сотрудники!$A$1,4+$D$5,'Сводная таблица'!$B$7),0))</f>
        <v>#N/A</v>
      </c>
      <c r="AD14" s="70" t="e">
        <f ca="1">INDEX(OFFSET(Сотрудники!$A$1,4,'Сводная таблица'!X$7):OFFSET(Сотрудники!$A$1,4+$D$5,'Сводная таблица'!X$7),MATCH($B8,OFFSET(Сотрудники!$A$1,4,'Сводная таблица'!$B$7):OFFSET(Сотрудники!$A$1,4+$D$5,'Сводная таблица'!$B$7),0))</f>
        <v>#N/A</v>
      </c>
      <c r="AE14" s="70" t="e">
        <f ca="1">INDEX(OFFSET(Сотрудники!$A$1,4,'Сводная таблица'!Y$7):OFFSET(Сотрудники!$A$1,4+$D$5,'Сводная таблица'!Y$7),MATCH($B8,OFFSET(Сотрудники!$A$1,4,'Сводная таблица'!$B$7):OFFSET(Сотрудники!$A$1,4+$D$5,'Сводная таблица'!$B$7),0))</f>
        <v>#N/A</v>
      </c>
      <c r="AF14" s="70" t="e">
        <f ca="1">INDEX(OFFSET(Сотрудники!$A$1,4,'Сводная таблица'!Z$7):OFFSET(Сотрудники!$A$1,4+$D$5,'Сводная таблица'!Z$7),MATCH($B8,OFFSET(Сотрудники!$A$1,4,'Сводная таблица'!$B$7):OFFSET(Сотрудники!$A$1,4+$D$5,'Сводная таблица'!$B$7),0))</f>
        <v>#N/A</v>
      </c>
      <c r="AG14" s="70" t="e">
        <f ca="1">INDEX(OFFSET(Сотрудники!$A$1,4,'Сводная таблица'!AA$7):OFFSET(Сотрудники!$A$1,4+$D$5,'Сводная таблица'!AA$7),MATCH($B8,OFFSET(Сотрудники!$A$1,4,'Сводная таблица'!$B$7):OFFSET(Сотрудники!$A$1,4+$D$5,'Сводная таблица'!$B$7),0))</f>
        <v>#N/A</v>
      </c>
      <c r="AH14" s="70" t="e">
        <f ca="1">INDEX(OFFSET(Сотрудники!$A$1,4,'Сводная таблица'!AB$7):OFFSET(Сотрудники!$A$1,4+$D$5,'Сводная таблица'!AB$7),MATCH($B8,OFFSET(Сотрудники!$A$1,4,'Сводная таблица'!$B$7):OFFSET(Сотрудники!$A$1,4+$D$5,'Сводная таблица'!$B$7),0))</f>
        <v>#N/A</v>
      </c>
      <c r="AI14" s="70" t="e">
        <f ca="1">INDEX(OFFSET(Сотрудники!$A$1,4,'Сводная таблица'!AC$7):OFFSET(Сотрудники!$A$1,4+$D$5,'Сводная таблица'!AC$7),MATCH($B8,OFFSET(Сотрудники!$A$1,4,'Сводная таблица'!$B$7):OFFSET(Сотрудники!$A$1,4+$D$5,'Сводная таблица'!$B$7),0))</f>
        <v>#N/A</v>
      </c>
      <c r="AJ14" s="34" t="e">
        <f ca="1">U14+AI14+#REF!</f>
        <v>#N/A</v>
      </c>
      <c r="AK14" s="71" t="e">
        <f>IF(#REF!="РФ",INDEX('[1]Постоянные работники'!$AE$5:$AE$800,MATCH([1]Сводная!B8,Граждане,0)),INDEX([1]Иностранцы!$AG$5:$AG$800,MATCH([1]Сводная!B8,Иностраны,0)))</f>
        <v>#REF!</v>
      </c>
    </row>
    <row r="15" spans="1:37" x14ac:dyDescent="0.25">
      <c r="A15" s="19">
        <f>A14+1</f>
        <v>4</v>
      </c>
      <c r="B15" s="68"/>
      <c r="C15" s="47" t="e">
        <f ca="1">INDEX(OFFSET(Сотрудники!$A$1,4,'Сводная таблица'!C$7):OFFSET(Сотрудники!$A$1,4+$D$5,'Сводная таблица'!C$7),MATCH($B9,OFFSET(Сотрудники!$A$1,4,'Сводная таблица'!$B$7):OFFSET(Сотрудники!$A$1,4+$D$5,'Сводная таблица'!$B$7),0))</f>
        <v>#N/A</v>
      </c>
      <c r="D15" s="22" t="e">
        <f ca="1">IF(DATE(YEAR(TODAY()),MONTH(C15),DAY(C15))&gt;TODAY(),DATE(YEAR(TODAY())-1,MONTH(C15),DAY(C15)),DATE(YEAR(TODAY()),MONTH(C15),DAY(C15)))</f>
        <v>#N/A</v>
      </c>
      <c r="E15" s="23" t="e">
        <f ca="1">EDATE(D15,12)</f>
        <v>#N/A</v>
      </c>
      <c r="F15" s="23" t="e">
        <f ca="1">IF(C15="","",EDATE(C15,6))</f>
        <v>#N/A</v>
      </c>
      <c r="G15" s="23"/>
      <c r="H15" s="69"/>
      <c r="I15" s="70" t="e">
        <f ca="1">INDEX(OFFSET(Сотрудники!$A$1,4,'Сводная таблица'!C$7):OFFSET(Сотрудники!$A$1,4+$D$5,'Сводная таблица'!C$7),MATCH($B9,OFFSET(Сотрудники!$A$1,4,'Сводная таблица'!$B$7):OFFSET(Сотрудники!$A$1,4+$D$5,'Сводная таблица'!$B$7),0))</f>
        <v>#N/A</v>
      </c>
      <c r="J15" s="70" t="e">
        <f ca="1">INDEX(OFFSET(Сотрудники!$A$1,4,'Сводная таблица'!D$7):OFFSET(Сотрудники!$A$1,4+$D$5,'Сводная таблица'!D$7),MATCH($B9,OFFSET(Сотрудники!$A$1,4,'Сводная таблица'!$B$7):OFFSET(Сотрудники!$A$1,4+$D$5,'Сводная таблица'!$B$7),0))</f>
        <v>#N/A</v>
      </c>
      <c r="K15" s="70" t="e">
        <f ca="1">INDEX(OFFSET(Сотрудники!$A$1,4,'Сводная таблица'!E$7):OFFSET(Сотрудники!$A$1,4+$D$5,'Сводная таблица'!E$7),MATCH($B9,OFFSET(Сотрудники!$A$1,4,'Сводная таблица'!$B$7):OFFSET(Сотрудники!$A$1,4+$D$5,'Сводная таблица'!$B$7),0))</f>
        <v>#N/A</v>
      </c>
      <c r="L15" s="70" t="e">
        <f ca="1">INDEX(OFFSET(Сотрудники!$A$1,4,'Сводная таблица'!F$7):OFFSET(Сотрудники!$A$1,4+$D$5,'Сводная таблица'!F$7),MATCH($B9,OFFSET(Сотрудники!$A$1,4,'Сводная таблица'!$B$7):OFFSET(Сотрудники!$A$1,4+$D$5,'Сводная таблица'!$B$7),0))</f>
        <v>#N/A</v>
      </c>
      <c r="M15" s="70" t="e">
        <f ca="1">INDEX(OFFSET(Сотрудники!$A$1,4,'Сводная таблица'!G$7):OFFSET(Сотрудники!$A$1,4+$D$5,'Сводная таблица'!G$7),MATCH($B9,OFFSET(Сотрудники!$A$1,4,'Сводная таблица'!$B$7):OFFSET(Сотрудники!$A$1,4+$D$5,'Сводная таблица'!$B$7),0))</f>
        <v>#N/A</v>
      </c>
      <c r="N15" s="70" t="e">
        <f ca="1">INDEX(OFFSET(Сотрудники!$A$1,4,'Сводная таблица'!H$7):OFFSET(Сотрудники!$A$1,4+$D$5,'Сводная таблица'!H$7),MATCH($B9,OFFSET(Сотрудники!$A$1,4,'Сводная таблица'!$B$7):OFFSET(Сотрудники!$A$1,4+$D$5,'Сводная таблица'!$B$7),0))</f>
        <v>#N/A</v>
      </c>
      <c r="O15" s="70" t="e">
        <f ca="1">INDEX(OFFSET(Сотрудники!$A$1,4,'Сводная таблица'!I$7):OFFSET(Сотрудники!$A$1,4+$D$5,'Сводная таблица'!I$7),MATCH($B9,OFFSET(Сотрудники!$A$1,4,'Сводная таблица'!$B$7):OFFSET(Сотрудники!$A$1,4+$D$5,'Сводная таблица'!$B$7),0))</f>
        <v>#N/A</v>
      </c>
      <c r="P15" s="70" t="e">
        <f ca="1">INDEX(OFFSET(Сотрудники!$A$1,4,'Сводная таблица'!J$7):OFFSET(Сотрудники!$A$1,4+$D$5,'Сводная таблица'!J$7),MATCH($B9,OFFSET(Сотрудники!$A$1,4,'Сводная таблица'!$B$7):OFFSET(Сотрудники!$A$1,4+$D$5,'Сводная таблица'!$B$7),0))</f>
        <v>#N/A</v>
      </c>
      <c r="Q15" s="70" t="e">
        <f ca="1">INDEX(OFFSET(Сотрудники!$A$1,4,'Сводная таблица'!K$7):OFFSET(Сотрудники!$A$1,4+$D$5,'Сводная таблица'!K$7),MATCH($B9,OFFSET(Сотрудники!$A$1,4,'Сводная таблица'!$B$7):OFFSET(Сотрудники!$A$1,4+$D$5,'Сводная таблица'!$B$7),0))</f>
        <v>#N/A</v>
      </c>
      <c r="R15" s="70" t="e">
        <f ca="1">INDEX(OFFSET(Сотрудники!$A$1,4,'Сводная таблица'!L$7):OFFSET(Сотрудники!$A$1,4+$D$5,'Сводная таблица'!L$7),MATCH($B9,OFFSET(Сотрудники!$A$1,4,'Сводная таблица'!$B$7):OFFSET(Сотрудники!$A$1,4+$D$5,'Сводная таблица'!$B$7),0))</f>
        <v>#N/A</v>
      </c>
      <c r="S15" s="70" t="e">
        <f ca="1">INDEX(OFFSET(Сотрудники!$A$1,4,'Сводная таблица'!M$7):OFFSET(Сотрудники!$A$1,4+$D$5,'Сводная таблица'!M$7),MATCH($B9,OFFSET(Сотрудники!$A$1,4,'Сводная таблица'!$B$7):OFFSET(Сотрудники!$A$1,4+$D$5,'Сводная таблица'!$B$7),0))</f>
        <v>#N/A</v>
      </c>
      <c r="T15" s="70" t="e">
        <f ca="1">INDEX(OFFSET(Сотрудники!$A$1,4,'Сводная таблица'!N$7):OFFSET(Сотрудники!$A$1,4+$D$5,'Сводная таблица'!N$7),MATCH($B9,OFFSET(Сотрудники!$A$1,4,'Сводная таблица'!$B$7):OFFSET(Сотрудники!$A$1,4+$D$5,'Сводная таблица'!$B$7),0))</f>
        <v>#N/A</v>
      </c>
      <c r="U15" s="70" t="e">
        <f ca="1">INDEX(OFFSET(Сотрудники!$A$1,4,'Сводная таблица'!O$7):OFFSET(Сотрудники!$A$1,4+$D$5,'Сводная таблица'!O$7),MATCH($B9,OFFSET(Сотрудники!$A$1,4,'Сводная таблица'!$B$7):OFFSET(Сотрудники!$A$1,4+$D$5,'Сводная таблица'!$B$7),0))</f>
        <v>#N/A</v>
      </c>
      <c r="V15" s="70" t="e">
        <f ca="1">INDEX(OFFSET(Сотрудники!$A$1,4,'Сводная таблица'!P$7):OFFSET(Сотрудники!$A$1,4+$D$5,'Сводная таблица'!P$7),MATCH($B9,OFFSET(Сотрудники!$A$1,4,'Сводная таблица'!$B$7):OFFSET(Сотрудники!$A$1,4+$D$5,'Сводная таблица'!$B$7),0))</f>
        <v>#N/A</v>
      </c>
      <c r="W15" s="70" t="e">
        <f ca="1">INDEX(OFFSET(Сотрудники!$A$1,4,'Сводная таблица'!Q$7):OFFSET(Сотрудники!$A$1,4+$D$5,'Сводная таблица'!Q$7),MATCH($B9,OFFSET(Сотрудники!$A$1,4,'Сводная таблица'!$B$7):OFFSET(Сотрудники!$A$1,4+$D$5,'Сводная таблица'!$B$7),0))</f>
        <v>#N/A</v>
      </c>
      <c r="X15" s="70" t="e">
        <f ca="1">INDEX(OFFSET(Сотрудники!$A$1,4,'Сводная таблица'!R$7):OFFSET(Сотрудники!$A$1,4+$D$5,'Сводная таблица'!R$7),MATCH($B9,OFFSET(Сотрудники!$A$1,4,'Сводная таблица'!$B$7):OFFSET(Сотрудники!$A$1,4+$D$5,'Сводная таблица'!$B$7),0))</f>
        <v>#N/A</v>
      </c>
      <c r="Y15" s="70" t="e">
        <f ca="1">INDEX(OFFSET(Сотрудники!$A$1,4,'Сводная таблица'!S$7):OFFSET(Сотрудники!$A$1,4+$D$5,'Сводная таблица'!S$7),MATCH($B9,OFFSET(Сотрудники!$A$1,4,'Сводная таблица'!$B$7):OFFSET(Сотрудники!$A$1,4+$D$5,'Сводная таблица'!$B$7),0))</f>
        <v>#N/A</v>
      </c>
      <c r="Z15" s="70" t="e">
        <f ca="1">INDEX(OFFSET(Сотрудники!$A$1,4,'Сводная таблица'!T$7):OFFSET(Сотрудники!$A$1,4+$D$5,'Сводная таблица'!T$7),MATCH($B9,OFFSET(Сотрудники!$A$1,4,'Сводная таблица'!$B$7):OFFSET(Сотрудники!$A$1,4+$D$5,'Сводная таблица'!$B$7),0))</f>
        <v>#N/A</v>
      </c>
      <c r="AA15" s="70" t="e">
        <f ca="1">INDEX(OFFSET(Сотрудники!$A$1,4,'Сводная таблица'!U$7):OFFSET(Сотрудники!$A$1,4+$D$5,'Сводная таблица'!U$7),MATCH($B9,OFFSET(Сотрудники!$A$1,4,'Сводная таблица'!$B$7):OFFSET(Сотрудники!$A$1,4+$D$5,'Сводная таблица'!$B$7),0))</f>
        <v>#N/A</v>
      </c>
      <c r="AB15" s="70" t="e">
        <f ca="1">INDEX(OFFSET(Сотрудники!$A$1,4,'Сводная таблица'!V$7):OFFSET(Сотрудники!$A$1,4+$D$5,'Сводная таблица'!V$7),MATCH($B9,OFFSET(Сотрудники!$A$1,4,'Сводная таблица'!$B$7):OFFSET(Сотрудники!$A$1,4+$D$5,'Сводная таблица'!$B$7),0))</f>
        <v>#N/A</v>
      </c>
      <c r="AC15" s="70" t="e">
        <f ca="1">INDEX(OFFSET(Сотрудники!$A$1,4,'Сводная таблица'!W$7):OFFSET(Сотрудники!$A$1,4+$D$5,'Сводная таблица'!W$7),MATCH($B9,OFFSET(Сотрудники!$A$1,4,'Сводная таблица'!$B$7):OFFSET(Сотрудники!$A$1,4+$D$5,'Сводная таблица'!$B$7),0))</f>
        <v>#N/A</v>
      </c>
      <c r="AD15" s="70" t="e">
        <f ca="1">INDEX(OFFSET(Сотрудники!$A$1,4,'Сводная таблица'!X$7):OFFSET(Сотрудники!$A$1,4+$D$5,'Сводная таблица'!X$7),MATCH($B9,OFFSET(Сотрудники!$A$1,4,'Сводная таблица'!$B$7):OFFSET(Сотрудники!$A$1,4+$D$5,'Сводная таблица'!$B$7),0))</f>
        <v>#N/A</v>
      </c>
      <c r="AE15" s="70" t="e">
        <f ca="1">INDEX(OFFSET(Сотрудники!$A$1,4,'Сводная таблица'!Y$7):OFFSET(Сотрудники!$A$1,4+$D$5,'Сводная таблица'!Y$7),MATCH($B9,OFFSET(Сотрудники!$A$1,4,'Сводная таблица'!$B$7):OFFSET(Сотрудники!$A$1,4+$D$5,'Сводная таблица'!$B$7),0))</f>
        <v>#N/A</v>
      </c>
      <c r="AF15" s="70" t="e">
        <f ca="1">INDEX(OFFSET(Сотрудники!$A$1,4,'Сводная таблица'!Z$7):OFFSET(Сотрудники!$A$1,4+$D$5,'Сводная таблица'!Z$7),MATCH($B9,OFFSET(Сотрудники!$A$1,4,'Сводная таблица'!$B$7):OFFSET(Сотрудники!$A$1,4+$D$5,'Сводная таблица'!$B$7),0))</f>
        <v>#N/A</v>
      </c>
      <c r="AG15" s="70" t="e">
        <f ca="1">INDEX(OFFSET(Сотрудники!$A$1,4,'Сводная таблица'!AA$7):OFFSET(Сотрудники!$A$1,4+$D$5,'Сводная таблица'!AA$7),MATCH($B9,OFFSET(Сотрудники!$A$1,4,'Сводная таблица'!$B$7):OFFSET(Сотрудники!$A$1,4+$D$5,'Сводная таблица'!$B$7),0))</f>
        <v>#N/A</v>
      </c>
      <c r="AH15" s="70" t="e">
        <f ca="1">INDEX(OFFSET(Сотрудники!$A$1,4,'Сводная таблица'!AB$7):OFFSET(Сотрудники!$A$1,4+$D$5,'Сводная таблица'!AB$7),MATCH($B9,OFFSET(Сотрудники!$A$1,4,'Сводная таблица'!$B$7):OFFSET(Сотрудники!$A$1,4+$D$5,'Сводная таблица'!$B$7),0))</f>
        <v>#N/A</v>
      </c>
      <c r="AI15" s="70" t="e">
        <f ca="1">INDEX(OFFSET(Сотрудники!$A$1,4,'Сводная таблица'!AC$7):OFFSET(Сотрудники!$A$1,4+$D$5,'Сводная таблица'!AC$7),MATCH($B9,OFFSET(Сотрудники!$A$1,4,'Сводная таблица'!$B$7):OFFSET(Сотрудники!$A$1,4+$D$5,'Сводная таблица'!$B$7),0))</f>
        <v>#N/A</v>
      </c>
      <c r="AJ15" s="34" t="e">
        <f ca="1">U15+AI15+#REF!</f>
        <v>#N/A</v>
      </c>
      <c r="AK15" s="71" t="e">
        <f>IF(#REF!="РФ",INDEX('[1]Постоянные работники'!$AE$5:$AE$800,MATCH([1]Сводная!B9,Граждане,0)),INDEX([1]Иностранцы!$AG$5:$AG$800,MATCH([1]Сводная!B9,Иностраны,0)))</f>
        <v>#REF!</v>
      </c>
    </row>
    <row r="16" spans="1:37" x14ac:dyDescent="0.25">
      <c r="A16" s="19">
        <f>A15+1</f>
        <v>5</v>
      </c>
      <c r="B16" s="68"/>
      <c r="C16" s="47" t="e">
        <f ca="1">INDEX(OFFSET(Сотрудники!$A$1,4,'Сводная таблица'!C$7):OFFSET(Сотрудники!$A$1,4+$D$5,'Сводная таблица'!C$7),MATCH($B10,OFFSET(Сотрудники!$A$1,4,'Сводная таблица'!$B$7):OFFSET(Сотрудники!$A$1,4+$D$5,'Сводная таблица'!$B$7),0))</f>
        <v>#N/A</v>
      </c>
      <c r="D16" s="22" t="e">
        <f ca="1">IF(DATE(YEAR(TODAY()),MONTH(C16),DAY(C16))&gt;TODAY(),DATE(YEAR(TODAY())-1,MONTH(C16),DAY(C16)),DATE(YEAR(TODAY()),MONTH(C16),DAY(C16)))</f>
        <v>#N/A</v>
      </c>
      <c r="E16" s="23" t="e">
        <f ca="1">EDATE(D16,12)</f>
        <v>#N/A</v>
      </c>
      <c r="F16" s="23" t="e">
        <f ca="1">IF(C16="","",EDATE(C16,6))</f>
        <v>#N/A</v>
      </c>
      <c r="G16" s="23"/>
      <c r="H16" s="69"/>
      <c r="I16" s="70" t="e">
        <f ca="1">INDEX(OFFSET(Сотрудники!$A$1,4,'Сводная таблица'!C$7):OFFSET(Сотрудники!$A$1,4+$D$5,'Сводная таблица'!C$7),MATCH($B10,OFFSET(Сотрудники!$A$1,4,'Сводная таблица'!$B$7):OFFSET(Сотрудники!$A$1,4+$D$5,'Сводная таблица'!$B$7),0))</f>
        <v>#N/A</v>
      </c>
      <c r="J16" s="70" t="e">
        <f ca="1">INDEX(OFFSET(Сотрудники!$A$1,4,'Сводная таблица'!D$7):OFFSET(Сотрудники!$A$1,4+$D$5,'Сводная таблица'!D$7),MATCH($B10,OFFSET(Сотрудники!$A$1,4,'Сводная таблица'!$B$7):OFFSET(Сотрудники!$A$1,4+$D$5,'Сводная таблица'!$B$7),0))</f>
        <v>#N/A</v>
      </c>
      <c r="K16" s="70" t="e">
        <f ca="1">INDEX(OFFSET(Сотрудники!$A$1,4,'Сводная таблица'!E$7):OFFSET(Сотрудники!$A$1,4+$D$5,'Сводная таблица'!E$7),MATCH($B10,OFFSET(Сотрудники!$A$1,4,'Сводная таблица'!$B$7):OFFSET(Сотрудники!$A$1,4+$D$5,'Сводная таблица'!$B$7),0))</f>
        <v>#N/A</v>
      </c>
      <c r="L16" s="70" t="e">
        <f ca="1">INDEX(OFFSET(Сотрудники!$A$1,4,'Сводная таблица'!F$7):OFFSET(Сотрудники!$A$1,4+$D$5,'Сводная таблица'!F$7),MATCH($B10,OFFSET(Сотрудники!$A$1,4,'Сводная таблица'!$B$7):OFFSET(Сотрудники!$A$1,4+$D$5,'Сводная таблица'!$B$7),0))</f>
        <v>#N/A</v>
      </c>
      <c r="M16" s="70" t="e">
        <f ca="1">INDEX(OFFSET(Сотрудники!$A$1,4,'Сводная таблица'!G$7):OFFSET(Сотрудники!$A$1,4+$D$5,'Сводная таблица'!G$7),MATCH($B10,OFFSET(Сотрудники!$A$1,4,'Сводная таблица'!$B$7):OFFSET(Сотрудники!$A$1,4+$D$5,'Сводная таблица'!$B$7),0))</f>
        <v>#N/A</v>
      </c>
      <c r="N16" s="70" t="e">
        <f ca="1">INDEX(OFFSET(Сотрудники!$A$1,4,'Сводная таблица'!H$7):OFFSET(Сотрудники!$A$1,4+$D$5,'Сводная таблица'!H$7),MATCH($B10,OFFSET(Сотрудники!$A$1,4,'Сводная таблица'!$B$7):OFFSET(Сотрудники!$A$1,4+$D$5,'Сводная таблица'!$B$7),0))</f>
        <v>#N/A</v>
      </c>
      <c r="O16" s="70" t="e">
        <f ca="1">INDEX(OFFSET(Сотрудники!$A$1,4,'Сводная таблица'!I$7):OFFSET(Сотрудники!$A$1,4+$D$5,'Сводная таблица'!I$7),MATCH($B10,OFFSET(Сотрудники!$A$1,4,'Сводная таблица'!$B$7):OFFSET(Сотрудники!$A$1,4+$D$5,'Сводная таблица'!$B$7),0))</f>
        <v>#N/A</v>
      </c>
      <c r="P16" s="70" t="e">
        <f ca="1">INDEX(OFFSET(Сотрудники!$A$1,4,'Сводная таблица'!J$7):OFFSET(Сотрудники!$A$1,4+$D$5,'Сводная таблица'!J$7),MATCH($B10,OFFSET(Сотрудники!$A$1,4,'Сводная таблица'!$B$7):OFFSET(Сотрудники!$A$1,4+$D$5,'Сводная таблица'!$B$7),0))</f>
        <v>#N/A</v>
      </c>
      <c r="Q16" s="70" t="e">
        <f ca="1">INDEX(OFFSET(Сотрудники!$A$1,4,'Сводная таблица'!K$7):OFFSET(Сотрудники!$A$1,4+$D$5,'Сводная таблица'!K$7),MATCH($B10,OFFSET(Сотрудники!$A$1,4,'Сводная таблица'!$B$7):OFFSET(Сотрудники!$A$1,4+$D$5,'Сводная таблица'!$B$7),0))</f>
        <v>#N/A</v>
      </c>
      <c r="R16" s="70" t="e">
        <f ca="1">INDEX(OFFSET(Сотрудники!$A$1,4,'Сводная таблица'!L$7):OFFSET(Сотрудники!$A$1,4+$D$5,'Сводная таблица'!L$7),MATCH($B10,OFFSET(Сотрудники!$A$1,4,'Сводная таблица'!$B$7):OFFSET(Сотрудники!$A$1,4+$D$5,'Сводная таблица'!$B$7),0))</f>
        <v>#N/A</v>
      </c>
      <c r="S16" s="70" t="e">
        <f ca="1">INDEX(OFFSET(Сотрудники!$A$1,4,'Сводная таблица'!M$7):OFFSET(Сотрудники!$A$1,4+$D$5,'Сводная таблица'!M$7),MATCH($B10,OFFSET(Сотрудники!$A$1,4,'Сводная таблица'!$B$7):OFFSET(Сотрудники!$A$1,4+$D$5,'Сводная таблица'!$B$7),0))</f>
        <v>#N/A</v>
      </c>
      <c r="T16" s="70" t="e">
        <f ca="1">INDEX(OFFSET(Сотрудники!$A$1,4,'Сводная таблица'!N$7):OFFSET(Сотрудники!$A$1,4+$D$5,'Сводная таблица'!N$7),MATCH($B10,OFFSET(Сотрудники!$A$1,4,'Сводная таблица'!$B$7):OFFSET(Сотрудники!$A$1,4+$D$5,'Сводная таблица'!$B$7),0))</f>
        <v>#N/A</v>
      </c>
      <c r="U16" s="70" t="e">
        <f ca="1">INDEX(OFFSET(Сотрудники!$A$1,4,'Сводная таблица'!O$7):OFFSET(Сотрудники!$A$1,4+$D$5,'Сводная таблица'!O$7),MATCH($B10,OFFSET(Сотрудники!$A$1,4,'Сводная таблица'!$B$7):OFFSET(Сотрудники!$A$1,4+$D$5,'Сводная таблица'!$B$7),0))</f>
        <v>#N/A</v>
      </c>
      <c r="V16" s="70" t="e">
        <f ca="1">INDEX(OFFSET(Сотрудники!$A$1,4,'Сводная таблица'!P$7):OFFSET(Сотрудники!$A$1,4+$D$5,'Сводная таблица'!P$7),MATCH($B10,OFFSET(Сотрудники!$A$1,4,'Сводная таблица'!$B$7):OFFSET(Сотрудники!$A$1,4+$D$5,'Сводная таблица'!$B$7),0))</f>
        <v>#N/A</v>
      </c>
      <c r="W16" s="70" t="e">
        <f ca="1">INDEX(OFFSET(Сотрудники!$A$1,4,'Сводная таблица'!Q$7):OFFSET(Сотрудники!$A$1,4+$D$5,'Сводная таблица'!Q$7),MATCH($B10,OFFSET(Сотрудники!$A$1,4,'Сводная таблица'!$B$7):OFFSET(Сотрудники!$A$1,4+$D$5,'Сводная таблица'!$B$7),0))</f>
        <v>#N/A</v>
      </c>
      <c r="X16" s="70" t="e">
        <f ca="1">INDEX(OFFSET(Сотрудники!$A$1,4,'Сводная таблица'!R$7):OFFSET(Сотрудники!$A$1,4+$D$5,'Сводная таблица'!R$7),MATCH($B10,OFFSET(Сотрудники!$A$1,4,'Сводная таблица'!$B$7):OFFSET(Сотрудники!$A$1,4+$D$5,'Сводная таблица'!$B$7),0))</f>
        <v>#N/A</v>
      </c>
      <c r="Y16" s="70" t="e">
        <f ca="1">INDEX(OFFSET(Сотрудники!$A$1,4,'Сводная таблица'!S$7):OFFSET(Сотрудники!$A$1,4+$D$5,'Сводная таблица'!S$7),MATCH($B10,OFFSET(Сотрудники!$A$1,4,'Сводная таблица'!$B$7):OFFSET(Сотрудники!$A$1,4+$D$5,'Сводная таблица'!$B$7),0))</f>
        <v>#N/A</v>
      </c>
      <c r="Z16" s="70" t="e">
        <f ca="1">INDEX(OFFSET(Сотрудники!$A$1,4,'Сводная таблица'!T$7):OFFSET(Сотрудники!$A$1,4+$D$5,'Сводная таблица'!T$7),MATCH($B10,OFFSET(Сотрудники!$A$1,4,'Сводная таблица'!$B$7):OFFSET(Сотрудники!$A$1,4+$D$5,'Сводная таблица'!$B$7),0))</f>
        <v>#N/A</v>
      </c>
      <c r="AA16" s="70" t="e">
        <f ca="1">INDEX(OFFSET(Сотрудники!$A$1,4,'Сводная таблица'!U$7):OFFSET(Сотрудники!$A$1,4+$D$5,'Сводная таблица'!U$7),MATCH($B10,OFFSET(Сотрудники!$A$1,4,'Сводная таблица'!$B$7):OFFSET(Сотрудники!$A$1,4+$D$5,'Сводная таблица'!$B$7),0))</f>
        <v>#N/A</v>
      </c>
      <c r="AB16" s="70" t="e">
        <f ca="1">INDEX(OFFSET(Сотрудники!$A$1,4,'Сводная таблица'!V$7):OFFSET(Сотрудники!$A$1,4+$D$5,'Сводная таблица'!V$7),MATCH($B10,OFFSET(Сотрудники!$A$1,4,'Сводная таблица'!$B$7):OFFSET(Сотрудники!$A$1,4+$D$5,'Сводная таблица'!$B$7),0))</f>
        <v>#N/A</v>
      </c>
      <c r="AC16" s="70" t="e">
        <f ca="1">INDEX(OFFSET(Сотрудники!$A$1,4,'Сводная таблица'!W$7):OFFSET(Сотрудники!$A$1,4+$D$5,'Сводная таблица'!W$7),MATCH($B10,OFFSET(Сотрудники!$A$1,4,'Сводная таблица'!$B$7):OFFSET(Сотрудники!$A$1,4+$D$5,'Сводная таблица'!$B$7),0))</f>
        <v>#N/A</v>
      </c>
      <c r="AD16" s="70" t="e">
        <f ca="1">INDEX(OFFSET(Сотрудники!$A$1,4,'Сводная таблица'!X$7):OFFSET(Сотрудники!$A$1,4+$D$5,'Сводная таблица'!X$7),MATCH($B10,OFFSET(Сотрудники!$A$1,4,'Сводная таблица'!$B$7):OFFSET(Сотрудники!$A$1,4+$D$5,'Сводная таблица'!$B$7),0))</f>
        <v>#N/A</v>
      </c>
      <c r="AE16" s="70" t="e">
        <f ca="1">INDEX(OFFSET(Сотрудники!$A$1,4,'Сводная таблица'!Y$7):OFFSET(Сотрудники!$A$1,4+$D$5,'Сводная таблица'!Y$7),MATCH($B10,OFFSET(Сотрудники!$A$1,4,'Сводная таблица'!$B$7):OFFSET(Сотрудники!$A$1,4+$D$5,'Сводная таблица'!$B$7),0))</f>
        <v>#N/A</v>
      </c>
      <c r="AF16" s="70" t="e">
        <f ca="1">INDEX(OFFSET(Сотрудники!$A$1,4,'Сводная таблица'!Z$7):OFFSET(Сотрудники!$A$1,4+$D$5,'Сводная таблица'!Z$7),MATCH($B10,OFFSET(Сотрудники!$A$1,4,'Сводная таблица'!$B$7):OFFSET(Сотрудники!$A$1,4+$D$5,'Сводная таблица'!$B$7),0))</f>
        <v>#N/A</v>
      </c>
      <c r="AG16" s="70" t="e">
        <f ca="1">INDEX(OFFSET(Сотрудники!$A$1,4,'Сводная таблица'!AA$7):OFFSET(Сотрудники!$A$1,4+$D$5,'Сводная таблица'!AA$7),MATCH($B10,OFFSET(Сотрудники!$A$1,4,'Сводная таблица'!$B$7):OFFSET(Сотрудники!$A$1,4+$D$5,'Сводная таблица'!$B$7),0))</f>
        <v>#N/A</v>
      </c>
      <c r="AH16" s="70" t="e">
        <f ca="1">INDEX(OFFSET(Сотрудники!$A$1,4,'Сводная таблица'!AB$7):OFFSET(Сотрудники!$A$1,4+$D$5,'Сводная таблица'!AB$7),MATCH($B10,OFFSET(Сотрудники!$A$1,4,'Сводная таблица'!$B$7):OFFSET(Сотрудники!$A$1,4+$D$5,'Сводная таблица'!$B$7),0))</f>
        <v>#N/A</v>
      </c>
      <c r="AI16" s="70" t="e">
        <f ca="1">INDEX(OFFSET(Сотрудники!$A$1,4,'Сводная таблица'!AC$7):OFFSET(Сотрудники!$A$1,4+$D$5,'Сводная таблица'!AC$7),MATCH($B10,OFFSET(Сотрудники!$A$1,4,'Сводная таблица'!$B$7):OFFSET(Сотрудники!$A$1,4+$D$5,'Сводная таблица'!$B$7),0))</f>
        <v>#N/A</v>
      </c>
      <c r="AJ16" s="34" t="e">
        <f ca="1">U16+AI16+#REF!</f>
        <v>#N/A</v>
      </c>
      <c r="AK16" s="71" t="e">
        <f>IF(#REF!="РФ",INDEX('[1]Постоянные работники'!$AE$5:$AE$800,MATCH([1]Сводная!B10,Граждане,0)),INDEX([1]Иностранцы!$AG$5:$AG$800,MATCH([1]Сводная!B10,Иностраны,0)))</f>
        <v>#REF!</v>
      </c>
    </row>
    <row r="17" spans="2:26" x14ac:dyDescent="0.25">
      <c r="Y17" s="10"/>
      <c r="Z17" s="10"/>
    </row>
    <row r="18" spans="2:26" x14ac:dyDescent="0.25">
      <c r="E18" s="7" t="e">
        <f ca="1">INDIRECT(CONCATENATE($B$5,$B$6),1)</f>
        <v>#REF!</v>
      </c>
      <c r="G18" s="7" t="str">
        <f ca="1">OFFSET(Сотрудники!$A$1,4,'Сводная таблица'!B7)</f>
        <v>Некто</v>
      </c>
    </row>
    <row r="20" spans="2:26" x14ac:dyDescent="0.25">
      <c r="B20">
        <v>1</v>
      </c>
      <c r="C20" s="7">
        <v>1</v>
      </c>
      <c r="D20" s="7">
        <v>2</v>
      </c>
      <c r="E20" s="7">
        <f ca="1">OFFSET(D20,4,-2)</f>
        <v>3</v>
      </c>
      <c r="J20" s="7" t="e">
        <f ca="1">INDEX(OFFSET(Сотрудники!$A$1,4,'Сводная таблица'!B7):OFFSET(Сотрудники!$A$1,4+$D$5,'Сводная таблица'!B7),MATCH($B6,OFFSET(Сотрудники!$A$1,4,'Сводная таблица'!$B$7):OFFSET(Сотрудники!$A$1,4+$D$5,'Сводная таблица'!$B$7),0))</f>
        <v>#N/A</v>
      </c>
    </row>
    <row r="21" spans="2:26" x14ac:dyDescent="0.25">
      <c r="B21">
        <v>1</v>
      </c>
      <c r="C21" s="7">
        <v>1</v>
      </c>
      <c r="D21" s="7">
        <v>2</v>
      </c>
    </row>
    <row r="22" spans="2:26" x14ac:dyDescent="0.25">
      <c r="B22">
        <v>1</v>
      </c>
      <c r="C22" s="7">
        <v>1</v>
      </c>
      <c r="D22" s="7">
        <v>1</v>
      </c>
    </row>
    <row r="23" spans="2:26" x14ac:dyDescent="0.25">
      <c r="B23">
        <v>1</v>
      </c>
      <c r="C23" s="7">
        <v>1</v>
      </c>
      <c r="D23" s="7">
        <v>1</v>
      </c>
    </row>
    <row r="24" spans="2:26" x14ac:dyDescent="0.25">
      <c r="B24">
        <v>3</v>
      </c>
      <c r="C24" s="7">
        <v>1</v>
      </c>
      <c r="D24" s="7">
        <v>1</v>
      </c>
    </row>
  </sheetData>
  <mergeCells count="11">
    <mergeCell ref="D2:E2"/>
    <mergeCell ref="AF10:AH10"/>
    <mergeCell ref="I9:V9"/>
    <mergeCell ref="W9:AI9"/>
    <mergeCell ref="I10:K10"/>
    <mergeCell ref="L10:N10"/>
    <mergeCell ref="O10:Q10"/>
    <mergeCell ref="R10:T10"/>
    <mergeCell ref="W10:Y10"/>
    <mergeCell ref="Z10:AB10"/>
    <mergeCell ref="AC10:AE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00"/>
  <sheetViews>
    <sheetView workbookViewId="0">
      <selection activeCell="K2" sqref="K2"/>
    </sheetView>
  </sheetViews>
  <sheetFormatPr defaultRowHeight="15" x14ac:dyDescent="0.25"/>
  <cols>
    <col min="2" max="2" width="10.140625" style="19" bestFit="1" customWidth="1"/>
    <col min="3" max="4" width="9.140625" style="19"/>
    <col min="5" max="5" width="10.7109375" customWidth="1"/>
    <col min="6" max="6" width="12" hidden="1" customWidth="1"/>
    <col min="7" max="7" width="3" hidden="1" customWidth="1"/>
    <col min="10" max="10" width="10.28515625" bestFit="1" customWidth="1"/>
    <col min="258" max="258" width="10.140625" bestFit="1" customWidth="1"/>
    <col min="261" max="261" width="10.7109375" customWidth="1"/>
    <col min="262" max="263" width="0" hidden="1" customWidth="1"/>
    <col min="266" max="266" width="10.28515625" bestFit="1" customWidth="1"/>
    <col min="514" max="514" width="10.140625" bestFit="1" customWidth="1"/>
    <col min="517" max="517" width="10.7109375" customWidth="1"/>
    <col min="518" max="519" width="0" hidden="1" customWidth="1"/>
    <col min="522" max="522" width="10.28515625" bestFit="1" customWidth="1"/>
    <col min="770" max="770" width="10.140625" bestFit="1" customWidth="1"/>
    <col min="773" max="773" width="10.7109375" customWidth="1"/>
    <col min="774" max="775" width="0" hidden="1" customWidth="1"/>
    <col min="778" max="778" width="10.28515625" bestFit="1" customWidth="1"/>
    <col min="1026" max="1026" width="10.140625" bestFit="1" customWidth="1"/>
    <col min="1029" max="1029" width="10.7109375" customWidth="1"/>
    <col min="1030" max="1031" width="0" hidden="1" customWidth="1"/>
    <col min="1034" max="1034" width="10.28515625" bestFit="1" customWidth="1"/>
    <col min="1282" max="1282" width="10.140625" bestFit="1" customWidth="1"/>
    <col min="1285" max="1285" width="10.7109375" customWidth="1"/>
    <col min="1286" max="1287" width="0" hidden="1" customWidth="1"/>
    <col min="1290" max="1290" width="10.28515625" bestFit="1" customWidth="1"/>
    <col min="1538" max="1538" width="10.140625" bestFit="1" customWidth="1"/>
    <col min="1541" max="1541" width="10.7109375" customWidth="1"/>
    <col min="1542" max="1543" width="0" hidden="1" customWidth="1"/>
    <col min="1546" max="1546" width="10.28515625" bestFit="1" customWidth="1"/>
    <col min="1794" max="1794" width="10.140625" bestFit="1" customWidth="1"/>
    <col min="1797" max="1797" width="10.7109375" customWidth="1"/>
    <col min="1798" max="1799" width="0" hidden="1" customWidth="1"/>
    <col min="1802" max="1802" width="10.28515625" bestFit="1" customWidth="1"/>
    <col min="2050" max="2050" width="10.140625" bestFit="1" customWidth="1"/>
    <col min="2053" max="2053" width="10.7109375" customWidth="1"/>
    <col min="2054" max="2055" width="0" hidden="1" customWidth="1"/>
    <col min="2058" max="2058" width="10.28515625" bestFit="1" customWidth="1"/>
    <col min="2306" max="2306" width="10.140625" bestFit="1" customWidth="1"/>
    <col min="2309" max="2309" width="10.7109375" customWidth="1"/>
    <col min="2310" max="2311" width="0" hidden="1" customWidth="1"/>
    <col min="2314" max="2314" width="10.28515625" bestFit="1" customWidth="1"/>
    <col min="2562" max="2562" width="10.140625" bestFit="1" customWidth="1"/>
    <col min="2565" max="2565" width="10.7109375" customWidth="1"/>
    <col min="2566" max="2567" width="0" hidden="1" customWidth="1"/>
    <col min="2570" max="2570" width="10.28515625" bestFit="1" customWidth="1"/>
    <col min="2818" max="2818" width="10.140625" bestFit="1" customWidth="1"/>
    <col min="2821" max="2821" width="10.7109375" customWidth="1"/>
    <col min="2822" max="2823" width="0" hidden="1" customWidth="1"/>
    <col min="2826" max="2826" width="10.28515625" bestFit="1" customWidth="1"/>
    <col min="3074" max="3074" width="10.140625" bestFit="1" customWidth="1"/>
    <col min="3077" max="3077" width="10.7109375" customWidth="1"/>
    <col min="3078" max="3079" width="0" hidden="1" customWidth="1"/>
    <col min="3082" max="3082" width="10.28515625" bestFit="1" customWidth="1"/>
    <col min="3330" max="3330" width="10.140625" bestFit="1" customWidth="1"/>
    <col min="3333" max="3333" width="10.7109375" customWidth="1"/>
    <col min="3334" max="3335" width="0" hidden="1" customWidth="1"/>
    <col min="3338" max="3338" width="10.28515625" bestFit="1" customWidth="1"/>
    <col min="3586" max="3586" width="10.140625" bestFit="1" customWidth="1"/>
    <col min="3589" max="3589" width="10.7109375" customWidth="1"/>
    <col min="3590" max="3591" width="0" hidden="1" customWidth="1"/>
    <col min="3594" max="3594" width="10.28515625" bestFit="1" customWidth="1"/>
    <col min="3842" max="3842" width="10.140625" bestFit="1" customWidth="1"/>
    <col min="3845" max="3845" width="10.7109375" customWidth="1"/>
    <col min="3846" max="3847" width="0" hidden="1" customWidth="1"/>
    <col min="3850" max="3850" width="10.28515625" bestFit="1" customWidth="1"/>
    <col min="4098" max="4098" width="10.140625" bestFit="1" customWidth="1"/>
    <col min="4101" max="4101" width="10.7109375" customWidth="1"/>
    <col min="4102" max="4103" width="0" hidden="1" customWidth="1"/>
    <col min="4106" max="4106" width="10.28515625" bestFit="1" customWidth="1"/>
    <col min="4354" max="4354" width="10.140625" bestFit="1" customWidth="1"/>
    <col min="4357" max="4357" width="10.7109375" customWidth="1"/>
    <col min="4358" max="4359" width="0" hidden="1" customWidth="1"/>
    <col min="4362" max="4362" width="10.28515625" bestFit="1" customWidth="1"/>
    <col min="4610" max="4610" width="10.140625" bestFit="1" customWidth="1"/>
    <col min="4613" max="4613" width="10.7109375" customWidth="1"/>
    <col min="4614" max="4615" width="0" hidden="1" customWidth="1"/>
    <col min="4618" max="4618" width="10.28515625" bestFit="1" customWidth="1"/>
    <col min="4866" max="4866" width="10.140625" bestFit="1" customWidth="1"/>
    <col min="4869" max="4869" width="10.7109375" customWidth="1"/>
    <col min="4870" max="4871" width="0" hidden="1" customWidth="1"/>
    <col min="4874" max="4874" width="10.28515625" bestFit="1" customWidth="1"/>
    <col min="5122" max="5122" width="10.140625" bestFit="1" customWidth="1"/>
    <col min="5125" max="5125" width="10.7109375" customWidth="1"/>
    <col min="5126" max="5127" width="0" hidden="1" customWidth="1"/>
    <col min="5130" max="5130" width="10.28515625" bestFit="1" customWidth="1"/>
    <col min="5378" max="5378" width="10.140625" bestFit="1" customWidth="1"/>
    <col min="5381" max="5381" width="10.7109375" customWidth="1"/>
    <col min="5382" max="5383" width="0" hidden="1" customWidth="1"/>
    <col min="5386" max="5386" width="10.28515625" bestFit="1" customWidth="1"/>
    <col min="5634" max="5634" width="10.140625" bestFit="1" customWidth="1"/>
    <col min="5637" max="5637" width="10.7109375" customWidth="1"/>
    <col min="5638" max="5639" width="0" hidden="1" customWidth="1"/>
    <col min="5642" max="5642" width="10.28515625" bestFit="1" customWidth="1"/>
    <col min="5890" max="5890" width="10.140625" bestFit="1" customWidth="1"/>
    <col min="5893" max="5893" width="10.7109375" customWidth="1"/>
    <col min="5894" max="5895" width="0" hidden="1" customWidth="1"/>
    <col min="5898" max="5898" width="10.28515625" bestFit="1" customWidth="1"/>
    <col min="6146" max="6146" width="10.140625" bestFit="1" customWidth="1"/>
    <col min="6149" max="6149" width="10.7109375" customWidth="1"/>
    <col min="6150" max="6151" width="0" hidden="1" customWidth="1"/>
    <col min="6154" max="6154" width="10.28515625" bestFit="1" customWidth="1"/>
    <col min="6402" max="6402" width="10.140625" bestFit="1" customWidth="1"/>
    <col min="6405" max="6405" width="10.7109375" customWidth="1"/>
    <col min="6406" max="6407" width="0" hidden="1" customWidth="1"/>
    <col min="6410" max="6410" width="10.28515625" bestFit="1" customWidth="1"/>
    <col min="6658" max="6658" width="10.140625" bestFit="1" customWidth="1"/>
    <col min="6661" max="6661" width="10.7109375" customWidth="1"/>
    <col min="6662" max="6663" width="0" hidden="1" customWidth="1"/>
    <col min="6666" max="6666" width="10.28515625" bestFit="1" customWidth="1"/>
    <col min="6914" max="6914" width="10.140625" bestFit="1" customWidth="1"/>
    <col min="6917" max="6917" width="10.7109375" customWidth="1"/>
    <col min="6918" max="6919" width="0" hidden="1" customWidth="1"/>
    <col min="6922" max="6922" width="10.28515625" bestFit="1" customWidth="1"/>
    <col min="7170" max="7170" width="10.140625" bestFit="1" customWidth="1"/>
    <col min="7173" max="7173" width="10.7109375" customWidth="1"/>
    <col min="7174" max="7175" width="0" hidden="1" customWidth="1"/>
    <col min="7178" max="7178" width="10.28515625" bestFit="1" customWidth="1"/>
    <col min="7426" max="7426" width="10.140625" bestFit="1" customWidth="1"/>
    <col min="7429" max="7429" width="10.7109375" customWidth="1"/>
    <col min="7430" max="7431" width="0" hidden="1" customWidth="1"/>
    <col min="7434" max="7434" width="10.28515625" bestFit="1" customWidth="1"/>
    <col min="7682" max="7682" width="10.140625" bestFit="1" customWidth="1"/>
    <col min="7685" max="7685" width="10.7109375" customWidth="1"/>
    <col min="7686" max="7687" width="0" hidden="1" customWidth="1"/>
    <col min="7690" max="7690" width="10.28515625" bestFit="1" customWidth="1"/>
    <col min="7938" max="7938" width="10.140625" bestFit="1" customWidth="1"/>
    <col min="7941" max="7941" width="10.7109375" customWidth="1"/>
    <col min="7942" max="7943" width="0" hidden="1" customWidth="1"/>
    <col min="7946" max="7946" width="10.28515625" bestFit="1" customWidth="1"/>
    <col min="8194" max="8194" width="10.140625" bestFit="1" customWidth="1"/>
    <col min="8197" max="8197" width="10.7109375" customWidth="1"/>
    <col min="8198" max="8199" width="0" hidden="1" customWidth="1"/>
    <col min="8202" max="8202" width="10.28515625" bestFit="1" customWidth="1"/>
    <col min="8450" max="8450" width="10.140625" bestFit="1" customWidth="1"/>
    <col min="8453" max="8453" width="10.7109375" customWidth="1"/>
    <col min="8454" max="8455" width="0" hidden="1" customWidth="1"/>
    <col min="8458" max="8458" width="10.28515625" bestFit="1" customWidth="1"/>
    <col min="8706" max="8706" width="10.140625" bestFit="1" customWidth="1"/>
    <col min="8709" max="8709" width="10.7109375" customWidth="1"/>
    <col min="8710" max="8711" width="0" hidden="1" customWidth="1"/>
    <col min="8714" max="8714" width="10.28515625" bestFit="1" customWidth="1"/>
    <col min="8962" max="8962" width="10.140625" bestFit="1" customWidth="1"/>
    <col min="8965" max="8965" width="10.7109375" customWidth="1"/>
    <col min="8966" max="8967" width="0" hidden="1" customWidth="1"/>
    <col min="8970" max="8970" width="10.28515625" bestFit="1" customWidth="1"/>
    <col min="9218" max="9218" width="10.140625" bestFit="1" customWidth="1"/>
    <col min="9221" max="9221" width="10.7109375" customWidth="1"/>
    <col min="9222" max="9223" width="0" hidden="1" customWidth="1"/>
    <col min="9226" max="9226" width="10.28515625" bestFit="1" customWidth="1"/>
    <col min="9474" max="9474" width="10.140625" bestFit="1" customWidth="1"/>
    <col min="9477" max="9477" width="10.7109375" customWidth="1"/>
    <col min="9478" max="9479" width="0" hidden="1" customWidth="1"/>
    <col min="9482" max="9482" width="10.28515625" bestFit="1" customWidth="1"/>
    <col min="9730" max="9730" width="10.140625" bestFit="1" customWidth="1"/>
    <col min="9733" max="9733" width="10.7109375" customWidth="1"/>
    <col min="9734" max="9735" width="0" hidden="1" customWidth="1"/>
    <col min="9738" max="9738" width="10.28515625" bestFit="1" customWidth="1"/>
    <col min="9986" max="9986" width="10.140625" bestFit="1" customWidth="1"/>
    <col min="9989" max="9989" width="10.7109375" customWidth="1"/>
    <col min="9990" max="9991" width="0" hidden="1" customWidth="1"/>
    <col min="9994" max="9994" width="10.28515625" bestFit="1" customWidth="1"/>
    <col min="10242" max="10242" width="10.140625" bestFit="1" customWidth="1"/>
    <col min="10245" max="10245" width="10.7109375" customWidth="1"/>
    <col min="10246" max="10247" width="0" hidden="1" customWidth="1"/>
    <col min="10250" max="10250" width="10.28515625" bestFit="1" customWidth="1"/>
    <col min="10498" max="10498" width="10.140625" bestFit="1" customWidth="1"/>
    <col min="10501" max="10501" width="10.7109375" customWidth="1"/>
    <col min="10502" max="10503" width="0" hidden="1" customWidth="1"/>
    <col min="10506" max="10506" width="10.28515625" bestFit="1" customWidth="1"/>
    <col min="10754" max="10754" width="10.140625" bestFit="1" customWidth="1"/>
    <col min="10757" max="10757" width="10.7109375" customWidth="1"/>
    <col min="10758" max="10759" width="0" hidden="1" customWidth="1"/>
    <col min="10762" max="10762" width="10.28515625" bestFit="1" customWidth="1"/>
    <col min="11010" max="11010" width="10.140625" bestFit="1" customWidth="1"/>
    <col min="11013" max="11013" width="10.7109375" customWidth="1"/>
    <col min="11014" max="11015" width="0" hidden="1" customWidth="1"/>
    <col min="11018" max="11018" width="10.28515625" bestFit="1" customWidth="1"/>
    <col min="11266" max="11266" width="10.140625" bestFit="1" customWidth="1"/>
    <col min="11269" max="11269" width="10.7109375" customWidth="1"/>
    <col min="11270" max="11271" width="0" hidden="1" customWidth="1"/>
    <col min="11274" max="11274" width="10.28515625" bestFit="1" customWidth="1"/>
    <col min="11522" max="11522" width="10.140625" bestFit="1" customWidth="1"/>
    <col min="11525" max="11525" width="10.7109375" customWidth="1"/>
    <col min="11526" max="11527" width="0" hidden="1" customWidth="1"/>
    <col min="11530" max="11530" width="10.28515625" bestFit="1" customWidth="1"/>
    <col min="11778" max="11778" width="10.140625" bestFit="1" customWidth="1"/>
    <col min="11781" max="11781" width="10.7109375" customWidth="1"/>
    <col min="11782" max="11783" width="0" hidden="1" customWidth="1"/>
    <col min="11786" max="11786" width="10.28515625" bestFit="1" customWidth="1"/>
    <col min="12034" max="12034" width="10.140625" bestFit="1" customWidth="1"/>
    <col min="12037" max="12037" width="10.7109375" customWidth="1"/>
    <col min="12038" max="12039" width="0" hidden="1" customWidth="1"/>
    <col min="12042" max="12042" width="10.28515625" bestFit="1" customWidth="1"/>
    <col min="12290" max="12290" width="10.140625" bestFit="1" customWidth="1"/>
    <col min="12293" max="12293" width="10.7109375" customWidth="1"/>
    <col min="12294" max="12295" width="0" hidden="1" customWidth="1"/>
    <col min="12298" max="12298" width="10.28515625" bestFit="1" customWidth="1"/>
    <col min="12546" max="12546" width="10.140625" bestFit="1" customWidth="1"/>
    <col min="12549" max="12549" width="10.7109375" customWidth="1"/>
    <col min="12550" max="12551" width="0" hidden="1" customWidth="1"/>
    <col min="12554" max="12554" width="10.28515625" bestFit="1" customWidth="1"/>
    <col min="12802" max="12802" width="10.140625" bestFit="1" customWidth="1"/>
    <col min="12805" max="12805" width="10.7109375" customWidth="1"/>
    <col min="12806" max="12807" width="0" hidden="1" customWidth="1"/>
    <col min="12810" max="12810" width="10.28515625" bestFit="1" customWidth="1"/>
    <col min="13058" max="13058" width="10.140625" bestFit="1" customWidth="1"/>
    <col min="13061" max="13061" width="10.7109375" customWidth="1"/>
    <col min="13062" max="13063" width="0" hidden="1" customWidth="1"/>
    <col min="13066" max="13066" width="10.28515625" bestFit="1" customWidth="1"/>
    <col min="13314" max="13314" width="10.140625" bestFit="1" customWidth="1"/>
    <col min="13317" max="13317" width="10.7109375" customWidth="1"/>
    <col min="13318" max="13319" width="0" hidden="1" customWidth="1"/>
    <col min="13322" max="13322" width="10.28515625" bestFit="1" customWidth="1"/>
    <col min="13570" max="13570" width="10.140625" bestFit="1" customWidth="1"/>
    <col min="13573" max="13573" width="10.7109375" customWidth="1"/>
    <col min="13574" max="13575" width="0" hidden="1" customWidth="1"/>
    <col min="13578" max="13578" width="10.28515625" bestFit="1" customWidth="1"/>
    <col min="13826" max="13826" width="10.140625" bestFit="1" customWidth="1"/>
    <col min="13829" max="13829" width="10.7109375" customWidth="1"/>
    <col min="13830" max="13831" width="0" hidden="1" customWidth="1"/>
    <col min="13834" max="13834" width="10.28515625" bestFit="1" customWidth="1"/>
    <col min="14082" max="14082" width="10.140625" bestFit="1" customWidth="1"/>
    <col min="14085" max="14085" width="10.7109375" customWidth="1"/>
    <col min="14086" max="14087" width="0" hidden="1" customWidth="1"/>
    <col min="14090" max="14090" width="10.28515625" bestFit="1" customWidth="1"/>
    <col min="14338" max="14338" width="10.140625" bestFit="1" customWidth="1"/>
    <col min="14341" max="14341" width="10.7109375" customWidth="1"/>
    <col min="14342" max="14343" width="0" hidden="1" customWidth="1"/>
    <col min="14346" max="14346" width="10.28515625" bestFit="1" customWidth="1"/>
    <col min="14594" max="14594" width="10.140625" bestFit="1" customWidth="1"/>
    <col min="14597" max="14597" width="10.7109375" customWidth="1"/>
    <col min="14598" max="14599" width="0" hidden="1" customWidth="1"/>
    <col min="14602" max="14602" width="10.28515625" bestFit="1" customWidth="1"/>
    <col min="14850" max="14850" width="10.140625" bestFit="1" customWidth="1"/>
    <col min="14853" max="14853" width="10.7109375" customWidth="1"/>
    <col min="14854" max="14855" width="0" hidden="1" customWidth="1"/>
    <col min="14858" max="14858" width="10.28515625" bestFit="1" customWidth="1"/>
    <col min="15106" max="15106" width="10.140625" bestFit="1" customWidth="1"/>
    <col min="15109" max="15109" width="10.7109375" customWidth="1"/>
    <col min="15110" max="15111" width="0" hidden="1" customWidth="1"/>
    <col min="15114" max="15114" width="10.28515625" bestFit="1" customWidth="1"/>
    <col min="15362" max="15362" width="10.140625" bestFit="1" customWidth="1"/>
    <col min="15365" max="15365" width="10.7109375" customWidth="1"/>
    <col min="15366" max="15367" width="0" hidden="1" customWidth="1"/>
    <col min="15370" max="15370" width="10.28515625" bestFit="1" customWidth="1"/>
    <col min="15618" max="15618" width="10.140625" bestFit="1" customWidth="1"/>
    <col min="15621" max="15621" width="10.7109375" customWidth="1"/>
    <col min="15622" max="15623" width="0" hidden="1" customWidth="1"/>
    <col min="15626" max="15626" width="10.28515625" bestFit="1" customWidth="1"/>
    <col min="15874" max="15874" width="10.140625" bestFit="1" customWidth="1"/>
    <col min="15877" max="15877" width="10.7109375" customWidth="1"/>
    <col min="15878" max="15879" width="0" hidden="1" customWidth="1"/>
    <col min="15882" max="15882" width="10.28515625" bestFit="1" customWidth="1"/>
    <col min="16130" max="16130" width="10.140625" bestFit="1" customWidth="1"/>
    <col min="16133" max="16133" width="10.7109375" customWidth="1"/>
    <col min="16134" max="16135" width="0" hidden="1" customWidth="1"/>
    <col min="16138" max="16138" width="10.28515625" bestFit="1" customWidth="1"/>
  </cols>
  <sheetData>
    <row r="1" spans="2:7" x14ac:dyDescent="0.25">
      <c r="B1" s="46"/>
      <c r="C1" s="46"/>
      <c r="D1" s="46"/>
      <c r="F1" s="7">
        <v>31</v>
      </c>
      <c r="G1">
        <v>1</v>
      </c>
    </row>
    <row r="2" spans="2:7" x14ac:dyDescent="0.25">
      <c r="B2" s="103" t="s">
        <v>26</v>
      </c>
      <c r="C2" s="103"/>
      <c r="D2" s="103"/>
      <c r="F2" s="7">
        <v>28</v>
      </c>
      <c r="G2">
        <v>2</v>
      </c>
    </row>
    <row r="3" spans="2:7" x14ac:dyDescent="0.25">
      <c r="B3" s="109">
        <v>41275</v>
      </c>
      <c r="C3" s="109"/>
      <c r="D3" s="109"/>
      <c r="F3" s="7">
        <v>31</v>
      </c>
      <c r="G3">
        <v>3</v>
      </c>
    </row>
    <row r="4" spans="2:7" x14ac:dyDescent="0.25">
      <c r="B4" s="109">
        <v>41276</v>
      </c>
      <c r="C4" s="109"/>
      <c r="D4" s="109"/>
      <c r="F4" s="7">
        <v>30</v>
      </c>
      <c r="G4">
        <v>4</v>
      </c>
    </row>
    <row r="5" spans="2:7" x14ac:dyDescent="0.25">
      <c r="B5" s="109">
        <v>41277</v>
      </c>
      <c r="C5" s="109"/>
      <c r="D5" s="109"/>
      <c r="F5" s="7">
        <v>31</v>
      </c>
      <c r="G5">
        <v>5</v>
      </c>
    </row>
    <row r="6" spans="2:7" x14ac:dyDescent="0.25">
      <c r="B6" s="109">
        <v>41278</v>
      </c>
      <c r="C6" s="109"/>
      <c r="D6" s="109"/>
      <c r="F6" s="7">
        <v>30</v>
      </c>
      <c r="G6">
        <v>6</v>
      </c>
    </row>
    <row r="7" spans="2:7" x14ac:dyDescent="0.25">
      <c r="B7" s="109">
        <v>41279</v>
      </c>
      <c r="C7" s="109"/>
      <c r="D7" s="109"/>
      <c r="F7" s="7">
        <v>31</v>
      </c>
      <c r="G7">
        <v>7</v>
      </c>
    </row>
    <row r="8" spans="2:7" x14ac:dyDescent="0.25">
      <c r="B8" s="109">
        <v>41280</v>
      </c>
      <c r="C8" s="109"/>
      <c r="D8" s="109"/>
      <c r="F8" s="7">
        <v>31</v>
      </c>
      <c r="G8">
        <v>8</v>
      </c>
    </row>
    <row r="9" spans="2:7" x14ac:dyDescent="0.25">
      <c r="B9" s="109">
        <v>41281</v>
      </c>
      <c r="C9" s="109"/>
      <c r="D9" s="109"/>
      <c r="F9" s="7">
        <v>30</v>
      </c>
      <c r="G9">
        <v>9</v>
      </c>
    </row>
    <row r="10" spans="2:7" x14ac:dyDescent="0.25">
      <c r="B10" s="109">
        <v>41282</v>
      </c>
      <c r="C10" s="109"/>
      <c r="D10" s="109"/>
      <c r="F10" s="7">
        <v>31</v>
      </c>
      <c r="G10">
        <v>10</v>
      </c>
    </row>
    <row r="11" spans="2:7" x14ac:dyDescent="0.25">
      <c r="B11" s="109">
        <v>41328</v>
      </c>
      <c r="C11" s="109"/>
      <c r="D11" s="109"/>
      <c r="F11" s="7">
        <v>30</v>
      </c>
      <c r="G11">
        <v>11</v>
      </c>
    </row>
    <row r="12" spans="2:7" x14ac:dyDescent="0.25">
      <c r="B12" s="109">
        <v>41341</v>
      </c>
      <c r="C12" s="109"/>
      <c r="D12" s="109"/>
      <c r="F12" s="7">
        <v>31</v>
      </c>
      <c r="G12">
        <v>12</v>
      </c>
    </row>
    <row r="13" spans="2:7" x14ac:dyDescent="0.25">
      <c r="B13" s="109">
        <v>41395</v>
      </c>
      <c r="C13" s="109"/>
      <c r="D13" s="109"/>
      <c r="F13" s="7">
        <f>SUM(F1:F12)/12</f>
        <v>30.416666666666668</v>
      </c>
    </row>
    <row r="14" spans="2:7" x14ac:dyDescent="0.25">
      <c r="B14" s="109">
        <v>41396</v>
      </c>
      <c r="C14" s="109"/>
      <c r="D14" s="109"/>
    </row>
    <row r="15" spans="2:7" x14ac:dyDescent="0.25">
      <c r="B15" s="109">
        <v>41397</v>
      </c>
      <c r="C15" s="109"/>
      <c r="D15" s="109"/>
    </row>
    <row r="16" spans="2:7" x14ac:dyDescent="0.25">
      <c r="B16" s="109">
        <v>41403</v>
      </c>
      <c r="C16" s="109"/>
      <c r="D16" s="109"/>
    </row>
    <row r="17" spans="2:4" x14ac:dyDescent="0.25">
      <c r="B17" s="109">
        <v>41437</v>
      </c>
      <c r="C17" s="109"/>
      <c r="D17" s="109"/>
    </row>
    <row r="18" spans="2:4" x14ac:dyDescent="0.25">
      <c r="B18" s="104">
        <v>41582</v>
      </c>
      <c r="C18" s="105"/>
      <c r="D18" s="106"/>
    </row>
    <row r="19" spans="2:4" x14ac:dyDescent="0.25">
      <c r="B19" s="104">
        <v>41640</v>
      </c>
      <c r="C19" s="105"/>
      <c r="D19" s="106"/>
    </row>
    <row r="20" spans="2:4" x14ac:dyDescent="0.25">
      <c r="B20" s="104">
        <v>41641</v>
      </c>
      <c r="C20" s="105"/>
      <c r="D20" s="106"/>
    </row>
    <row r="21" spans="2:4" x14ac:dyDescent="0.25">
      <c r="B21" s="104">
        <v>41642</v>
      </c>
      <c r="C21" s="105"/>
      <c r="D21" s="106"/>
    </row>
    <row r="22" spans="2:4" x14ac:dyDescent="0.25">
      <c r="B22" s="104">
        <v>41643</v>
      </c>
      <c r="C22" s="105"/>
      <c r="D22" s="106"/>
    </row>
    <row r="23" spans="2:4" x14ac:dyDescent="0.25">
      <c r="B23" s="104">
        <v>41644</v>
      </c>
      <c r="C23" s="105"/>
      <c r="D23" s="106"/>
    </row>
    <row r="24" spans="2:4" x14ac:dyDescent="0.25">
      <c r="B24" s="104">
        <v>41645</v>
      </c>
      <c r="C24" s="105"/>
      <c r="D24" s="106"/>
    </row>
    <row r="25" spans="2:4" x14ac:dyDescent="0.25">
      <c r="B25" s="104">
        <v>41646</v>
      </c>
      <c r="C25" s="105"/>
      <c r="D25" s="106"/>
    </row>
    <row r="26" spans="2:4" x14ac:dyDescent="0.25">
      <c r="B26" s="104">
        <v>41647</v>
      </c>
      <c r="C26" s="105"/>
      <c r="D26" s="106"/>
    </row>
    <row r="27" spans="2:4" x14ac:dyDescent="0.25">
      <c r="B27" s="104">
        <v>41693</v>
      </c>
      <c r="C27" s="105"/>
      <c r="D27" s="106"/>
    </row>
    <row r="28" spans="2:4" x14ac:dyDescent="0.25">
      <c r="B28" s="104">
        <v>41706</v>
      </c>
      <c r="C28" s="105"/>
      <c r="D28" s="106"/>
    </row>
    <row r="29" spans="2:4" x14ac:dyDescent="0.25">
      <c r="B29" s="104">
        <v>41760</v>
      </c>
      <c r="C29" s="105"/>
      <c r="D29" s="106"/>
    </row>
    <row r="30" spans="2:4" x14ac:dyDescent="0.25">
      <c r="B30" s="104">
        <v>41761</v>
      </c>
      <c r="C30" s="105"/>
      <c r="D30" s="106"/>
    </row>
    <row r="31" spans="2:4" x14ac:dyDescent="0.25">
      <c r="B31" s="104">
        <v>41768</v>
      </c>
      <c r="C31" s="105"/>
      <c r="D31" s="106"/>
    </row>
    <row r="32" spans="2:4" x14ac:dyDescent="0.25">
      <c r="B32" s="104">
        <v>41802</v>
      </c>
      <c r="C32" s="105"/>
      <c r="D32" s="106"/>
    </row>
    <row r="33" spans="2:4" x14ac:dyDescent="0.25">
      <c r="B33" s="104">
        <v>41803</v>
      </c>
      <c r="C33" s="105"/>
      <c r="D33" s="106"/>
    </row>
    <row r="34" spans="2:4" x14ac:dyDescent="0.25">
      <c r="B34" s="104">
        <v>41946</v>
      </c>
      <c r="C34" s="105"/>
      <c r="D34" s="106"/>
    </row>
    <row r="35" spans="2:4" x14ac:dyDescent="0.25">
      <c r="B35" s="104">
        <v>41947</v>
      </c>
      <c r="C35" s="105"/>
      <c r="D35" s="106"/>
    </row>
    <row r="36" spans="2:4" x14ac:dyDescent="0.25">
      <c r="B36" s="104"/>
      <c r="C36" s="105"/>
      <c r="D36" s="106"/>
    </row>
    <row r="37" spans="2:4" x14ac:dyDescent="0.25">
      <c r="B37" s="104"/>
      <c r="C37" s="107"/>
      <c r="D37" s="108"/>
    </row>
    <row r="38" spans="2:4" x14ac:dyDescent="0.25">
      <c r="B38" s="103"/>
      <c r="C38" s="103"/>
      <c r="D38" s="103"/>
    </row>
    <row r="39" spans="2:4" x14ac:dyDescent="0.25">
      <c r="B39" s="103"/>
      <c r="C39" s="103"/>
      <c r="D39" s="103"/>
    </row>
    <row r="40" spans="2:4" x14ac:dyDescent="0.25">
      <c r="B40" s="103"/>
      <c r="C40" s="103"/>
      <c r="D40" s="103"/>
    </row>
    <row r="41" spans="2:4" x14ac:dyDescent="0.25">
      <c r="B41" s="103"/>
      <c r="C41" s="103"/>
      <c r="D41" s="103"/>
    </row>
    <row r="42" spans="2:4" x14ac:dyDescent="0.25">
      <c r="B42" s="103"/>
      <c r="C42" s="103"/>
      <c r="D42" s="103"/>
    </row>
    <row r="43" spans="2:4" x14ac:dyDescent="0.25">
      <c r="B43" s="103"/>
      <c r="C43" s="103"/>
      <c r="D43" s="103"/>
    </row>
    <row r="44" spans="2:4" x14ac:dyDescent="0.25">
      <c r="B44" s="103"/>
      <c r="C44" s="103"/>
      <c r="D44" s="103"/>
    </row>
    <row r="45" spans="2:4" x14ac:dyDescent="0.25">
      <c r="B45" s="103"/>
      <c r="C45" s="103"/>
      <c r="D45" s="103"/>
    </row>
    <row r="46" spans="2:4" x14ac:dyDescent="0.25">
      <c r="B46" s="103"/>
      <c r="C46" s="103"/>
      <c r="D46" s="103"/>
    </row>
    <row r="47" spans="2:4" x14ac:dyDescent="0.25">
      <c r="B47" s="103"/>
      <c r="C47" s="103"/>
      <c r="D47" s="103"/>
    </row>
    <row r="48" spans="2:4" x14ac:dyDescent="0.25">
      <c r="B48" s="103"/>
      <c r="C48" s="103"/>
      <c r="D48" s="103"/>
    </row>
    <row r="49" spans="2:4" x14ac:dyDescent="0.25">
      <c r="B49" s="103"/>
      <c r="C49" s="103"/>
      <c r="D49" s="103"/>
    </row>
    <row r="50" spans="2:4" x14ac:dyDescent="0.25">
      <c r="B50" s="103"/>
      <c r="C50" s="103"/>
      <c r="D50" s="103"/>
    </row>
    <row r="51" spans="2:4" x14ac:dyDescent="0.25">
      <c r="B51" s="103"/>
      <c r="C51" s="103"/>
      <c r="D51" s="103"/>
    </row>
    <row r="52" spans="2:4" x14ac:dyDescent="0.25">
      <c r="B52" s="103"/>
      <c r="C52" s="103"/>
      <c r="D52" s="103"/>
    </row>
    <row r="53" spans="2:4" x14ac:dyDescent="0.25">
      <c r="B53" s="103"/>
      <c r="C53" s="103"/>
      <c r="D53" s="103"/>
    </row>
    <row r="54" spans="2:4" x14ac:dyDescent="0.25">
      <c r="B54" s="103"/>
      <c r="C54" s="103"/>
      <c r="D54" s="103"/>
    </row>
    <row r="55" spans="2:4" x14ac:dyDescent="0.25">
      <c r="B55" s="103"/>
      <c r="C55" s="103"/>
      <c r="D55" s="103"/>
    </row>
    <row r="56" spans="2:4" x14ac:dyDescent="0.25">
      <c r="B56" s="103"/>
      <c r="C56" s="103"/>
      <c r="D56" s="103"/>
    </row>
    <row r="57" spans="2:4" x14ac:dyDescent="0.25">
      <c r="B57" s="103"/>
      <c r="C57" s="103"/>
      <c r="D57" s="103"/>
    </row>
    <row r="58" spans="2:4" x14ac:dyDescent="0.25">
      <c r="B58" s="103"/>
      <c r="C58" s="103"/>
      <c r="D58" s="103"/>
    </row>
    <row r="59" spans="2:4" x14ac:dyDescent="0.25">
      <c r="B59" s="103"/>
      <c r="C59" s="103"/>
      <c r="D59" s="103"/>
    </row>
    <row r="60" spans="2:4" x14ac:dyDescent="0.25">
      <c r="B60" s="103"/>
      <c r="C60" s="103"/>
      <c r="D60" s="103"/>
    </row>
    <row r="61" spans="2:4" x14ac:dyDescent="0.25">
      <c r="B61" s="103"/>
      <c r="C61" s="103"/>
      <c r="D61" s="103"/>
    </row>
    <row r="62" spans="2:4" x14ac:dyDescent="0.25">
      <c r="B62" s="103"/>
      <c r="C62" s="103"/>
      <c r="D62" s="103"/>
    </row>
    <row r="63" spans="2:4" x14ac:dyDescent="0.25">
      <c r="B63" s="103"/>
      <c r="C63" s="103"/>
      <c r="D63" s="103"/>
    </row>
    <row r="64" spans="2:4" x14ac:dyDescent="0.25">
      <c r="B64" s="103"/>
      <c r="C64" s="103"/>
      <c r="D64" s="103"/>
    </row>
    <row r="65" spans="2:4" x14ac:dyDescent="0.25">
      <c r="B65" s="103"/>
      <c r="C65" s="103"/>
      <c r="D65" s="103"/>
    </row>
    <row r="66" spans="2:4" x14ac:dyDescent="0.25">
      <c r="B66" s="103"/>
      <c r="C66" s="103"/>
      <c r="D66" s="103"/>
    </row>
    <row r="67" spans="2:4" x14ac:dyDescent="0.25">
      <c r="B67" s="103"/>
      <c r="C67" s="103"/>
      <c r="D67" s="103"/>
    </row>
    <row r="68" spans="2:4" x14ac:dyDescent="0.25">
      <c r="B68" s="103"/>
      <c r="C68" s="103"/>
      <c r="D68" s="103"/>
    </row>
    <row r="69" spans="2:4" x14ac:dyDescent="0.25">
      <c r="B69" s="103"/>
      <c r="C69" s="103"/>
      <c r="D69" s="103"/>
    </row>
    <row r="70" spans="2:4" x14ac:dyDescent="0.25">
      <c r="B70" s="103"/>
      <c r="C70" s="103"/>
      <c r="D70" s="103"/>
    </row>
    <row r="71" spans="2:4" x14ac:dyDescent="0.25">
      <c r="B71" s="103"/>
      <c r="C71" s="103"/>
      <c r="D71" s="103"/>
    </row>
    <row r="72" spans="2:4" x14ac:dyDescent="0.25">
      <c r="B72" s="103"/>
      <c r="C72" s="103"/>
      <c r="D72" s="103"/>
    </row>
    <row r="73" spans="2:4" x14ac:dyDescent="0.25">
      <c r="B73" s="103"/>
      <c r="C73" s="103"/>
      <c r="D73" s="103"/>
    </row>
    <row r="74" spans="2:4" x14ac:dyDescent="0.25">
      <c r="B74" s="103"/>
      <c r="C74" s="103"/>
      <c r="D74" s="103"/>
    </row>
    <row r="75" spans="2:4" x14ac:dyDescent="0.25">
      <c r="B75" s="103"/>
      <c r="C75" s="103"/>
      <c r="D75" s="103"/>
    </row>
    <row r="76" spans="2:4" x14ac:dyDescent="0.25">
      <c r="B76" s="103"/>
      <c r="C76" s="103"/>
      <c r="D76" s="103"/>
    </row>
    <row r="77" spans="2:4" x14ac:dyDescent="0.25">
      <c r="B77" s="103"/>
      <c r="C77" s="103"/>
      <c r="D77" s="103"/>
    </row>
    <row r="78" spans="2:4" x14ac:dyDescent="0.25">
      <c r="B78" s="103"/>
      <c r="C78" s="103"/>
      <c r="D78" s="103"/>
    </row>
    <row r="79" spans="2:4" x14ac:dyDescent="0.25">
      <c r="B79" s="103"/>
      <c r="C79" s="103"/>
      <c r="D79" s="103"/>
    </row>
    <row r="80" spans="2:4" x14ac:dyDescent="0.25">
      <c r="B80" s="103"/>
      <c r="C80" s="103"/>
      <c r="D80" s="103"/>
    </row>
    <row r="81" spans="2:4" x14ac:dyDescent="0.25">
      <c r="B81" s="103"/>
      <c r="C81" s="103"/>
      <c r="D81" s="103"/>
    </row>
    <row r="82" spans="2:4" x14ac:dyDescent="0.25">
      <c r="B82" s="103"/>
      <c r="C82" s="103"/>
      <c r="D82" s="103"/>
    </row>
    <row r="83" spans="2:4" x14ac:dyDescent="0.25">
      <c r="B83" s="103"/>
      <c r="C83" s="103"/>
      <c r="D83" s="103"/>
    </row>
    <row r="84" spans="2:4" x14ac:dyDescent="0.25">
      <c r="B84" s="103"/>
      <c r="C84" s="103"/>
      <c r="D84" s="103"/>
    </row>
    <row r="85" spans="2:4" x14ac:dyDescent="0.25">
      <c r="B85" s="103"/>
      <c r="C85" s="103"/>
      <c r="D85" s="103"/>
    </row>
    <row r="86" spans="2:4" x14ac:dyDescent="0.25">
      <c r="B86" s="103"/>
      <c r="C86" s="103"/>
      <c r="D86" s="103"/>
    </row>
    <row r="87" spans="2:4" x14ac:dyDescent="0.25">
      <c r="B87" s="103"/>
      <c r="C87" s="103"/>
      <c r="D87" s="103"/>
    </row>
    <row r="88" spans="2:4" x14ac:dyDescent="0.25">
      <c r="B88" s="103"/>
      <c r="C88" s="103"/>
      <c r="D88" s="103"/>
    </row>
    <row r="89" spans="2:4" x14ac:dyDescent="0.25">
      <c r="B89" s="103"/>
      <c r="C89" s="103"/>
      <c r="D89" s="103"/>
    </row>
    <row r="90" spans="2:4" x14ac:dyDescent="0.25">
      <c r="B90" s="103"/>
      <c r="C90" s="103"/>
      <c r="D90" s="103"/>
    </row>
    <row r="91" spans="2:4" x14ac:dyDescent="0.25">
      <c r="B91" s="103"/>
      <c r="C91" s="103"/>
      <c r="D91" s="103"/>
    </row>
    <row r="92" spans="2:4" x14ac:dyDescent="0.25">
      <c r="B92" s="103"/>
      <c r="C92" s="103"/>
      <c r="D92" s="103"/>
    </row>
    <row r="93" spans="2:4" x14ac:dyDescent="0.25">
      <c r="B93" s="103"/>
      <c r="C93" s="103"/>
      <c r="D93" s="103"/>
    </row>
    <row r="94" spans="2:4" x14ac:dyDescent="0.25">
      <c r="B94" s="103"/>
      <c r="C94" s="103"/>
      <c r="D94" s="103"/>
    </row>
    <row r="95" spans="2:4" x14ac:dyDescent="0.25">
      <c r="B95" s="103"/>
      <c r="C95" s="103"/>
      <c r="D95" s="103"/>
    </row>
    <row r="96" spans="2:4" x14ac:dyDescent="0.25">
      <c r="B96" s="103"/>
      <c r="C96" s="103"/>
      <c r="D96" s="103"/>
    </row>
    <row r="97" spans="2:4" x14ac:dyDescent="0.25">
      <c r="B97" s="103"/>
      <c r="C97" s="103"/>
      <c r="D97" s="103"/>
    </row>
    <row r="98" spans="2:4" x14ac:dyDescent="0.25">
      <c r="B98" s="103"/>
      <c r="C98" s="103"/>
      <c r="D98" s="103"/>
    </row>
    <row r="99" spans="2:4" x14ac:dyDescent="0.25">
      <c r="B99" s="103"/>
      <c r="C99" s="103"/>
      <c r="D99" s="103"/>
    </row>
    <row r="100" spans="2:4" x14ac:dyDescent="0.25">
      <c r="B100" s="103"/>
      <c r="C100" s="103"/>
      <c r="D100" s="103"/>
    </row>
    <row r="101" spans="2:4" x14ac:dyDescent="0.25">
      <c r="B101" s="103"/>
      <c r="C101" s="103"/>
      <c r="D101" s="103"/>
    </row>
    <row r="102" spans="2:4" x14ac:dyDescent="0.25">
      <c r="B102" s="103"/>
      <c r="C102" s="103"/>
      <c r="D102" s="103"/>
    </row>
    <row r="103" spans="2:4" x14ac:dyDescent="0.25">
      <c r="B103" s="103"/>
      <c r="C103" s="103"/>
      <c r="D103" s="103"/>
    </row>
    <row r="104" spans="2:4" x14ac:dyDescent="0.25">
      <c r="B104" s="103"/>
      <c r="C104" s="103"/>
      <c r="D104" s="103"/>
    </row>
    <row r="105" spans="2:4" x14ac:dyDescent="0.25">
      <c r="B105" s="103"/>
      <c r="C105" s="103"/>
      <c r="D105" s="103"/>
    </row>
    <row r="106" spans="2:4" x14ac:dyDescent="0.25">
      <c r="B106" s="103"/>
      <c r="C106" s="103"/>
      <c r="D106" s="103"/>
    </row>
    <row r="107" spans="2:4" x14ac:dyDescent="0.25">
      <c r="B107" s="103"/>
      <c r="C107" s="103"/>
      <c r="D107" s="103"/>
    </row>
    <row r="108" spans="2:4" x14ac:dyDescent="0.25">
      <c r="B108" s="103"/>
      <c r="C108" s="103"/>
      <c r="D108" s="103"/>
    </row>
    <row r="109" spans="2:4" x14ac:dyDescent="0.25">
      <c r="B109" s="103"/>
      <c r="C109" s="103"/>
      <c r="D109" s="103"/>
    </row>
    <row r="110" spans="2:4" x14ac:dyDescent="0.25">
      <c r="B110" s="103"/>
      <c r="C110" s="103"/>
      <c r="D110" s="103"/>
    </row>
    <row r="111" spans="2:4" x14ac:dyDescent="0.25">
      <c r="B111" s="103"/>
      <c r="C111" s="103"/>
      <c r="D111" s="103"/>
    </row>
    <row r="112" spans="2:4" x14ac:dyDescent="0.25">
      <c r="B112" s="103"/>
      <c r="C112" s="103"/>
      <c r="D112" s="103"/>
    </row>
    <row r="113" spans="2:4" x14ac:dyDescent="0.25">
      <c r="B113" s="103"/>
      <c r="C113" s="103"/>
      <c r="D113" s="103"/>
    </row>
    <row r="114" spans="2:4" x14ac:dyDescent="0.25">
      <c r="B114" s="103"/>
      <c r="C114" s="103"/>
      <c r="D114" s="103"/>
    </row>
    <row r="115" spans="2:4" x14ac:dyDescent="0.25">
      <c r="B115" s="103"/>
      <c r="C115" s="103"/>
      <c r="D115" s="103"/>
    </row>
    <row r="116" spans="2:4" x14ac:dyDescent="0.25">
      <c r="B116" s="103"/>
      <c r="C116" s="103"/>
      <c r="D116" s="103"/>
    </row>
    <row r="117" spans="2:4" x14ac:dyDescent="0.25">
      <c r="B117" s="103"/>
      <c r="C117" s="103"/>
      <c r="D117" s="103"/>
    </row>
    <row r="118" spans="2:4" x14ac:dyDescent="0.25">
      <c r="B118" s="103"/>
      <c r="C118" s="103"/>
      <c r="D118" s="103"/>
    </row>
    <row r="119" spans="2:4" x14ac:dyDescent="0.25">
      <c r="B119" s="103"/>
      <c r="C119" s="103"/>
      <c r="D119" s="103"/>
    </row>
    <row r="120" spans="2:4" x14ac:dyDescent="0.25">
      <c r="B120" s="103"/>
      <c r="C120" s="103"/>
      <c r="D120" s="103"/>
    </row>
    <row r="121" spans="2:4" x14ac:dyDescent="0.25">
      <c r="B121" s="103"/>
      <c r="C121" s="103"/>
      <c r="D121" s="103"/>
    </row>
    <row r="122" spans="2:4" x14ac:dyDescent="0.25">
      <c r="B122" s="103"/>
      <c r="C122" s="103"/>
      <c r="D122" s="103"/>
    </row>
    <row r="123" spans="2:4" x14ac:dyDescent="0.25">
      <c r="B123" s="103"/>
      <c r="C123" s="103"/>
      <c r="D123" s="103"/>
    </row>
    <row r="124" spans="2:4" x14ac:dyDescent="0.25">
      <c r="B124" s="103"/>
      <c r="C124" s="103"/>
      <c r="D124" s="103"/>
    </row>
    <row r="125" spans="2:4" x14ac:dyDescent="0.25">
      <c r="B125" s="103"/>
      <c r="C125" s="103"/>
      <c r="D125" s="103"/>
    </row>
    <row r="126" spans="2:4" x14ac:dyDescent="0.25">
      <c r="B126" s="103"/>
      <c r="C126" s="103"/>
      <c r="D126" s="103"/>
    </row>
    <row r="127" spans="2:4" x14ac:dyDescent="0.25">
      <c r="B127" s="103"/>
      <c r="C127" s="103"/>
      <c r="D127" s="103"/>
    </row>
    <row r="128" spans="2:4" x14ac:dyDescent="0.25">
      <c r="B128" s="103"/>
      <c r="C128" s="103"/>
      <c r="D128" s="103"/>
    </row>
    <row r="129" spans="2:4" x14ac:dyDescent="0.25">
      <c r="B129" s="103"/>
      <c r="C129" s="103"/>
      <c r="D129" s="103"/>
    </row>
    <row r="130" spans="2:4" x14ac:dyDescent="0.25">
      <c r="B130" s="103"/>
      <c r="C130" s="103"/>
      <c r="D130" s="103"/>
    </row>
    <row r="131" spans="2:4" x14ac:dyDescent="0.25">
      <c r="B131" s="103"/>
      <c r="C131" s="103"/>
      <c r="D131" s="103"/>
    </row>
    <row r="132" spans="2:4" x14ac:dyDescent="0.25">
      <c r="B132" s="103"/>
      <c r="C132" s="103"/>
      <c r="D132" s="103"/>
    </row>
    <row r="133" spans="2:4" x14ac:dyDescent="0.25">
      <c r="B133" s="103"/>
      <c r="C133" s="103"/>
      <c r="D133" s="103"/>
    </row>
    <row r="134" spans="2:4" x14ac:dyDescent="0.25">
      <c r="B134" s="103"/>
      <c r="C134" s="103"/>
      <c r="D134" s="103"/>
    </row>
    <row r="135" spans="2:4" x14ac:dyDescent="0.25">
      <c r="B135" s="103"/>
      <c r="C135" s="103"/>
      <c r="D135" s="103"/>
    </row>
    <row r="136" spans="2:4" x14ac:dyDescent="0.25">
      <c r="B136" s="103"/>
      <c r="C136" s="103"/>
      <c r="D136" s="103"/>
    </row>
    <row r="137" spans="2:4" x14ac:dyDescent="0.25">
      <c r="B137" s="103"/>
      <c r="C137" s="103"/>
      <c r="D137" s="103"/>
    </row>
    <row r="138" spans="2:4" x14ac:dyDescent="0.25">
      <c r="B138" s="103"/>
      <c r="C138" s="103"/>
      <c r="D138" s="103"/>
    </row>
    <row r="139" spans="2:4" x14ac:dyDescent="0.25">
      <c r="B139" s="103"/>
      <c r="C139" s="103"/>
      <c r="D139" s="103"/>
    </row>
    <row r="140" spans="2:4" x14ac:dyDescent="0.25">
      <c r="B140" s="103"/>
      <c r="C140" s="103"/>
      <c r="D140" s="103"/>
    </row>
    <row r="141" spans="2:4" x14ac:dyDescent="0.25">
      <c r="B141" s="103"/>
      <c r="C141" s="103"/>
      <c r="D141" s="103"/>
    </row>
    <row r="142" spans="2:4" x14ac:dyDescent="0.25">
      <c r="B142" s="103"/>
      <c r="C142" s="103"/>
      <c r="D142" s="103"/>
    </row>
    <row r="143" spans="2:4" x14ac:dyDescent="0.25">
      <c r="B143" s="103"/>
      <c r="C143" s="103"/>
      <c r="D143" s="103"/>
    </row>
    <row r="144" spans="2:4" x14ac:dyDescent="0.25">
      <c r="B144" s="103"/>
      <c r="C144" s="103"/>
      <c r="D144" s="103"/>
    </row>
    <row r="145" spans="2:4" x14ac:dyDescent="0.25">
      <c r="B145" s="103"/>
      <c r="C145" s="103"/>
      <c r="D145" s="103"/>
    </row>
    <row r="146" spans="2:4" x14ac:dyDescent="0.25">
      <c r="B146" s="103"/>
      <c r="C146" s="103"/>
      <c r="D146" s="103"/>
    </row>
    <row r="147" spans="2:4" x14ac:dyDescent="0.25">
      <c r="B147" s="103"/>
      <c r="C147" s="103"/>
      <c r="D147" s="103"/>
    </row>
    <row r="148" spans="2:4" x14ac:dyDescent="0.25">
      <c r="B148" s="103"/>
      <c r="C148" s="103"/>
      <c r="D148" s="103"/>
    </row>
    <row r="149" spans="2:4" x14ac:dyDescent="0.25">
      <c r="B149" s="103"/>
      <c r="C149" s="103"/>
      <c r="D149" s="103"/>
    </row>
    <row r="150" spans="2:4" x14ac:dyDescent="0.25">
      <c r="B150" s="103"/>
      <c r="C150" s="103"/>
      <c r="D150" s="103"/>
    </row>
    <row r="151" spans="2:4" x14ac:dyDescent="0.25">
      <c r="B151" s="103"/>
      <c r="C151" s="103"/>
      <c r="D151" s="103"/>
    </row>
    <row r="152" spans="2:4" x14ac:dyDescent="0.25">
      <c r="B152" s="103"/>
      <c r="C152" s="103"/>
      <c r="D152" s="103"/>
    </row>
    <row r="153" spans="2:4" x14ac:dyDescent="0.25">
      <c r="B153" s="103"/>
      <c r="C153" s="103"/>
      <c r="D153" s="103"/>
    </row>
    <row r="154" spans="2:4" x14ac:dyDescent="0.25">
      <c r="B154" s="103"/>
      <c r="C154" s="103"/>
      <c r="D154" s="103"/>
    </row>
    <row r="155" spans="2:4" x14ac:dyDescent="0.25">
      <c r="B155" s="103"/>
      <c r="C155" s="103"/>
      <c r="D155" s="103"/>
    </row>
    <row r="156" spans="2:4" x14ac:dyDescent="0.25">
      <c r="B156" s="103"/>
      <c r="C156" s="103"/>
      <c r="D156" s="103"/>
    </row>
    <row r="157" spans="2:4" x14ac:dyDescent="0.25">
      <c r="B157" s="103"/>
      <c r="C157" s="103"/>
      <c r="D157" s="103"/>
    </row>
    <row r="158" spans="2:4" x14ac:dyDescent="0.25">
      <c r="B158" s="103"/>
      <c r="C158" s="103"/>
      <c r="D158" s="103"/>
    </row>
    <row r="159" spans="2:4" x14ac:dyDescent="0.25">
      <c r="B159" s="103"/>
      <c r="C159" s="103"/>
      <c r="D159" s="103"/>
    </row>
    <row r="160" spans="2:4" x14ac:dyDescent="0.25">
      <c r="B160" s="103"/>
      <c r="C160" s="103"/>
      <c r="D160" s="103"/>
    </row>
    <row r="161" spans="2:4" x14ac:dyDescent="0.25">
      <c r="B161" s="103"/>
      <c r="C161" s="103"/>
      <c r="D161" s="103"/>
    </row>
    <row r="162" spans="2:4" x14ac:dyDescent="0.25">
      <c r="B162" s="103"/>
      <c r="C162" s="103"/>
      <c r="D162" s="103"/>
    </row>
    <row r="163" spans="2:4" x14ac:dyDescent="0.25">
      <c r="B163" s="103"/>
      <c r="C163" s="103"/>
      <c r="D163" s="103"/>
    </row>
    <row r="164" spans="2:4" x14ac:dyDescent="0.25">
      <c r="B164" s="103"/>
      <c r="C164" s="103"/>
      <c r="D164" s="103"/>
    </row>
    <row r="165" spans="2:4" x14ac:dyDescent="0.25">
      <c r="B165" s="103"/>
      <c r="C165" s="103"/>
      <c r="D165" s="103"/>
    </row>
    <row r="166" spans="2:4" x14ac:dyDescent="0.25">
      <c r="B166" s="103"/>
      <c r="C166" s="103"/>
      <c r="D166" s="103"/>
    </row>
    <row r="167" spans="2:4" x14ac:dyDescent="0.25">
      <c r="B167" s="103"/>
      <c r="C167" s="103"/>
      <c r="D167" s="103"/>
    </row>
    <row r="168" spans="2:4" x14ac:dyDescent="0.25">
      <c r="B168" s="103"/>
      <c r="C168" s="103"/>
      <c r="D168" s="103"/>
    </row>
    <row r="169" spans="2:4" x14ac:dyDescent="0.25">
      <c r="B169" s="103"/>
      <c r="C169" s="103"/>
      <c r="D169" s="103"/>
    </row>
    <row r="170" spans="2:4" x14ac:dyDescent="0.25">
      <c r="B170" s="103"/>
      <c r="C170" s="103"/>
      <c r="D170" s="103"/>
    </row>
    <row r="171" spans="2:4" x14ac:dyDescent="0.25">
      <c r="B171" s="103"/>
      <c r="C171" s="103"/>
      <c r="D171" s="103"/>
    </row>
    <row r="172" spans="2:4" x14ac:dyDescent="0.25">
      <c r="B172" s="103"/>
      <c r="C172" s="103"/>
      <c r="D172" s="103"/>
    </row>
    <row r="173" spans="2:4" x14ac:dyDescent="0.25">
      <c r="B173" s="103"/>
      <c r="C173" s="103"/>
      <c r="D173" s="103"/>
    </row>
    <row r="174" spans="2:4" x14ac:dyDescent="0.25">
      <c r="B174" s="103"/>
      <c r="C174" s="103"/>
      <c r="D174" s="103"/>
    </row>
    <row r="175" spans="2:4" x14ac:dyDescent="0.25">
      <c r="B175" s="103"/>
      <c r="C175" s="103"/>
      <c r="D175" s="103"/>
    </row>
    <row r="176" spans="2:4" x14ac:dyDescent="0.25">
      <c r="B176" s="103"/>
      <c r="C176" s="103"/>
      <c r="D176" s="103"/>
    </row>
    <row r="177" spans="2:4" x14ac:dyDescent="0.25">
      <c r="B177" s="103"/>
      <c r="C177" s="103"/>
      <c r="D177" s="103"/>
    </row>
    <row r="178" spans="2:4" x14ac:dyDescent="0.25">
      <c r="B178" s="103"/>
      <c r="C178" s="103"/>
      <c r="D178" s="103"/>
    </row>
    <row r="179" spans="2:4" x14ac:dyDescent="0.25">
      <c r="B179" s="103"/>
      <c r="C179" s="103"/>
      <c r="D179" s="103"/>
    </row>
    <row r="180" spans="2:4" x14ac:dyDescent="0.25">
      <c r="B180" s="103"/>
      <c r="C180" s="103"/>
      <c r="D180" s="103"/>
    </row>
    <row r="181" spans="2:4" x14ac:dyDescent="0.25">
      <c r="B181" s="103"/>
      <c r="C181" s="103"/>
      <c r="D181" s="103"/>
    </row>
    <row r="182" spans="2:4" x14ac:dyDescent="0.25">
      <c r="B182" s="103"/>
      <c r="C182" s="103"/>
      <c r="D182" s="103"/>
    </row>
    <row r="183" spans="2:4" x14ac:dyDescent="0.25">
      <c r="B183" s="103"/>
      <c r="C183" s="103"/>
      <c r="D183" s="103"/>
    </row>
    <row r="184" spans="2:4" x14ac:dyDescent="0.25">
      <c r="B184" s="103"/>
      <c r="C184" s="103"/>
      <c r="D184" s="103"/>
    </row>
    <row r="185" spans="2:4" x14ac:dyDescent="0.25">
      <c r="B185" s="103"/>
      <c r="C185" s="103"/>
      <c r="D185" s="103"/>
    </row>
    <row r="186" spans="2:4" x14ac:dyDescent="0.25">
      <c r="B186" s="103"/>
      <c r="C186" s="103"/>
      <c r="D186" s="103"/>
    </row>
    <row r="187" spans="2:4" x14ac:dyDescent="0.25">
      <c r="B187" s="103"/>
      <c r="C187" s="103"/>
      <c r="D187" s="103"/>
    </row>
    <row r="188" spans="2:4" x14ac:dyDescent="0.25">
      <c r="B188" s="103"/>
      <c r="C188" s="103"/>
      <c r="D188" s="103"/>
    </row>
    <row r="189" spans="2:4" x14ac:dyDescent="0.25">
      <c r="B189" s="103"/>
      <c r="C189" s="103"/>
      <c r="D189" s="103"/>
    </row>
    <row r="190" spans="2:4" x14ac:dyDescent="0.25">
      <c r="B190" s="103"/>
      <c r="C190" s="103"/>
      <c r="D190" s="103"/>
    </row>
    <row r="191" spans="2:4" x14ac:dyDescent="0.25">
      <c r="B191" s="103"/>
      <c r="C191" s="103"/>
      <c r="D191" s="103"/>
    </row>
    <row r="192" spans="2:4" x14ac:dyDescent="0.25">
      <c r="B192" s="103"/>
      <c r="C192" s="103"/>
      <c r="D192" s="103"/>
    </row>
    <row r="193" spans="2:4" x14ac:dyDescent="0.25">
      <c r="B193" s="103"/>
      <c r="C193" s="103"/>
      <c r="D193" s="103"/>
    </row>
    <row r="194" spans="2:4" x14ac:dyDescent="0.25">
      <c r="B194" s="103"/>
      <c r="C194" s="103"/>
      <c r="D194" s="103"/>
    </row>
    <row r="195" spans="2:4" x14ac:dyDescent="0.25">
      <c r="B195" s="103"/>
      <c r="C195" s="103"/>
      <c r="D195" s="103"/>
    </row>
    <row r="196" spans="2:4" x14ac:dyDescent="0.25">
      <c r="B196" s="103"/>
      <c r="C196" s="103"/>
      <c r="D196" s="103"/>
    </row>
    <row r="197" spans="2:4" x14ac:dyDescent="0.25">
      <c r="B197" s="103"/>
      <c r="C197" s="103"/>
      <c r="D197" s="103"/>
    </row>
    <row r="198" spans="2:4" x14ac:dyDescent="0.25">
      <c r="B198" s="103"/>
      <c r="C198" s="103"/>
      <c r="D198" s="103"/>
    </row>
    <row r="199" spans="2:4" x14ac:dyDescent="0.25">
      <c r="B199" s="103"/>
      <c r="C199" s="103"/>
      <c r="D199" s="103"/>
    </row>
    <row r="200" spans="2:4" x14ac:dyDescent="0.25">
      <c r="B200" s="103"/>
      <c r="C200" s="103"/>
      <c r="D200" s="103"/>
    </row>
    <row r="201" spans="2:4" x14ac:dyDescent="0.25">
      <c r="B201" s="103"/>
      <c r="C201" s="103"/>
      <c r="D201" s="103"/>
    </row>
    <row r="202" spans="2:4" x14ac:dyDescent="0.25">
      <c r="B202" s="103"/>
      <c r="C202" s="103"/>
      <c r="D202" s="103"/>
    </row>
    <row r="203" spans="2:4" x14ac:dyDescent="0.25">
      <c r="B203" s="103"/>
      <c r="C203" s="103"/>
      <c r="D203" s="103"/>
    </row>
    <row r="204" spans="2:4" x14ac:dyDescent="0.25">
      <c r="B204" s="103"/>
      <c r="C204" s="103"/>
      <c r="D204" s="103"/>
    </row>
    <row r="205" spans="2:4" x14ac:dyDescent="0.25">
      <c r="B205" s="103"/>
      <c r="C205" s="103"/>
      <c r="D205" s="103"/>
    </row>
    <row r="206" spans="2:4" x14ac:dyDescent="0.25">
      <c r="B206" s="103"/>
      <c r="C206" s="103"/>
      <c r="D206" s="103"/>
    </row>
    <row r="207" spans="2:4" x14ac:dyDescent="0.25">
      <c r="B207" s="103"/>
      <c r="C207" s="103"/>
      <c r="D207" s="103"/>
    </row>
    <row r="208" spans="2:4" x14ac:dyDescent="0.25">
      <c r="B208" s="103"/>
      <c r="C208" s="103"/>
      <c r="D208" s="103"/>
    </row>
    <row r="209" spans="2:4" x14ac:dyDescent="0.25">
      <c r="B209" s="103"/>
      <c r="C209" s="103"/>
      <c r="D209" s="103"/>
    </row>
    <row r="210" spans="2:4" x14ac:dyDescent="0.25">
      <c r="B210" s="103"/>
      <c r="C210" s="103"/>
      <c r="D210" s="103"/>
    </row>
    <row r="211" spans="2:4" x14ac:dyDescent="0.25">
      <c r="B211" s="103"/>
      <c r="C211" s="103"/>
      <c r="D211" s="103"/>
    </row>
    <row r="212" spans="2:4" x14ac:dyDescent="0.25">
      <c r="B212" s="103"/>
      <c r="C212" s="103"/>
      <c r="D212" s="103"/>
    </row>
    <row r="213" spans="2:4" x14ac:dyDescent="0.25">
      <c r="B213" s="103"/>
      <c r="C213" s="103"/>
      <c r="D213" s="103"/>
    </row>
    <row r="214" spans="2:4" x14ac:dyDescent="0.25">
      <c r="B214" s="103"/>
      <c r="C214" s="103"/>
      <c r="D214" s="103"/>
    </row>
    <row r="215" spans="2:4" x14ac:dyDescent="0.25">
      <c r="B215" s="103"/>
      <c r="C215" s="103"/>
      <c r="D215" s="103"/>
    </row>
    <row r="216" spans="2:4" x14ac:dyDescent="0.25">
      <c r="B216" s="103"/>
      <c r="C216" s="103"/>
      <c r="D216" s="103"/>
    </row>
    <row r="217" spans="2:4" x14ac:dyDescent="0.25">
      <c r="B217" s="103"/>
      <c r="C217" s="103"/>
      <c r="D217" s="103"/>
    </row>
    <row r="218" spans="2:4" x14ac:dyDescent="0.25">
      <c r="B218" s="103"/>
      <c r="C218" s="103"/>
      <c r="D218" s="103"/>
    </row>
    <row r="219" spans="2:4" x14ac:dyDescent="0.25">
      <c r="B219" s="103"/>
      <c r="C219" s="103"/>
      <c r="D219" s="103"/>
    </row>
    <row r="220" spans="2:4" x14ac:dyDescent="0.25">
      <c r="B220" s="103"/>
      <c r="C220" s="103"/>
      <c r="D220" s="103"/>
    </row>
    <row r="221" spans="2:4" x14ac:dyDescent="0.25">
      <c r="B221" s="103"/>
      <c r="C221" s="103"/>
      <c r="D221" s="103"/>
    </row>
    <row r="222" spans="2:4" x14ac:dyDescent="0.25">
      <c r="B222" s="103"/>
      <c r="C222" s="103"/>
      <c r="D222" s="103"/>
    </row>
    <row r="223" spans="2:4" x14ac:dyDescent="0.25">
      <c r="B223" s="103"/>
      <c r="C223" s="103"/>
      <c r="D223" s="103"/>
    </row>
    <row r="224" spans="2:4" x14ac:dyDescent="0.25">
      <c r="B224" s="103"/>
      <c r="C224" s="103"/>
      <c r="D224" s="103"/>
    </row>
    <row r="225" spans="2:4" x14ac:dyDescent="0.25">
      <c r="B225" s="103"/>
      <c r="C225" s="103"/>
      <c r="D225" s="103"/>
    </row>
    <row r="226" spans="2:4" x14ac:dyDescent="0.25">
      <c r="B226" s="103"/>
      <c r="C226" s="103"/>
      <c r="D226" s="103"/>
    </row>
    <row r="227" spans="2:4" x14ac:dyDescent="0.25">
      <c r="B227" s="103"/>
      <c r="C227" s="103"/>
      <c r="D227" s="103"/>
    </row>
    <row r="228" spans="2:4" x14ac:dyDescent="0.25">
      <c r="B228" s="103"/>
      <c r="C228" s="103"/>
      <c r="D228" s="103"/>
    </row>
    <row r="229" spans="2:4" x14ac:dyDescent="0.25">
      <c r="B229" s="103"/>
      <c r="C229" s="103"/>
      <c r="D229" s="103"/>
    </row>
    <row r="230" spans="2:4" x14ac:dyDescent="0.25">
      <c r="B230" s="103"/>
      <c r="C230" s="103"/>
      <c r="D230" s="103"/>
    </row>
    <row r="231" spans="2:4" x14ac:dyDescent="0.25">
      <c r="B231" s="103"/>
      <c r="C231" s="103"/>
      <c r="D231" s="103"/>
    </row>
    <row r="232" spans="2:4" x14ac:dyDescent="0.25">
      <c r="B232" s="103"/>
      <c r="C232" s="103"/>
      <c r="D232" s="103"/>
    </row>
    <row r="233" spans="2:4" x14ac:dyDescent="0.25">
      <c r="B233" s="103"/>
      <c r="C233" s="103"/>
      <c r="D233" s="103"/>
    </row>
    <row r="234" spans="2:4" x14ac:dyDescent="0.25">
      <c r="B234" s="103"/>
      <c r="C234" s="103"/>
      <c r="D234" s="103"/>
    </row>
    <row r="235" spans="2:4" x14ac:dyDescent="0.25">
      <c r="B235" s="103"/>
      <c r="C235" s="103"/>
      <c r="D235" s="103"/>
    </row>
    <row r="236" spans="2:4" x14ac:dyDescent="0.25">
      <c r="B236" s="103"/>
      <c r="C236" s="103"/>
      <c r="D236" s="103"/>
    </row>
    <row r="237" spans="2:4" x14ac:dyDescent="0.25">
      <c r="B237" s="103"/>
      <c r="C237" s="103"/>
      <c r="D237" s="103"/>
    </row>
    <row r="238" spans="2:4" x14ac:dyDescent="0.25">
      <c r="B238" s="103"/>
      <c r="C238" s="103"/>
      <c r="D238" s="103"/>
    </row>
    <row r="239" spans="2:4" x14ac:dyDescent="0.25">
      <c r="B239" s="103"/>
      <c r="C239" s="103"/>
      <c r="D239" s="103"/>
    </row>
    <row r="240" spans="2:4" x14ac:dyDescent="0.25">
      <c r="B240" s="103"/>
      <c r="C240" s="103"/>
      <c r="D240" s="103"/>
    </row>
    <row r="241" spans="2:4" x14ac:dyDescent="0.25">
      <c r="B241" s="103"/>
      <c r="C241" s="103"/>
      <c r="D241" s="103"/>
    </row>
    <row r="242" spans="2:4" x14ac:dyDescent="0.25">
      <c r="B242" s="103"/>
      <c r="C242" s="103"/>
      <c r="D242" s="103"/>
    </row>
    <row r="243" spans="2:4" x14ac:dyDescent="0.25">
      <c r="B243" s="103"/>
      <c r="C243" s="103"/>
      <c r="D243" s="103"/>
    </row>
    <row r="244" spans="2:4" x14ac:dyDescent="0.25">
      <c r="B244" s="103"/>
      <c r="C244" s="103"/>
      <c r="D244" s="103"/>
    </row>
    <row r="245" spans="2:4" x14ac:dyDescent="0.25">
      <c r="B245" s="103"/>
      <c r="C245" s="103"/>
      <c r="D245" s="103"/>
    </row>
    <row r="246" spans="2:4" x14ac:dyDescent="0.25">
      <c r="B246" s="103"/>
      <c r="C246" s="103"/>
      <c r="D246" s="103"/>
    </row>
    <row r="247" spans="2:4" x14ac:dyDescent="0.25">
      <c r="B247" s="103"/>
      <c r="C247" s="103"/>
      <c r="D247" s="103"/>
    </row>
    <row r="248" spans="2:4" x14ac:dyDescent="0.25">
      <c r="B248" s="103"/>
      <c r="C248" s="103"/>
      <c r="D248" s="103"/>
    </row>
    <row r="249" spans="2:4" x14ac:dyDescent="0.25">
      <c r="B249" s="103"/>
      <c r="C249" s="103"/>
      <c r="D249" s="103"/>
    </row>
    <row r="250" spans="2:4" x14ac:dyDescent="0.25">
      <c r="B250" s="103"/>
      <c r="C250" s="103"/>
      <c r="D250" s="103"/>
    </row>
    <row r="251" spans="2:4" x14ac:dyDescent="0.25">
      <c r="B251" s="103"/>
      <c r="C251" s="103"/>
      <c r="D251" s="103"/>
    </row>
    <row r="252" spans="2:4" x14ac:dyDescent="0.25">
      <c r="B252" s="103"/>
      <c r="C252" s="103"/>
      <c r="D252" s="103"/>
    </row>
    <row r="253" spans="2:4" x14ac:dyDescent="0.25">
      <c r="B253" s="103"/>
      <c r="C253" s="103"/>
      <c r="D253" s="103"/>
    </row>
    <row r="254" spans="2:4" x14ac:dyDescent="0.25">
      <c r="B254" s="103"/>
      <c r="C254" s="103"/>
      <c r="D254" s="103"/>
    </row>
    <row r="255" spans="2:4" x14ac:dyDescent="0.25">
      <c r="B255" s="103"/>
      <c r="C255" s="103"/>
      <c r="D255" s="103"/>
    </row>
    <row r="256" spans="2:4" x14ac:dyDescent="0.25">
      <c r="B256" s="103"/>
      <c r="C256" s="103"/>
      <c r="D256" s="103"/>
    </row>
    <row r="257" spans="2:4" x14ac:dyDescent="0.25">
      <c r="B257" s="103"/>
      <c r="C257" s="103"/>
      <c r="D257" s="103"/>
    </row>
    <row r="258" spans="2:4" x14ac:dyDescent="0.25">
      <c r="B258" s="103"/>
      <c r="C258" s="103"/>
      <c r="D258" s="103"/>
    </row>
    <row r="259" spans="2:4" x14ac:dyDescent="0.25">
      <c r="B259" s="103"/>
      <c r="C259" s="103"/>
      <c r="D259" s="103"/>
    </row>
    <row r="260" spans="2:4" x14ac:dyDescent="0.25">
      <c r="B260" s="103"/>
      <c r="C260" s="103"/>
      <c r="D260" s="103"/>
    </row>
    <row r="261" spans="2:4" x14ac:dyDescent="0.25">
      <c r="B261" s="103"/>
      <c r="C261" s="103"/>
      <c r="D261" s="103"/>
    </row>
    <row r="262" spans="2:4" x14ac:dyDescent="0.25">
      <c r="B262" s="103"/>
      <c r="C262" s="103"/>
      <c r="D262" s="103"/>
    </row>
    <row r="263" spans="2:4" x14ac:dyDescent="0.25">
      <c r="B263" s="103"/>
      <c r="C263" s="103"/>
      <c r="D263" s="103"/>
    </row>
    <row r="264" spans="2:4" x14ac:dyDescent="0.25">
      <c r="B264" s="103"/>
      <c r="C264" s="103"/>
      <c r="D264" s="103"/>
    </row>
    <row r="265" spans="2:4" x14ac:dyDescent="0.25">
      <c r="B265" s="103"/>
      <c r="C265" s="103"/>
      <c r="D265" s="103"/>
    </row>
    <row r="266" spans="2:4" x14ac:dyDescent="0.25">
      <c r="B266" s="103"/>
      <c r="C266" s="103"/>
      <c r="D266" s="103"/>
    </row>
    <row r="267" spans="2:4" x14ac:dyDescent="0.25">
      <c r="B267" s="103"/>
      <c r="C267" s="103"/>
      <c r="D267" s="103"/>
    </row>
    <row r="268" spans="2:4" x14ac:dyDescent="0.25">
      <c r="B268" s="103"/>
      <c r="C268" s="103"/>
      <c r="D268" s="103"/>
    </row>
    <row r="269" spans="2:4" x14ac:dyDescent="0.25">
      <c r="B269" s="103"/>
      <c r="C269" s="103"/>
      <c r="D269" s="103"/>
    </row>
    <row r="270" spans="2:4" x14ac:dyDescent="0.25">
      <c r="B270" s="103"/>
      <c r="C270" s="103"/>
      <c r="D270" s="103"/>
    </row>
    <row r="271" spans="2:4" x14ac:dyDescent="0.25">
      <c r="B271" s="103"/>
      <c r="C271" s="103"/>
      <c r="D271" s="103"/>
    </row>
    <row r="272" spans="2:4" x14ac:dyDescent="0.25">
      <c r="B272" s="103"/>
      <c r="C272" s="103"/>
      <c r="D272" s="103"/>
    </row>
    <row r="273" spans="2:4" x14ac:dyDescent="0.25">
      <c r="B273" s="103"/>
      <c r="C273" s="103"/>
      <c r="D273" s="103"/>
    </row>
    <row r="274" spans="2:4" x14ac:dyDescent="0.25">
      <c r="B274" s="103"/>
      <c r="C274" s="103"/>
      <c r="D274" s="103"/>
    </row>
    <row r="275" spans="2:4" x14ac:dyDescent="0.25">
      <c r="B275" s="103"/>
      <c r="C275" s="103"/>
      <c r="D275" s="103"/>
    </row>
    <row r="276" spans="2:4" x14ac:dyDescent="0.25">
      <c r="B276" s="103"/>
      <c r="C276" s="103"/>
      <c r="D276" s="103"/>
    </row>
    <row r="277" spans="2:4" x14ac:dyDescent="0.25">
      <c r="B277" s="103"/>
      <c r="C277" s="103"/>
      <c r="D277" s="103"/>
    </row>
    <row r="278" spans="2:4" x14ac:dyDescent="0.25">
      <c r="B278" s="103"/>
      <c r="C278" s="103"/>
      <c r="D278" s="103"/>
    </row>
    <row r="279" spans="2:4" x14ac:dyDescent="0.25">
      <c r="B279" s="103"/>
      <c r="C279" s="103"/>
      <c r="D279" s="103"/>
    </row>
    <row r="280" spans="2:4" x14ac:dyDescent="0.25">
      <c r="B280" s="103"/>
      <c r="C280" s="103"/>
      <c r="D280" s="103"/>
    </row>
    <row r="281" spans="2:4" x14ac:dyDescent="0.25">
      <c r="B281" s="103"/>
      <c r="C281" s="103"/>
      <c r="D281" s="103"/>
    </row>
    <row r="282" spans="2:4" x14ac:dyDescent="0.25">
      <c r="B282" s="103"/>
      <c r="C282" s="103"/>
      <c r="D282" s="103"/>
    </row>
    <row r="283" spans="2:4" x14ac:dyDescent="0.25">
      <c r="B283" s="103"/>
      <c r="C283" s="103"/>
      <c r="D283" s="103"/>
    </row>
    <row r="284" spans="2:4" x14ac:dyDescent="0.25">
      <c r="B284" s="103"/>
      <c r="C284" s="103"/>
      <c r="D284" s="103"/>
    </row>
    <row r="285" spans="2:4" x14ac:dyDescent="0.25">
      <c r="B285" s="103"/>
      <c r="C285" s="103"/>
      <c r="D285" s="103"/>
    </row>
    <row r="286" spans="2:4" x14ac:dyDescent="0.25">
      <c r="B286" s="103"/>
      <c r="C286" s="103"/>
      <c r="D286" s="103"/>
    </row>
    <row r="287" spans="2:4" x14ac:dyDescent="0.25">
      <c r="B287" s="103"/>
      <c r="C287" s="103"/>
      <c r="D287" s="103"/>
    </row>
    <row r="288" spans="2:4" x14ac:dyDescent="0.25">
      <c r="B288" s="103"/>
      <c r="C288" s="103"/>
      <c r="D288" s="103"/>
    </row>
    <row r="289" spans="2:4" x14ac:dyDescent="0.25">
      <c r="B289" s="103"/>
      <c r="C289" s="103"/>
      <c r="D289" s="103"/>
    </row>
    <row r="290" spans="2:4" x14ac:dyDescent="0.25">
      <c r="B290" s="103"/>
      <c r="C290" s="103"/>
      <c r="D290" s="103"/>
    </row>
    <row r="291" spans="2:4" x14ac:dyDescent="0.25">
      <c r="B291" s="103"/>
      <c r="C291" s="103"/>
      <c r="D291" s="103"/>
    </row>
    <row r="292" spans="2:4" x14ac:dyDescent="0.25">
      <c r="B292" s="103"/>
      <c r="C292" s="103"/>
      <c r="D292" s="103"/>
    </row>
    <row r="293" spans="2:4" x14ac:dyDescent="0.25">
      <c r="B293" s="103"/>
      <c r="C293" s="103"/>
      <c r="D293" s="103"/>
    </row>
    <row r="294" spans="2:4" x14ac:dyDescent="0.25">
      <c r="B294" s="103"/>
      <c r="C294" s="103"/>
      <c r="D294" s="103"/>
    </row>
    <row r="295" spans="2:4" x14ac:dyDescent="0.25">
      <c r="B295" s="103"/>
      <c r="C295" s="103"/>
      <c r="D295" s="103"/>
    </row>
    <row r="296" spans="2:4" x14ac:dyDescent="0.25">
      <c r="B296" s="103"/>
      <c r="C296" s="103"/>
      <c r="D296" s="103"/>
    </row>
    <row r="297" spans="2:4" x14ac:dyDescent="0.25">
      <c r="B297" s="103"/>
      <c r="C297" s="103"/>
      <c r="D297" s="103"/>
    </row>
    <row r="298" spans="2:4" x14ac:dyDescent="0.25">
      <c r="B298" s="103"/>
      <c r="C298" s="103"/>
      <c r="D298" s="103"/>
    </row>
    <row r="299" spans="2:4" x14ac:dyDescent="0.25">
      <c r="B299" s="103"/>
      <c r="C299" s="103"/>
      <c r="D299" s="103"/>
    </row>
    <row r="300" spans="2:4" x14ac:dyDescent="0.25">
      <c r="B300" s="103"/>
      <c r="C300" s="103"/>
      <c r="D300" s="103"/>
    </row>
    <row r="301" spans="2:4" x14ac:dyDescent="0.25">
      <c r="B301" s="103"/>
      <c r="C301" s="103"/>
      <c r="D301" s="103"/>
    </row>
    <row r="302" spans="2:4" x14ac:dyDescent="0.25">
      <c r="B302" s="103"/>
      <c r="C302" s="103"/>
      <c r="D302" s="103"/>
    </row>
    <row r="303" spans="2:4" x14ac:dyDescent="0.25">
      <c r="B303" s="103"/>
      <c r="C303" s="103"/>
      <c r="D303" s="103"/>
    </row>
    <row r="304" spans="2:4" x14ac:dyDescent="0.25">
      <c r="B304" s="103"/>
      <c r="C304" s="103"/>
      <c r="D304" s="103"/>
    </row>
    <row r="305" spans="2:4" x14ac:dyDescent="0.25">
      <c r="B305" s="103"/>
      <c r="C305" s="103"/>
      <c r="D305" s="103"/>
    </row>
    <row r="306" spans="2:4" x14ac:dyDescent="0.25">
      <c r="B306" s="103"/>
      <c r="C306" s="103"/>
      <c r="D306" s="103"/>
    </row>
    <row r="307" spans="2:4" x14ac:dyDescent="0.25">
      <c r="B307" s="103"/>
      <c r="C307" s="103"/>
      <c r="D307" s="103"/>
    </row>
    <row r="308" spans="2:4" x14ac:dyDescent="0.25">
      <c r="B308" s="103"/>
      <c r="C308" s="103"/>
      <c r="D308" s="103"/>
    </row>
    <row r="309" spans="2:4" x14ac:dyDescent="0.25">
      <c r="B309" s="103"/>
      <c r="C309" s="103"/>
      <c r="D309" s="103"/>
    </row>
    <row r="310" spans="2:4" x14ac:dyDescent="0.25">
      <c r="B310" s="103"/>
      <c r="C310" s="103"/>
      <c r="D310" s="103"/>
    </row>
    <row r="311" spans="2:4" x14ac:dyDescent="0.25">
      <c r="B311" s="103"/>
      <c r="C311" s="103"/>
      <c r="D311" s="103"/>
    </row>
    <row r="312" spans="2:4" x14ac:dyDescent="0.25">
      <c r="B312" s="103"/>
      <c r="C312" s="103"/>
      <c r="D312" s="103"/>
    </row>
    <row r="313" spans="2:4" x14ac:dyDescent="0.25">
      <c r="B313" s="103"/>
      <c r="C313" s="103"/>
      <c r="D313" s="103"/>
    </row>
    <row r="314" spans="2:4" x14ac:dyDescent="0.25">
      <c r="B314" s="103"/>
      <c r="C314" s="103"/>
      <c r="D314" s="103"/>
    </row>
    <row r="315" spans="2:4" x14ac:dyDescent="0.25">
      <c r="B315" s="103"/>
      <c r="C315" s="103"/>
      <c r="D315" s="103"/>
    </row>
    <row r="316" spans="2:4" x14ac:dyDescent="0.25">
      <c r="B316" s="103"/>
      <c r="C316" s="103"/>
      <c r="D316" s="103"/>
    </row>
    <row r="317" spans="2:4" x14ac:dyDescent="0.25">
      <c r="B317" s="103"/>
      <c r="C317" s="103"/>
      <c r="D317" s="103"/>
    </row>
    <row r="318" spans="2:4" x14ac:dyDescent="0.25">
      <c r="B318" s="103"/>
      <c r="C318" s="103"/>
      <c r="D318" s="103"/>
    </row>
    <row r="319" spans="2:4" x14ac:dyDescent="0.25">
      <c r="B319" s="103"/>
      <c r="C319" s="103"/>
      <c r="D319" s="103"/>
    </row>
    <row r="320" spans="2:4" x14ac:dyDescent="0.25">
      <c r="B320" s="103"/>
      <c r="C320" s="103"/>
      <c r="D320" s="103"/>
    </row>
    <row r="321" spans="2:4" x14ac:dyDescent="0.25">
      <c r="B321" s="103"/>
      <c r="C321" s="103"/>
      <c r="D321" s="103"/>
    </row>
    <row r="322" spans="2:4" x14ac:dyDescent="0.25">
      <c r="B322" s="103"/>
      <c r="C322" s="103"/>
      <c r="D322" s="103"/>
    </row>
    <row r="323" spans="2:4" x14ac:dyDescent="0.25">
      <c r="B323" s="103"/>
      <c r="C323" s="103"/>
      <c r="D323" s="103"/>
    </row>
    <row r="324" spans="2:4" x14ac:dyDescent="0.25">
      <c r="B324" s="103"/>
      <c r="C324" s="103"/>
      <c r="D324" s="103"/>
    </row>
    <row r="325" spans="2:4" x14ac:dyDescent="0.25">
      <c r="B325" s="103"/>
      <c r="C325" s="103"/>
      <c r="D325" s="103"/>
    </row>
    <row r="326" spans="2:4" x14ac:dyDescent="0.25">
      <c r="B326" s="103"/>
      <c r="C326" s="103"/>
      <c r="D326" s="103"/>
    </row>
    <row r="327" spans="2:4" x14ac:dyDescent="0.25">
      <c r="B327" s="103"/>
      <c r="C327" s="103"/>
      <c r="D327" s="103"/>
    </row>
    <row r="328" spans="2:4" x14ac:dyDescent="0.25">
      <c r="B328" s="103"/>
      <c r="C328" s="103"/>
      <c r="D328" s="103"/>
    </row>
    <row r="329" spans="2:4" x14ac:dyDescent="0.25">
      <c r="B329" s="103"/>
      <c r="C329" s="103"/>
      <c r="D329" s="103"/>
    </row>
    <row r="330" spans="2:4" x14ac:dyDescent="0.25">
      <c r="B330" s="103"/>
      <c r="C330" s="103"/>
      <c r="D330" s="103"/>
    </row>
    <row r="331" spans="2:4" x14ac:dyDescent="0.25">
      <c r="B331" s="103"/>
      <c r="C331" s="103"/>
      <c r="D331" s="103"/>
    </row>
    <row r="332" spans="2:4" x14ac:dyDescent="0.25">
      <c r="B332" s="103"/>
      <c r="C332" s="103"/>
      <c r="D332" s="103"/>
    </row>
    <row r="333" spans="2:4" x14ac:dyDescent="0.25">
      <c r="B333" s="103"/>
      <c r="C333" s="103"/>
      <c r="D333" s="103"/>
    </row>
    <row r="334" spans="2:4" x14ac:dyDescent="0.25">
      <c r="B334" s="103"/>
      <c r="C334" s="103"/>
      <c r="D334" s="103"/>
    </row>
    <row r="335" spans="2:4" x14ac:dyDescent="0.25">
      <c r="B335" s="103"/>
      <c r="C335" s="103"/>
      <c r="D335" s="103"/>
    </row>
    <row r="336" spans="2:4" x14ac:dyDescent="0.25">
      <c r="B336" s="103"/>
      <c r="C336" s="103"/>
      <c r="D336" s="103"/>
    </row>
    <row r="337" spans="2:4" x14ac:dyDescent="0.25">
      <c r="B337" s="103"/>
      <c r="C337" s="103"/>
      <c r="D337" s="103"/>
    </row>
    <row r="338" spans="2:4" x14ac:dyDescent="0.25">
      <c r="B338" s="103"/>
      <c r="C338" s="103"/>
      <c r="D338" s="103"/>
    </row>
    <row r="339" spans="2:4" x14ac:dyDescent="0.25">
      <c r="B339" s="103"/>
      <c r="C339" s="103"/>
      <c r="D339" s="103"/>
    </row>
    <row r="340" spans="2:4" x14ac:dyDescent="0.25">
      <c r="B340" s="103"/>
      <c r="C340" s="103"/>
      <c r="D340" s="103"/>
    </row>
    <row r="341" spans="2:4" x14ac:dyDescent="0.25">
      <c r="B341" s="103"/>
      <c r="C341" s="103"/>
      <c r="D341" s="103"/>
    </row>
    <row r="342" spans="2:4" x14ac:dyDescent="0.25">
      <c r="B342" s="103"/>
      <c r="C342" s="103"/>
      <c r="D342" s="103"/>
    </row>
    <row r="343" spans="2:4" x14ac:dyDescent="0.25">
      <c r="B343" s="103"/>
      <c r="C343" s="103"/>
      <c r="D343" s="103"/>
    </row>
    <row r="344" spans="2:4" x14ac:dyDescent="0.25">
      <c r="B344" s="103"/>
      <c r="C344" s="103"/>
      <c r="D344" s="103"/>
    </row>
    <row r="345" spans="2:4" x14ac:dyDescent="0.25">
      <c r="B345" s="103"/>
      <c r="C345" s="103"/>
      <c r="D345" s="103"/>
    </row>
    <row r="346" spans="2:4" x14ac:dyDescent="0.25">
      <c r="B346" s="103"/>
      <c r="C346" s="103"/>
      <c r="D346" s="103"/>
    </row>
    <row r="347" spans="2:4" x14ac:dyDescent="0.25">
      <c r="B347" s="103"/>
      <c r="C347" s="103"/>
      <c r="D347" s="103"/>
    </row>
    <row r="348" spans="2:4" x14ac:dyDescent="0.25">
      <c r="B348" s="103"/>
      <c r="C348" s="103"/>
      <c r="D348" s="103"/>
    </row>
    <row r="349" spans="2:4" x14ac:dyDescent="0.25">
      <c r="B349" s="103"/>
      <c r="C349" s="103"/>
      <c r="D349" s="103"/>
    </row>
    <row r="350" spans="2:4" x14ac:dyDescent="0.25">
      <c r="B350" s="103"/>
      <c r="C350" s="103"/>
      <c r="D350" s="103"/>
    </row>
    <row r="351" spans="2:4" x14ac:dyDescent="0.25">
      <c r="B351" s="103"/>
      <c r="C351" s="103"/>
      <c r="D351" s="103"/>
    </row>
    <row r="352" spans="2:4" x14ac:dyDescent="0.25">
      <c r="B352" s="103"/>
      <c r="C352" s="103"/>
      <c r="D352" s="103"/>
    </row>
    <row r="353" spans="2:4" x14ac:dyDescent="0.25">
      <c r="B353" s="103"/>
      <c r="C353" s="103"/>
      <c r="D353" s="103"/>
    </row>
    <row r="354" spans="2:4" x14ac:dyDescent="0.25">
      <c r="B354" s="103"/>
      <c r="C354" s="103"/>
      <c r="D354" s="103"/>
    </row>
    <row r="355" spans="2:4" x14ac:dyDescent="0.25">
      <c r="B355" s="103"/>
      <c r="C355" s="103"/>
      <c r="D355" s="103"/>
    </row>
    <row r="356" spans="2:4" x14ac:dyDescent="0.25">
      <c r="B356" s="103"/>
      <c r="C356" s="103"/>
      <c r="D356" s="103"/>
    </row>
    <row r="357" spans="2:4" x14ac:dyDescent="0.25">
      <c r="B357" s="103"/>
      <c r="C357" s="103"/>
      <c r="D357" s="103"/>
    </row>
    <row r="358" spans="2:4" x14ac:dyDescent="0.25">
      <c r="B358" s="103"/>
      <c r="C358" s="103"/>
      <c r="D358" s="103"/>
    </row>
    <row r="359" spans="2:4" x14ac:dyDescent="0.25">
      <c r="B359" s="103"/>
      <c r="C359" s="103"/>
      <c r="D359" s="103"/>
    </row>
    <row r="360" spans="2:4" x14ac:dyDescent="0.25">
      <c r="B360" s="103"/>
      <c r="C360" s="103"/>
      <c r="D360" s="103"/>
    </row>
    <row r="361" spans="2:4" x14ac:dyDescent="0.25">
      <c r="B361" s="103"/>
      <c r="C361" s="103"/>
      <c r="D361" s="103"/>
    </row>
    <row r="362" spans="2:4" x14ac:dyDescent="0.25">
      <c r="B362" s="103"/>
      <c r="C362" s="103"/>
      <c r="D362" s="103"/>
    </row>
    <row r="363" spans="2:4" x14ac:dyDescent="0.25">
      <c r="B363" s="103"/>
      <c r="C363" s="103"/>
      <c r="D363" s="103"/>
    </row>
    <row r="364" spans="2:4" x14ac:dyDescent="0.25">
      <c r="B364" s="103"/>
      <c r="C364" s="103"/>
      <c r="D364" s="103"/>
    </row>
    <row r="365" spans="2:4" x14ac:dyDescent="0.25">
      <c r="B365" s="103"/>
      <c r="C365" s="103"/>
      <c r="D365" s="103"/>
    </row>
    <row r="366" spans="2:4" x14ac:dyDescent="0.25">
      <c r="B366" s="103"/>
      <c r="C366" s="103"/>
      <c r="D366" s="103"/>
    </row>
    <row r="367" spans="2:4" x14ac:dyDescent="0.25">
      <c r="B367" s="103"/>
      <c r="C367" s="103"/>
      <c r="D367" s="103"/>
    </row>
    <row r="368" spans="2:4" x14ac:dyDescent="0.25">
      <c r="B368" s="103"/>
      <c r="C368" s="103"/>
      <c r="D368" s="103"/>
    </row>
    <row r="369" spans="2:4" x14ac:dyDescent="0.25">
      <c r="B369" s="103"/>
      <c r="C369" s="103"/>
      <c r="D369" s="103"/>
    </row>
    <row r="370" spans="2:4" x14ac:dyDescent="0.25">
      <c r="B370" s="103"/>
      <c r="C370" s="103"/>
      <c r="D370" s="103"/>
    </row>
    <row r="371" spans="2:4" x14ac:dyDescent="0.25">
      <c r="B371" s="103"/>
      <c r="C371" s="103"/>
      <c r="D371" s="103"/>
    </row>
    <row r="372" spans="2:4" x14ac:dyDescent="0.25">
      <c r="B372" s="103"/>
      <c r="C372" s="103"/>
      <c r="D372" s="103"/>
    </row>
    <row r="373" spans="2:4" x14ac:dyDescent="0.25">
      <c r="B373" s="103"/>
      <c r="C373" s="103"/>
      <c r="D373" s="103"/>
    </row>
    <row r="374" spans="2:4" x14ac:dyDescent="0.25">
      <c r="B374" s="103"/>
      <c r="C374" s="103"/>
      <c r="D374" s="103"/>
    </row>
    <row r="375" spans="2:4" x14ac:dyDescent="0.25">
      <c r="B375" s="103"/>
      <c r="C375" s="103"/>
      <c r="D375" s="103"/>
    </row>
    <row r="376" spans="2:4" x14ac:dyDescent="0.25">
      <c r="B376" s="103"/>
      <c r="C376" s="103"/>
      <c r="D376" s="103"/>
    </row>
    <row r="377" spans="2:4" x14ac:dyDescent="0.25">
      <c r="B377" s="103"/>
      <c r="C377" s="103"/>
      <c r="D377" s="103"/>
    </row>
    <row r="378" spans="2:4" x14ac:dyDescent="0.25">
      <c r="B378" s="103"/>
      <c r="C378" s="103"/>
      <c r="D378" s="103"/>
    </row>
    <row r="379" spans="2:4" x14ac:dyDescent="0.25">
      <c r="B379" s="103"/>
      <c r="C379" s="103"/>
      <c r="D379" s="103"/>
    </row>
    <row r="380" spans="2:4" x14ac:dyDescent="0.25">
      <c r="B380" s="103"/>
      <c r="C380" s="103"/>
      <c r="D380" s="103"/>
    </row>
    <row r="381" spans="2:4" x14ac:dyDescent="0.25">
      <c r="B381" s="103"/>
      <c r="C381" s="103"/>
      <c r="D381" s="103"/>
    </row>
    <row r="382" spans="2:4" x14ac:dyDescent="0.25">
      <c r="B382" s="103"/>
      <c r="C382" s="103"/>
      <c r="D382" s="103"/>
    </row>
    <row r="383" spans="2:4" x14ac:dyDescent="0.25">
      <c r="B383" s="103"/>
      <c r="C383" s="103"/>
      <c r="D383" s="103"/>
    </row>
    <row r="384" spans="2:4" x14ac:dyDescent="0.25">
      <c r="B384" s="103"/>
      <c r="C384" s="103"/>
      <c r="D384" s="103"/>
    </row>
    <row r="385" spans="2:4" x14ac:dyDescent="0.25">
      <c r="B385" s="103"/>
      <c r="C385" s="103"/>
      <c r="D385" s="103"/>
    </row>
    <row r="386" spans="2:4" x14ac:dyDescent="0.25">
      <c r="B386" s="103"/>
      <c r="C386" s="103"/>
      <c r="D386" s="103"/>
    </row>
    <row r="387" spans="2:4" x14ac:dyDescent="0.25">
      <c r="B387" s="103"/>
      <c r="C387" s="103"/>
      <c r="D387" s="103"/>
    </row>
    <row r="388" spans="2:4" x14ac:dyDescent="0.25">
      <c r="B388" s="103"/>
      <c r="C388" s="103"/>
      <c r="D388" s="103"/>
    </row>
    <row r="389" spans="2:4" x14ac:dyDescent="0.25">
      <c r="B389" s="103"/>
      <c r="C389" s="103"/>
      <c r="D389" s="103"/>
    </row>
    <row r="390" spans="2:4" x14ac:dyDescent="0.25">
      <c r="B390" s="103"/>
      <c r="C390" s="103"/>
      <c r="D390" s="103"/>
    </row>
    <row r="391" spans="2:4" x14ac:dyDescent="0.25">
      <c r="B391" s="103"/>
      <c r="C391" s="103"/>
      <c r="D391" s="103"/>
    </row>
    <row r="392" spans="2:4" x14ac:dyDescent="0.25">
      <c r="B392" s="103"/>
      <c r="C392" s="103"/>
      <c r="D392" s="103"/>
    </row>
    <row r="393" spans="2:4" x14ac:dyDescent="0.25">
      <c r="B393" s="103"/>
      <c r="C393" s="103"/>
      <c r="D393" s="103"/>
    </row>
    <row r="394" spans="2:4" x14ac:dyDescent="0.25">
      <c r="B394" s="103"/>
      <c r="C394" s="103"/>
      <c r="D394" s="103"/>
    </row>
    <row r="395" spans="2:4" x14ac:dyDescent="0.25">
      <c r="B395" s="103"/>
      <c r="C395" s="103"/>
      <c r="D395" s="103"/>
    </row>
    <row r="396" spans="2:4" x14ac:dyDescent="0.25">
      <c r="B396" s="103"/>
      <c r="C396" s="103"/>
      <c r="D396" s="103"/>
    </row>
    <row r="397" spans="2:4" x14ac:dyDescent="0.25">
      <c r="B397" s="103"/>
      <c r="C397" s="103"/>
      <c r="D397" s="103"/>
    </row>
    <row r="398" spans="2:4" x14ac:dyDescent="0.25">
      <c r="B398" s="103"/>
      <c r="C398" s="103"/>
      <c r="D398" s="103"/>
    </row>
    <row r="399" spans="2:4" x14ac:dyDescent="0.25">
      <c r="B399" s="103"/>
      <c r="C399" s="103"/>
      <c r="D399" s="103"/>
    </row>
    <row r="400" spans="2:4" x14ac:dyDescent="0.25">
      <c r="B400" s="103"/>
      <c r="C400" s="103"/>
      <c r="D400" s="103"/>
    </row>
    <row r="401" spans="2:4" x14ac:dyDescent="0.25">
      <c r="B401" s="103"/>
      <c r="C401" s="103"/>
      <c r="D401" s="103"/>
    </row>
    <row r="402" spans="2:4" x14ac:dyDescent="0.25">
      <c r="B402" s="103"/>
      <c r="C402" s="103"/>
      <c r="D402" s="103"/>
    </row>
    <row r="403" spans="2:4" x14ac:dyDescent="0.25">
      <c r="B403" s="103"/>
      <c r="C403" s="103"/>
      <c r="D403" s="103"/>
    </row>
    <row r="404" spans="2:4" x14ac:dyDescent="0.25">
      <c r="B404" s="103"/>
      <c r="C404" s="103"/>
      <c r="D404" s="103"/>
    </row>
    <row r="405" spans="2:4" x14ac:dyDescent="0.25">
      <c r="B405" s="103"/>
      <c r="C405" s="103"/>
      <c r="D405" s="103"/>
    </row>
    <row r="406" spans="2:4" x14ac:dyDescent="0.25">
      <c r="B406" s="103"/>
      <c r="C406" s="103"/>
      <c r="D406" s="103"/>
    </row>
    <row r="407" spans="2:4" x14ac:dyDescent="0.25">
      <c r="B407" s="103"/>
      <c r="C407" s="103"/>
      <c r="D407" s="103"/>
    </row>
    <row r="408" spans="2:4" x14ac:dyDescent="0.25">
      <c r="B408" s="103"/>
      <c r="C408" s="103"/>
      <c r="D408" s="103"/>
    </row>
    <row r="409" spans="2:4" x14ac:dyDescent="0.25">
      <c r="B409" s="103"/>
      <c r="C409" s="103"/>
      <c r="D409" s="103"/>
    </row>
    <row r="410" spans="2:4" x14ac:dyDescent="0.25">
      <c r="B410" s="103"/>
      <c r="C410" s="103"/>
      <c r="D410" s="103"/>
    </row>
    <row r="411" spans="2:4" x14ac:dyDescent="0.25">
      <c r="B411" s="103"/>
      <c r="C411" s="103"/>
      <c r="D411" s="103"/>
    </row>
    <row r="412" spans="2:4" x14ac:dyDescent="0.25">
      <c r="B412" s="103"/>
      <c r="C412" s="103"/>
      <c r="D412" s="103"/>
    </row>
    <row r="413" spans="2:4" x14ac:dyDescent="0.25">
      <c r="B413" s="103"/>
      <c r="C413" s="103"/>
      <c r="D413" s="103"/>
    </row>
    <row r="414" spans="2:4" x14ac:dyDescent="0.25">
      <c r="B414" s="103"/>
      <c r="C414" s="103"/>
      <c r="D414" s="103"/>
    </row>
    <row r="415" spans="2:4" x14ac:dyDescent="0.25">
      <c r="B415" s="103"/>
      <c r="C415" s="103"/>
      <c r="D415" s="103"/>
    </row>
    <row r="416" spans="2:4" x14ac:dyDescent="0.25">
      <c r="B416" s="103"/>
      <c r="C416" s="103"/>
      <c r="D416" s="103"/>
    </row>
    <row r="417" spans="2:4" x14ac:dyDescent="0.25">
      <c r="B417" s="103"/>
      <c r="C417" s="103"/>
      <c r="D417" s="103"/>
    </row>
    <row r="418" spans="2:4" x14ac:dyDescent="0.25">
      <c r="B418" s="103"/>
      <c r="C418" s="103"/>
      <c r="D418" s="103"/>
    </row>
    <row r="419" spans="2:4" x14ac:dyDescent="0.25">
      <c r="B419" s="103"/>
      <c r="C419" s="103"/>
      <c r="D419" s="103"/>
    </row>
    <row r="420" spans="2:4" x14ac:dyDescent="0.25">
      <c r="B420" s="103"/>
      <c r="C420" s="103"/>
      <c r="D420" s="103"/>
    </row>
    <row r="421" spans="2:4" x14ac:dyDescent="0.25">
      <c r="B421" s="103"/>
      <c r="C421" s="103"/>
      <c r="D421" s="103"/>
    </row>
    <row r="422" spans="2:4" x14ac:dyDescent="0.25">
      <c r="B422" s="103"/>
      <c r="C422" s="103"/>
      <c r="D422" s="103"/>
    </row>
    <row r="423" spans="2:4" x14ac:dyDescent="0.25">
      <c r="B423" s="103"/>
      <c r="C423" s="103"/>
      <c r="D423" s="103"/>
    </row>
    <row r="424" spans="2:4" x14ac:dyDescent="0.25">
      <c r="B424" s="103"/>
      <c r="C424" s="103"/>
      <c r="D424" s="103"/>
    </row>
    <row r="425" spans="2:4" x14ac:dyDescent="0.25">
      <c r="B425" s="103"/>
      <c r="C425" s="103"/>
      <c r="D425" s="103"/>
    </row>
    <row r="426" spans="2:4" x14ac:dyDescent="0.25">
      <c r="B426" s="103"/>
      <c r="C426" s="103"/>
      <c r="D426" s="103"/>
    </row>
    <row r="427" spans="2:4" x14ac:dyDescent="0.25">
      <c r="B427" s="103"/>
      <c r="C427" s="103"/>
      <c r="D427" s="103"/>
    </row>
    <row r="428" spans="2:4" x14ac:dyDescent="0.25">
      <c r="B428" s="103"/>
      <c r="C428" s="103"/>
      <c r="D428" s="103"/>
    </row>
    <row r="429" spans="2:4" x14ac:dyDescent="0.25">
      <c r="B429" s="103"/>
      <c r="C429" s="103"/>
      <c r="D429" s="103"/>
    </row>
    <row r="430" spans="2:4" x14ac:dyDescent="0.25">
      <c r="B430" s="103"/>
      <c r="C430" s="103"/>
      <c r="D430" s="103"/>
    </row>
    <row r="431" spans="2:4" x14ac:dyDescent="0.25">
      <c r="B431" s="103"/>
      <c r="C431" s="103"/>
      <c r="D431" s="103"/>
    </row>
    <row r="432" spans="2:4" x14ac:dyDescent="0.25">
      <c r="B432" s="103"/>
      <c r="C432" s="103"/>
      <c r="D432" s="103"/>
    </row>
    <row r="433" spans="2:4" x14ac:dyDescent="0.25">
      <c r="B433" s="103"/>
      <c r="C433" s="103"/>
      <c r="D433" s="103"/>
    </row>
    <row r="434" spans="2:4" x14ac:dyDescent="0.25">
      <c r="B434" s="103"/>
      <c r="C434" s="103"/>
      <c r="D434" s="103"/>
    </row>
    <row r="435" spans="2:4" x14ac:dyDescent="0.25">
      <c r="B435" s="103"/>
      <c r="C435" s="103"/>
      <c r="D435" s="103"/>
    </row>
    <row r="436" spans="2:4" x14ac:dyDescent="0.25">
      <c r="B436" s="103"/>
      <c r="C436" s="103"/>
      <c r="D436" s="103"/>
    </row>
    <row r="437" spans="2:4" x14ac:dyDescent="0.25">
      <c r="B437" s="103"/>
      <c r="C437" s="103"/>
      <c r="D437" s="103"/>
    </row>
    <row r="438" spans="2:4" x14ac:dyDescent="0.25">
      <c r="B438" s="103"/>
      <c r="C438" s="103"/>
      <c r="D438" s="103"/>
    </row>
    <row r="439" spans="2:4" x14ac:dyDescent="0.25">
      <c r="B439" s="103"/>
      <c r="C439" s="103"/>
      <c r="D439" s="103"/>
    </row>
    <row r="440" spans="2:4" x14ac:dyDescent="0.25">
      <c r="B440" s="103"/>
      <c r="C440" s="103"/>
      <c r="D440" s="103"/>
    </row>
    <row r="441" spans="2:4" x14ac:dyDescent="0.25">
      <c r="B441" s="103"/>
      <c r="C441" s="103"/>
      <c r="D441" s="103"/>
    </row>
    <row r="442" spans="2:4" x14ac:dyDescent="0.25">
      <c r="B442" s="103"/>
      <c r="C442" s="103"/>
      <c r="D442" s="103"/>
    </row>
    <row r="443" spans="2:4" x14ac:dyDescent="0.25">
      <c r="B443" s="103"/>
      <c r="C443" s="103"/>
      <c r="D443" s="103"/>
    </row>
    <row r="444" spans="2:4" x14ac:dyDescent="0.25">
      <c r="B444" s="103"/>
      <c r="C444" s="103"/>
      <c r="D444" s="103"/>
    </row>
    <row r="445" spans="2:4" x14ac:dyDescent="0.25">
      <c r="B445" s="103"/>
      <c r="C445" s="103"/>
      <c r="D445" s="103"/>
    </row>
    <row r="446" spans="2:4" x14ac:dyDescent="0.25">
      <c r="B446" s="103"/>
      <c r="C446" s="103"/>
      <c r="D446" s="103"/>
    </row>
    <row r="447" spans="2:4" x14ac:dyDescent="0.25">
      <c r="B447" s="103"/>
      <c r="C447" s="103"/>
      <c r="D447" s="103"/>
    </row>
    <row r="448" spans="2:4" x14ac:dyDescent="0.25">
      <c r="B448" s="103"/>
      <c r="C448" s="103"/>
      <c r="D448" s="103"/>
    </row>
    <row r="449" spans="2:4" x14ac:dyDescent="0.25">
      <c r="B449" s="103"/>
      <c r="C449" s="103"/>
      <c r="D449" s="103"/>
    </row>
    <row r="450" spans="2:4" x14ac:dyDescent="0.25">
      <c r="B450" s="103"/>
      <c r="C450" s="103"/>
      <c r="D450" s="103"/>
    </row>
    <row r="451" spans="2:4" x14ac:dyDescent="0.25">
      <c r="B451" s="103"/>
      <c r="C451" s="103"/>
      <c r="D451" s="103"/>
    </row>
    <row r="452" spans="2:4" x14ac:dyDescent="0.25">
      <c r="B452" s="103"/>
      <c r="C452" s="103"/>
      <c r="D452" s="103"/>
    </row>
    <row r="453" spans="2:4" x14ac:dyDescent="0.25">
      <c r="B453" s="103"/>
      <c r="C453" s="103"/>
      <c r="D453" s="103"/>
    </row>
    <row r="454" spans="2:4" x14ac:dyDescent="0.25">
      <c r="B454" s="103"/>
      <c r="C454" s="103"/>
      <c r="D454" s="103"/>
    </row>
    <row r="455" spans="2:4" x14ac:dyDescent="0.25">
      <c r="B455" s="103"/>
      <c r="C455" s="103"/>
      <c r="D455" s="103"/>
    </row>
    <row r="456" spans="2:4" x14ac:dyDescent="0.25">
      <c r="B456" s="103"/>
      <c r="C456" s="103"/>
      <c r="D456" s="103"/>
    </row>
    <row r="457" spans="2:4" x14ac:dyDescent="0.25">
      <c r="B457" s="103"/>
      <c r="C457" s="103"/>
      <c r="D457" s="103"/>
    </row>
    <row r="458" spans="2:4" x14ac:dyDescent="0.25">
      <c r="B458" s="103"/>
      <c r="C458" s="103"/>
      <c r="D458" s="103"/>
    </row>
    <row r="459" spans="2:4" x14ac:dyDescent="0.25">
      <c r="B459" s="103"/>
      <c r="C459" s="103"/>
      <c r="D459" s="103"/>
    </row>
    <row r="460" spans="2:4" x14ac:dyDescent="0.25">
      <c r="B460" s="103"/>
      <c r="C460" s="103"/>
      <c r="D460" s="103"/>
    </row>
    <row r="461" spans="2:4" x14ac:dyDescent="0.25">
      <c r="B461" s="103"/>
      <c r="C461" s="103"/>
      <c r="D461" s="103"/>
    </row>
    <row r="462" spans="2:4" x14ac:dyDescent="0.25">
      <c r="B462" s="103"/>
      <c r="C462" s="103"/>
      <c r="D462" s="103"/>
    </row>
    <row r="463" spans="2:4" x14ac:dyDescent="0.25">
      <c r="B463" s="103"/>
      <c r="C463" s="103"/>
      <c r="D463" s="103"/>
    </row>
    <row r="464" spans="2:4" x14ac:dyDescent="0.25">
      <c r="B464" s="103"/>
      <c r="C464" s="103"/>
      <c r="D464" s="103"/>
    </row>
    <row r="465" spans="2:4" x14ac:dyDescent="0.25">
      <c r="B465" s="103"/>
      <c r="C465" s="103"/>
      <c r="D465" s="103"/>
    </row>
    <row r="466" spans="2:4" x14ac:dyDescent="0.25">
      <c r="B466" s="103"/>
      <c r="C466" s="103"/>
      <c r="D466" s="103"/>
    </row>
    <row r="467" spans="2:4" x14ac:dyDescent="0.25">
      <c r="B467" s="103"/>
      <c r="C467" s="103"/>
      <c r="D467" s="103"/>
    </row>
    <row r="468" spans="2:4" x14ac:dyDescent="0.25">
      <c r="B468" s="103"/>
      <c r="C468" s="103"/>
      <c r="D468" s="103"/>
    </row>
    <row r="469" spans="2:4" x14ac:dyDescent="0.25">
      <c r="B469" s="103"/>
      <c r="C469" s="103"/>
      <c r="D469" s="103"/>
    </row>
    <row r="470" spans="2:4" x14ac:dyDescent="0.25">
      <c r="B470" s="103"/>
      <c r="C470" s="103"/>
      <c r="D470" s="103"/>
    </row>
    <row r="471" spans="2:4" x14ac:dyDescent="0.25">
      <c r="B471" s="103"/>
      <c r="C471" s="103"/>
      <c r="D471" s="103"/>
    </row>
    <row r="472" spans="2:4" x14ac:dyDescent="0.25">
      <c r="B472" s="103"/>
      <c r="C472" s="103"/>
      <c r="D472" s="103"/>
    </row>
    <row r="473" spans="2:4" x14ac:dyDescent="0.25">
      <c r="B473" s="103"/>
      <c r="C473" s="103"/>
      <c r="D473" s="103"/>
    </row>
    <row r="474" spans="2:4" x14ac:dyDescent="0.25">
      <c r="B474" s="103"/>
      <c r="C474" s="103"/>
      <c r="D474" s="103"/>
    </row>
    <row r="475" spans="2:4" x14ac:dyDescent="0.25">
      <c r="B475" s="103"/>
      <c r="C475" s="103"/>
      <c r="D475" s="103"/>
    </row>
    <row r="476" spans="2:4" x14ac:dyDescent="0.25">
      <c r="B476" s="103"/>
      <c r="C476" s="103"/>
      <c r="D476" s="103"/>
    </row>
    <row r="477" spans="2:4" x14ac:dyDescent="0.25">
      <c r="B477" s="103"/>
      <c r="C477" s="103"/>
      <c r="D477" s="103"/>
    </row>
    <row r="478" spans="2:4" x14ac:dyDescent="0.25">
      <c r="B478" s="103"/>
      <c r="C478" s="103"/>
      <c r="D478" s="103"/>
    </row>
    <row r="479" spans="2:4" x14ac:dyDescent="0.25">
      <c r="B479" s="103"/>
      <c r="C479" s="103"/>
      <c r="D479" s="103"/>
    </row>
    <row r="480" spans="2:4" x14ac:dyDescent="0.25">
      <c r="B480" s="103"/>
      <c r="C480" s="103"/>
      <c r="D480" s="103"/>
    </row>
    <row r="481" spans="2:4" x14ac:dyDescent="0.25">
      <c r="B481" s="103"/>
      <c r="C481" s="103"/>
      <c r="D481" s="103"/>
    </row>
    <row r="482" spans="2:4" x14ac:dyDescent="0.25">
      <c r="B482" s="103"/>
      <c r="C482" s="103"/>
      <c r="D482" s="103"/>
    </row>
    <row r="483" spans="2:4" x14ac:dyDescent="0.25">
      <c r="B483" s="103"/>
      <c r="C483" s="103"/>
      <c r="D483" s="103"/>
    </row>
    <row r="484" spans="2:4" x14ac:dyDescent="0.25">
      <c r="B484" s="103"/>
      <c r="C484" s="103"/>
      <c r="D484" s="103"/>
    </row>
    <row r="485" spans="2:4" x14ac:dyDescent="0.25">
      <c r="B485" s="103"/>
      <c r="C485" s="103"/>
      <c r="D485" s="103"/>
    </row>
    <row r="486" spans="2:4" x14ac:dyDescent="0.25">
      <c r="B486" s="103"/>
      <c r="C486" s="103"/>
      <c r="D486" s="103"/>
    </row>
    <row r="487" spans="2:4" x14ac:dyDescent="0.25">
      <c r="B487" s="103"/>
      <c r="C487" s="103"/>
      <c r="D487" s="103"/>
    </row>
    <row r="488" spans="2:4" x14ac:dyDescent="0.25">
      <c r="B488" s="103"/>
      <c r="C488" s="103"/>
      <c r="D488" s="103"/>
    </row>
    <row r="489" spans="2:4" x14ac:dyDescent="0.25">
      <c r="B489" s="103"/>
      <c r="C489" s="103"/>
      <c r="D489" s="103"/>
    </row>
    <row r="490" spans="2:4" x14ac:dyDescent="0.25">
      <c r="B490" s="103"/>
      <c r="C490" s="103"/>
      <c r="D490" s="103"/>
    </row>
    <row r="491" spans="2:4" x14ac:dyDescent="0.25">
      <c r="B491" s="103"/>
      <c r="C491" s="103"/>
      <c r="D491" s="103"/>
    </row>
    <row r="492" spans="2:4" x14ac:dyDescent="0.25">
      <c r="B492" s="103"/>
      <c r="C492" s="103"/>
      <c r="D492" s="103"/>
    </row>
    <row r="493" spans="2:4" x14ac:dyDescent="0.25">
      <c r="B493" s="103"/>
      <c r="C493" s="103"/>
      <c r="D493" s="103"/>
    </row>
    <row r="494" spans="2:4" x14ac:dyDescent="0.25">
      <c r="B494" s="103"/>
      <c r="C494" s="103"/>
      <c r="D494" s="103"/>
    </row>
    <row r="495" spans="2:4" x14ac:dyDescent="0.25">
      <c r="B495" s="103"/>
      <c r="C495" s="103"/>
      <c r="D495" s="103"/>
    </row>
    <row r="496" spans="2:4" x14ac:dyDescent="0.25">
      <c r="B496" s="103"/>
      <c r="C496" s="103"/>
      <c r="D496" s="103"/>
    </row>
    <row r="497" spans="2:4" x14ac:dyDescent="0.25">
      <c r="B497" s="103"/>
      <c r="C497" s="103"/>
      <c r="D497" s="103"/>
    </row>
    <row r="498" spans="2:4" x14ac:dyDescent="0.25">
      <c r="B498" s="103"/>
      <c r="C498" s="103"/>
      <c r="D498" s="103"/>
    </row>
    <row r="499" spans="2:4" x14ac:dyDescent="0.25">
      <c r="B499" s="103"/>
      <c r="C499" s="103"/>
      <c r="D499" s="103"/>
    </row>
    <row r="500" spans="2:4" x14ac:dyDescent="0.25">
      <c r="B500" s="103"/>
      <c r="C500" s="103"/>
      <c r="D500" s="103"/>
    </row>
    <row r="501" spans="2:4" x14ac:dyDescent="0.25">
      <c r="B501" s="103"/>
      <c r="C501" s="103"/>
      <c r="D501" s="103"/>
    </row>
    <row r="502" spans="2:4" x14ac:dyDescent="0.25">
      <c r="B502" s="103"/>
      <c r="C502" s="103"/>
      <c r="D502" s="103"/>
    </row>
    <row r="503" spans="2:4" x14ac:dyDescent="0.25">
      <c r="B503" s="103"/>
      <c r="C503" s="103"/>
      <c r="D503" s="103"/>
    </row>
    <row r="504" spans="2:4" x14ac:dyDescent="0.25">
      <c r="B504" s="103"/>
      <c r="C504" s="103"/>
      <c r="D504" s="103"/>
    </row>
    <row r="505" spans="2:4" x14ac:dyDescent="0.25">
      <c r="B505" s="103"/>
      <c r="C505" s="103"/>
      <c r="D505" s="103"/>
    </row>
    <row r="506" spans="2:4" x14ac:dyDescent="0.25">
      <c r="B506" s="103"/>
      <c r="C506" s="103"/>
      <c r="D506" s="103"/>
    </row>
    <row r="507" spans="2:4" x14ac:dyDescent="0.25">
      <c r="B507" s="103"/>
      <c r="C507" s="103"/>
      <c r="D507" s="103"/>
    </row>
    <row r="508" spans="2:4" x14ac:dyDescent="0.25">
      <c r="B508" s="103"/>
      <c r="C508" s="103"/>
      <c r="D508" s="103"/>
    </row>
    <row r="509" spans="2:4" x14ac:dyDescent="0.25">
      <c r="B509" s="103"/>
      <c r="C509" s="103"/>
      <c r="D509" s="103"/>
    </row>
    <row r="510" spans="2:4" x14ac:dyDescent="0.25">
      <c r="B510" s="103"/>
      <c r="C510" s="103"/>
      <c r="D510" s="103"/>
    </row>
    <row r="511" spans="2:4" x14ac:dyDescent="0.25">
      <c r="B511" s="103"/>
      <c r="C511" s="103"/>
      <c r="D511" s="103"/>
    </row>
    <row r="512" spans="2:4" x14ac:dyDescent="0.25">
      <c r="B512" s="103"/>
      <c r="C512" s="103"/>
      <c r="D512" s="103"/>
    </row>
    <row r="513" spans="2:4" x14ac:dyDescent="0.25">
      <c r="B513" s="103"/>
      <c r="C513" s="103"/>
      <c r="D513" s="103"/>
    </row>
    <row r="514" spans="2:4" x14ac:dyDescent="0.25">
      <c r="B514" s="103"/>
      <c r="C514" s="103"/>
      <c r="D514" s="103"/>
    </row>
    <row r="515" spans="2:4" x14ac:dyDescent="0.25">
      <c r="B515" s="103"/>
      <c r="C515" s="103"/>
      <c r="D515" s="103"/>
    </row>
    <row r="516" spans="2:4" x14ac:dyDescent="0.25">
      <c r="B516" s="103"/>
      <c r="C516" s="103"/>
      <c r="D516" s="103"/>
    </row>
    <row r="517" spans="2:4" x14ac:dyDescent="0.25">
      <c r="B517" s="103"/>
      <c r="C517" s="103"/>
      <c r="D517" s="103"/>
    </row>
    <row r="518" spans="2:4" x14ac:dyDescent="0.25">
      <c r="B518" s="103"/>
      <c r="C518" s="103"/>
      <c r="D518" s="103"/>
    </row>
    <row r="519" spans="2:4" x14ac:dyDescent="0.25">
      <c r="B519" s="103"/>
      <c r="C519" s="103"/>
      <c r="D519" s="103"/>
    </row>
    <row r="520" spans="2:4" x14ac:dyDescent="0.25">
      <c r="B520" s="103"/>
      <c r="C520" s="103"/>
      <c r="D520" s="103"/>
    </row>
    <row r="521" spans="2:4" x14ac:dyDescent="0.25">
      <c r="B521" s="103"/>
      <c r="C521" s="103"/>
      <c r="D521" s="103"/>
    </row>
    <row r="522" spans="2:4" x14ac:dyDescent="0.25">
      <c r="B522" s="103"/>
      <c r="C522" s="103"/>
      <c r="D522" s="103"/>
    </row>
    <row r="523" spans="2:4" x14ac:dyDescent="0.25">
      <c r="B523" s="103"/>
      <c r="C523" s="103"/>
      <c r="D523" s="103"/>
    </row>
    <row r="524" spans="2:4" x14ac:dyDescent="0.25">
      <c r="B524" s="103"/>
      <c r="C524" s="103"/>
      <c r="D524" s="103"/>
    </row>
    <row r="525" spans="2:4" x14ac:dyDescent="0.25">
      <c r="B525" s="103"/>
      <c r="C525" s="103"/>
      <c r="D525" s="103"/>
    </row>
    <row r="526" spans="2:4" x14ac:dyDescent="0.25">
      <c r="B526" s="103"/>
      <c r="C526" s="103"/>
      <c r="D526" s="103"/>
    </row>
    <row r="527" spans="2:4" x14ac:dyDescent="0.25">
      <c r="B527" s="103"/>
      <c r="C527" s="103"/>
      <c r="D527" s="103"/>
    </row>
    <row r="528" spans="2:4" x14ac:dyDescent="0.25">
      <c r="B528" s="103"/>
      <c r="C528" s="103"/>
      <c r="D528" s="103"/>
    </row>
    <row r="529" spans="2:4" x14ac:dyDescent="0.25">
      <c r="B529" s="103"/>
      <c r="C529" s="103"/>
      <c r="D529" s="103"/>
    </row>
    <row r="530" spans="2:4" x14ac:dyDescent="0.25">
      <c r="B530" s="103"/>
      <c r="C530" s="103"/>
      <c r="D530" s="103"/>
    </row>
    <row r="531" spans="2:4" x14ac:dyDescent="0.25">
      <c r="B531" s="103"/>
      <c r="C531" s="103"/>
      <c r="D531" s="103"/>
    </row>
    <row r="532" spans="2:4" x14ac:dyDescent="0.25">
      <c r="B532" s="103"/>
      <c r="C532" s="103"/>
      <c r="D532" s="103"/>
    </row>
    <row r="533" spans="2:4" x14ac:dyDescent="0.25">
      <c r="B533" s="103"/>
      <c r="C533" s="103"/>
      <c r="D533" s="103"/>
    </row>
    <row r="534" spans="2:4" x14ac:dyDescent="0.25">
      <c r="B534" s="103"/>
      <c r="C534" s="103"/>
      <c r="D534" s="103"/>
    </row>
    <row r="535" spans="2:4" x14ac:dyDescent="0.25">
      <c r="B535" s="103"/>
      <c r="C535" s="103"/>
      <c r="D535" s="103"/>
    </row>
    <row r="536" spans="2:4" x14ac:dyDescent="0.25">
      <c r="B536" s="103"/>
      <c r="C536" s="103"/>
      <c r="D536" s="103"/>
    </row>
    <row r="537" spans="2:4" x14ac:dyDescent="0.25">
      <c r="B537" s="103"/>
      <c r="C537" s="103"/>
      <c r="D537" s="103"/>
    </row>
    <row r="538" spans="2:4" x14ac:dyDescent="0.25">
      <c r="B538" s="103"/>
      <c r="C538" s="103"/>
      <c r="D538" s="103"/>
    </row>
    <row r="539" spans="2:4" x14ac:dyDescent="0.25">
      <c r="B539" s="103"/>
      <c r="C539" s="103"/>
      <c r="D539" s="103"/>
    </row>
    <row r="540" spans="2:4" x14ac:dyDescent="0.25">
      <c r="B540" s="103"/>
      <c r="C540" s="103"/>
      <c r="D540" s="103"/>
    </row>
    <row r="541" spans="2:4" x14ac:dyDescent="0.25">
      <c r="B541" s="103"/>
      <c r="C541" s="103"/>
      <c r="D541" s="103"/>
    </row>
    <row r="542" spans="2:4" x14ac:dyDescent="0.25">
      <c r="B542" s="103"/>
      <c r="C542" s="103"/>
      <c r="D542" s="103"/>
    </row>
    <row r="543" spans="2:4" x14ac:dyDescent="0.25">
      <c r="B543" s="103"/>
      <c r="C543" s="103"/>
      <c r="D543" s="103"/>
    </row>
    <row r="544" spans="2:4" x14ac:dyDescent="0.25">
      <c r="B544" s="103"/>
      <c r="C544" s="103"/>
      <c r="D544" s="103"/>
    </row>
    <row r="545" spans="2:4" x14ac:dyDescent="0.25">
      <c r="B545" s="103"/>
      <c r="C545" s="103"/>
      <c r="D545" s="103"/>
    </row>
    <row r="546" spans="2:4" x14ac:dyDescent="0.25">
      <c r="B546" s="103"/>
      <c r="C546" s="103"/>
      <c r="D546" s="103"/>
    </row>
    <row r="547" spans="2:4" x14ac:dyDescent="0.25">
      <c r="B547" s="103"/>
      <c r="C547" s="103"/>
      <c r="D547" s="103"/>
    </row>
    <row r="548" spans="2:4" x14ac:dyDescent="0.25">
      <c r="B548" s="103"/>
      <c r="C548" s="103"/>
      <c r="D548" s="103"/>
    </row>
    <row r="549" spans="2:4" x14ac:dyDescent="0.25">
      <c r="B549" s="103"/>
      <c r="C549" s="103"/>
      <c r="D549" s="103"/>
    </row>
    <row r="550" spans="2:4" x14ac:dyDescent="0.25">
      <c r="B550" s="103"/>
      <c r="C550" s="103"/>
      <c r="D550" s="103"/>
    </row>
    <row r="551" spans="2:4" x14ac:dyDescent="0.25">
      <c r="B551" s="103"/>
      <c r="C551" s="103"/>
      <c r="D551" s="103"/>
    </row>
    <row r="552" spans="2:4" x14ac:dyDescent="0.25">
      <c r="B552" s="103"/>
      <c r="C552" s="103"/>
      <c r="D552" s="103"/>
    </row>
    <row r="553" spans="2:4" x14ac:dyDescent="0.25">
      <c r="B553" s="103"/>
      <c r="C553" s="103"/>
      <c r="D553" s="103"/>
    </row>
    <row r="554" spans="2:4" x14ac:dyDescent="0.25">
      <c r="B554" s="103"/>
      <c r="C554" s="103"/>
      <c r="D554" s="103"/>
    </row>
    <row r="555" spans="2:4" x14ac:dyDescent="0.25">
      <c r="B555" s="103"/>
      <c r="C555" s="103"/>
      <c r="D555" s="103"/>
    </row>
    <row r="556" spans="2:4" x14ac:dyDescent="0.25">
      <c r="B556" s="103"/>
      <c r="C556" s="103"/>
      <c r="D556" s="103"/>
    </row>
    <row r="557" spans="2:4" x14ac:dyDescent="0.25">
      <c r="B557" s="103"/>
      <c r="C557" s="103"/>
      <c r="D557" s="103"/>
    </row>
    <row r="558" spans="2:4" x14ac:dyDescent="0.25">
      <c r="B558" s="103"/>
      <c r="C558" s="103"/>
      <c r="D558" s="103"/>
    </row>
    <row r="559" spans="2:4" x14ac:dyDescent="0.25">
      <c r="B559" s="103"/>
      <c r="C559" s="103"/>
      <c r="D559" s="103"/>
    </row>
    <row r="560" spans="2:4" x14ac:dyDescent="0.25">
      <c r="B560" s="103"/>
      <c r="C560" s="103"/>
      <c r="D560" s="103"/>
    </row>
    <row r="561" spans="2:4" x14ac:dyDescent="0.25">
      <c r="B561" s="103"/>
      <c r="C561" s="103"/>
      <c r="D561" s="103"/>
    </row>
    <row r="562" spans="2:4" x14ac:dyDescent="0.25">
      <c r="B562" s="103"/>
      <c r="C562" s="103"/>
      <c r="D562" s="103"/>
    </row>
    <row r="563" spans="2:4" x14ac:dyDescent="0.25">
      <c r="B563" s="103"/>
      <c r="C563" s="103"/>
      <c r="D563" s="103"/>
    </row>
    <row r="564" spans="2:4" x14ac:dyDescent="0.25">
      <c r="B564" s="103"/>
      <c r="C564" s="103"/>
      <c r="D564" s="103"/>
    </row>
    <row r="565" spans="2:4" x14ac:dyDescent="0.25">
      <c r="B565" s="103"/>
      <c r="C565" s="103"/>
      <c r="D565" s="103"/>
    </row>
    <row r="566" spans="2:4" x14ac:dyDescent="0.25">
      <c r="B566" s="103"/>
      <c r="C566" s="103"/>
      <c r="D566" s="103"/>
    </row>
    <row r="567" spans="2:4" x14ac:dyDescent="0.25">
      <c r="B567" s="103"/>
      <c r="C567" s="103"/>
      <c r="D567" s="103"/>
    </row>
    <row r="568" spans="2:4" x14ac:dyDescent="0.25">
      <c r="B568" s="103"/>
      <c r="C568" s="103"/>
      <c r="D568" s="103"/>
    </row>
    <row r="569" spans="2:4" x14ac:dyDescent="0.25">
      <c r="B569" s="103"/>
      <c r="C569" s="103"/>
      <c r="D569" s="103"/>
    </row>
    <row r="570" spans="2:4" x14ac:dyDescent="0.25">
      <c r="B570" s="103"/>
      <c r="C570" s="103"/>
      <c r="D570" s="103"/>
    </row>
    <row r="571" spans="2:4" x14ac:dyDescent="0.25">
      <c r="B571" s="103"/>
      <c r="C571" s="103"/>
      <c r="D571" s="103"/>
    </row>
    <row r="572" spans="2:4" x14ac:dyDescent="0.25">
      <c r="B572" s="103"/>
      <c r="C572" s="103"/>
      <c r="D572" s="103"/>
    </row>
    <row r="573" spans="2:4" x14ac:dyDescent="0.25">
      <c r="B573" s="103"/>
      <c r="C573" s="103"/>
      <c r="D573" s="103"/>
    </row>
    <row r="574" spans="2:4" x14ac:dyDescent="0.25">
      <c r="B574" s="103"/>
      <c r="C574" s="103"/>
      <c r="D574" s="103"/>
    </row>
    <row r="575" spans="2:4" x14ac:dyDescent="0.25">
      <c r="B575" s="103"/>
      <c r="C575" s="103"/>
      <c r="D575" s="103"/>
    </row>
    <row r="576" spans="2:4" x14ac:dyDescent="0.25">
      <c r="B576" s="103"/>
      <c r="C576" s="103"/>
      <c r="D576" s="103"/>
    </row>
    <row r="577" spans="2:4" x14ac:dyDescent="0.25">
      <c r="B577" s="103"/>
      <c r="C577" s="103"/>
      <c r="D577" s="103"/>
    </row>
    <row r="578" spans="2:4" x14ac:dyDescent="0.25">
      <c r="B578" s="103"/>
      <c r="C578" s="103"/>
      <c r="D578" s="103"/>
    </row>
    <row r="579" spans="2:4" x14ac:dyDescent="0.25">
      <c r="B579" s="103"/>
      <c r="C579" s="103"/>
      <c r="D579" s="103"/>
    </row>
    <row r="580" spans="2:4" x14ac:dyDescent="0.25">
      <c r="B580" s="103"/>
      <c r="C580" s="103"/>
      <c r="D580" s="103"/>
    </row>
    <row r="581" spans="2:4" x14ac:dyDescent="0.25">
      <c r="B581" s="103"/>
      <c r="C581" s="103"/>
      <c r="D581" s="103"/>
    </row>
    <row r="582" spans="2:4" x14ac:dyDescent="0.25">
      <c r="B582" s="103"/>
      <c r="C582" s="103"/>
      <c r="D582" s="103"/>
    </row>
    <row r="583" spans="2:4" x14ac:dyDescent="0.25">
      <c r="B583" s="103"/>
      <c r="C583" s="103"/>
      <c r="D583" s="103"/>
    </row>
    <row r="584" spans="2:4" x14ac:dyDescent="0.25">
      <c r="B584" s="103"/>
      <c r="C584" s="103"/>
      <c r="D584" s="103"/>
    </row>
    <row r="585" spans="2:4" x14ac:dyDescent="0.25">
      <c r="B585" s="103"/>
      <c r="C585" s="103"/>
      <c r="D585" s="103"/>
    </row>
    <row r="586" spans="2:4" x14ac:dyDescent="0.25">
      <c r="B586" s="103"/>
      <c r="C586" s="103"/>
      <c r="D586" s="103"/>
    </row>
    <row r="587" spans="2:4" x14ac:dyDescent="0.25">
      <c r="B587" s="103"/>
      <c r="C587" s="103"/>
      <c r="D587" s="103"/>
    </row>
    <row r="588" spans="2:4" x14ac:dyDescent="0.25">
      <c r="B588" s="103"/>
      <c r="C588" s="103"/>
      <c r="D588" s="103"/>
    </row>
    <row r="589" spans="2:4" x14ac:dyDescent="0.25">
      <c r="B589" s="103"/>
      <c r="C589" s="103"/>
      <c r="D589" s="103"/>
    </row>
    <row r="590" spans="2:4" x14ac:dyDescent="0.25">
      <c r="B590" s="103"/>
      <c r="C590" s="103"/>
      <c r="D590" s="103"/>
    </row>
    <row r="591" spans="2:4" x14ac:dyDescent="0.25">
      <c r="B591" s="103"/>
      <c r="C591" s="103"/>
      <c r="D591" s="103"/>
    </row>
    <row r="592" spans="2:4" x14ac:dyDescent="0.25">
      <c r="B592" s="103"/>
      <c r="C592" s="103"/>
      <c r="D592" s="103"/>
    </row>
    <row r="593" spans="2:4" x14ac:dyDescent="0.25">
      <c r="B593" s="103"/>
      <c r="C593" s="103"/>
      <c r="D593" s="103"/>
    </row>
    <row r="594" spans="2:4" x14ac:dyDescent="0.25">
      <c r="B594" s="103"/>
      <c r="C594" s="103"/>
      <c r="D594" s="103"/>
    </row>
    <row r="595" spans="2:4" x14ac:dyDescent="0.25">
      <c r="B595" s="103"/>
      <c r="C595" s="103"/>
      <c r="D595" s="103"/>
    </row>
    <row r="596" spans="2:4" x14ac:dyDescent="0.25">
      <c r="B596" s="103"/>
      <c r="C596" s="103"/>
      <c r="D596" s="103"/>
    </row>
    <row r="597" spans="2:4" x14ac:dyDescent="0.25">
      <c r="B597" s="103"/>
      <c r="C597" s="103"/>
      <c r="D597" s="103"/>
    </row>
    <row r="598" spans="2:4" x14ac:dyDescent="0.25">
      <c r="B598" s="103"/>
      <c r="C598" s="103"/>
      <c r="D598" s="103"/>
    </row>
    <row r="599" spans="2:4" x14ac:dyDescent="0.25">
      <c r="B599" s="103"/>
      <c r="C599" s="103"/>
      <c r="D599" s="103"/>
    </row>
    <row r="600" spans="2:4" x14ac:dyDescent="0.25">
      <c r="B600" s="103"/>
      <c r="C600" s="103"/>
      <c r="D600" s="103"/>
    </row>
    <row r="601" spans="2:4" x14ac:dyDescent="0.25">
      <c r="B601" s="103"/>
      <c r="C601" s="103"/>
      <c r="D601" s="103"/>
    </row>
    <row r="602" spans="2:4" x14ac:dyDescent="0.25">
      <c r="B602" s="103"/>
      <c r="C602" s="103"/>
      <c r="D602" s="103"/>
    </row>
    <row r="603" spans="2:4" x14ac:dyDescent="0.25">
      <c r="B603" s="103"/>
      <c r="C603" s="103"/>
      <c r="D603" s="103"/>
    </row>
    <row r="604" spans="2:4" x14ac:dyDescent="0.25">
      <c r="B604" s="103"/>
      <c r="C604" s="103"/>
      <c r="D604" s="103"/>
    </row>
    <row r="605" spans="2:4" x14ac:dyDescent="0.25">
      <c r="B605" s="103"/>
      <c r="C605" s="103"/>
      <c r="D605" s="103"/>
    </row>
    <row r="606" spans="2:4" x14ac:dyDescent="0.25">
      <c r="B606" s="103"/>
      <c r="C606" s="103"/>
      <c r="D606" s="103"/>
    </row>
    <row r="607" spans="2:4" x14ac:dyDescent="0.25">
      <c r="B607" s="103"/>
      <c r="C607" s="103"/>
      <c r="D607" s="103"/>
    </row>
    <row r="608" spans="2:4" x14ac:dyDescent="0.25">
      <c r="B608" s="103"/>
      <c r="C608" s="103"/>
      <c r="D608" s="103"/>
    </row>
    <row r="609" spans="2:4" x14ac:dyDescent="0.25">
      <c r="B609" s="103"/>
      <c r="C609" s="103"/>
      <c r="D609" s="103"/>
    </row>
    <row r="610" spans="2:4" x14ac:dyDescent="0.25">
      <c r="B610" s="103"/>
      <c r="C610" s="103"/>
      <c r="D610" s="103"/>
    </row>
    <row r="611" spans="2:4" x14ac:dyDescent="0.25">
      <c r="B611" s="103"/>
      <c r="C611" s="103"/>
      <c r="D611" s="103"/>
    </row>
    <row r="612" spans="2:4" x14ac:dyDescent="0.25">
      <c r="B612" s="103"/>
      <c r="C612" s="103"/>
      <c r="D612" s="103"/>
    </row>
    <row r="613" spans="2:4" x14ac:dyDescent="0.25">
      <c r="B613" s="103"/>
      <c r="C613" s="103"/>
      <c r="D613" s="103"/>
    </row>
    <row r="614" spans="2:4" x14ac:dyDescent="0.25">
      <c r="B614" s="103"/>
      <c r="C614" s="103"/>
      <c r="D614" s="103"/>
    </row>
    <row r="615" spans="2:4" x14ac:dyDescent="0.25">
      <c r="B615" s="103"/>
      <c r="C615" s="103"/>
      <c r="D615" s="103"/>
    </row>
    <row r="616" spans="2:4" x14ac:dyDescent="0.25">
      <c r="B616" s="103"/>
      <c r="C616" s="103"/>
      <c r="D616" s="103"/>
    </row>
    <row r="617" spans="2:4" x14ac:dyDescent="0.25">
      <c r="B617" s="103"/>
      <c r="C617" s="103"/>
      <c r="D617" s="103"/>
    </row>
    <row r="618" spans="2:4" x14ac:dyDescent="0.25">
      <c r="B618" s="103"/>
      <c r="C618" s="103"/>
      <c r="D618" s="103"/>
    </row>
    <row r="619" spans="2:4" x14ac:dyDescent="0.25">
      <c r="B619" s="103"/>
      <c r="C619" s="103"/>
      <c r="D619" s="103"/>
    </row>
    <row r="620" spans="2:4" x14ac:dyDescent="0.25">
      <c r="B620" s="103"/>
      <c r="C620" s="103"/>
      <c r="D620" s="103"/>
    </row>
    <row r="621" spans="2:4" x14ac:dyDescent="0.25">
      <c r="B621" s="103"/>
      <c r="C621" s="103"/>
      <c r="D621" s="103"/>
    </row>
    <row r="622" spans="2:4" x14ac:dyDescent="0.25">
      <c r="B622" s="103"/>
      <c r="C622" s="103"/>
      <c r="D622" s="103"/>
    </row>
    <row r="623" spans="2:4" x14ac:dyDescent="0.25">
      <c r="B623" s="103"/>
      <c r="C623" s="103"/>
      <c r="D623" s="103"/>
    </row>
    <row r="624" spans="2:4" x14ac:dyDescent="0.25">
      <c r="B624" s="103"/>
      <c r="C624" s="103"/>
      <c r="D624" s="103"/>
    </row>
    <row r="625" spans="2:4" x14ac:dyDescent="0.25">
      <c r="B625" s="103"/>
      <c r="C625" s="103"/>
      <c r="D625" s="103"/>
    </row>
    <row r="626" spans="2:4" x14ac:dyDescent="0.25">
      <c r="B626" s="103"/>
      <c r="C626" s="103"/>
      <c r="D626" s="103"/>
    </row>
    <row r="627" spans="2:4" x14ac:dyDescent="0.25">
      <c r="B627" s="103"/>
      <c r="C627" s="103"/>
      <c r="D627" s="103"/>
    </row>
    <row r="628" spans="2:4" x14ac:dyDescent="0.25">
      <c r="B628" s="103"/>
      <c r="C628" s="103"/>
      <c r="D628" s="103"/>
    </row>
    <row r="629" spans="2:4" x14ac:dyDescent="0.25">
      <c r="B629" s="103"/>
      <c r="C629" s="103"/>
      <c r="D629" s="103"/>
    </row>
    <row r="630" spans="2:4" x14ac:dyDescent="0.25">
      <c r="B630" s="103"/>
      <c r="C630" s="103"/>
      <c r="D630" s="103"/>
    </row>
    <row r="631" spans="2:4" x14ac:dyDescent="0.25">
      <c r="B631" s="103"/>
      <c r="C631" s="103"/>
      <c r="D631" s="103"/>
    </row>
    <row r="632" spans="2:4" x14ac:dyDescent="0.25">
      <c r="B632" s="103"/>
      <c r="C632" s="103"/>
      <c r="D632" s="103"/>
    </row>
    <row r="633" spans="2:4" x14ac:dyDescent="0.25">
      <c r="B633" s="103"/>
      <c r="C633" s="103"/>
      <c r="D633" s="103"/>
    </row>
    <row r="634" spans="2:4" x14ac:dyDescent="0.25">
      <c r="B634" s="103"/>
      <c r="C634" s="103"/>
      <c r="D634" s="103"/>
    </row>
    <row r="635" spans="2:4" x14ac:dyDescent="0.25">
      <c r="B635" s="103"/>
      <c r="C635" s="103"/>
      <c r="D635" s="103"/>
    </row>
    <row r="636" spans="2:4" x14ac:dyDescent="0.25">
      <c r="B636" s="103"/>
      <c r="C636" s="103"/>
      <c r="D636" s="103"/>
    </row>
    <row r="637" spans="2:4" x14ac:dyDescent="0.25">
      <c r="B637" s="103"/>
      <c r="C637" s="103"/>
      <c r="D637" s="103"/>
    </row>
    <row r="638" spans="2:4" x14ac:dyDescent="0.25">
      <c r="B638" s="103"/>
      <c r="C638" s="103"/>
      <c r="D638" s="103"/>
    </row>
    <row r="639" spans="2:4" x14ac:dyDescent="0.25">
      <c r="B639" s="103"/>
      <c r="C639" s="103"/>
      <c r="D639" s="103"/>
    </row>
    <row r="640" spans="2:4" x14ac:dyDescent="0.25">
      <c r="B640" s="103"/>
      <c r="C640" s="103"/>
      <c r="D640" s="103"/>
    </row>
    <row r="641" spans="2:4" x14ac:dyDescent="0.25">
      <c r="B641" s="103"/>
      <c r="C641" s="103"/>
      <c r="D641" s="103"/>
    </row>
    <row r="642" spans="2:4" x14ac:dyDescent="0.25">
      <c r="B642" s="103"/>
      <c r="C642" s="103"/>
      <c r="D642" s="103"/>
    </row>
    <row r="643" spans="2:4" x14ac:dyDescent="0.25">
      <c r="B643" s="103"/>
      <c r="C643" s="103"/>
      <c r="D643" s="103"/>
    </row>
    <row r="644" spans="2:4" x14ac:dyDescent="0.25">
      <c r="B644" s="103"/>
      <c r="C644" s="103"/>
      <c r="D644" s="103"/>
    </row>
    <row r="645" spans="2:4" x14ac:dyDescent="0.25">
      <c r="B645" s="103"/>
      <c r="C645" s="103"/>
      <c r="D645" s="103"/>
    </row>
    <row r="646" spans="2:4" x14ac:dyDescent="0.25">
      <c r="B646" s="103"/>
      <c r="C646" s="103"/>
      <c r="D646" s="103"/>
    </row>
    <row r="647" spans="2:4" x14ac:dyDescent="0.25">
      <c r="B647" s="103"/>
      <c r="C647" s="103"/>
      <c r="D647" s="103"/>
    </row>
    <row r="648" spans="2:4" x14ac:dyDescent="0.25">
      <c r="B648" s="103"/>
      <c r="C648" s="103"/>
      <c r="D648" s="103"/>
    </row>
    <row r="649" spans="2:4" x14ac:dyDescent="0.25">
      <c r="B649" s="103"/>
      <c r="C649" s="103"/>
      <c r="D649" s="103"/>
    </row>
    <row r="650" spans="2:4" x14ac:dyDescent="0.25">
      <c r="B650" s="103"/>
      <c r="C650" s="103"/>
      <c r="D650" s="103"/>
    </row>
    <row r="651" spans="2:4" x14ac:dyDescent="0.25">
      <c r="B651" s="103"/>
      <c r="C651" s="103"/>
      <c r="D651" s="103"/>
    </row>
    <row r="652" spans="2:4" x14ac:dyDescent="0.25">
      <c r="B652" s="103"/>
      <c r="C652" s="103"/>
      <c r="D652" s="103"/>
    </row>
    <row r="653" spans="2:4" x14ac:dyDescent="0.25">
      <c r="B653" s="103"/>
      <c r="C653" s="103"/>
      <c r="D653" s="103"/>
    </row>
    <row r="654" spans="2:4" x14ac:dyDescent="0.25">
      <c r="B654" s="103"/>
      <c r="C654" s="103"/>
      <c r="D654" s="103"/>
    </row>
    <row r="655" spans="2:4" x14ac:dyDescent="0.25">
      <c r="B655" s="103"/>
      <c r="C655" s="103"/>
      <c r="D655" s="103"/>
    </row>
    <row r="656" spans="2:4" x14ac:dyDescent="0.25">
      <c r="B656" s="103"/>
      <c r="C656" s="103"/>
      <c r="D656" s="103"/>
    </row>
    <row r="657" spans="2:4" x14ac:dyDescent="0.25">
      <c r="B657" s="103"/>
      <c r="C657" s="103"/>
      <c r="D657" s="103"/>
    </row>
    <row r="658" spans="2:4" x14ac:dyDescent="0.25">
      <c r="B658" s="103"/>
      <c r="C658" s="103"/>
      <c r="D658" s="103"/>
    </row>
    <row r="659" spans="2:4" x14ac:dyDescent="0.25">
      <c r="B659" s="103"/>
      <c r="C659" s="103"/>
      <c r="D659" s="103"/>
    </row>
    <row r="660" spans="2:4" x14ac:dyDescent="0.25">
      <c r="B660" s="103"/>
      <c r="C660" s="103"/>
      <c r="D660" s="103"/>
    </row>
    <row r="661" spans="2:4" x14ac:dyDescent="0.25">
      <c r="B661" s="103"/>
      <c r="C661" s="103"/>
      <c r="D661" s="103"/>
    </row>
    <row r="662" spans="2:4" x14ac:dyDescent="0.25">
      <c r="B662" s="103"/>
      <c r="C662" s="103"/>
      <c r="D662" s="103"/>
    </row>
    <row r="663" spans="2:4" x14ac:dyDescent="0.25">
      <c r="B663" s="103"/>
      <c r="C663" s="103"/>
      <c r="D663" s="103"/>
    </row>
    <row r="664" spans="2:4" x14ac:dyDescent="0.25">
      <c r="B664" s="103"/>
      <c r="C664" s="103"/>
      <c r="D664" s="103"/>
    </row>
    <row r="665" spans="2:4" x14ac:dyDescent="0.25">
      <c r="B665" s="103"/>
      <c r="C665" s="103"/>
      <c r="D665" s="103"/>
    </row>
    <row r="666" spans="2:4" x14ac:dyDescent="0.25">
      <c r="B666" s="103"/>
      <c r="C666" s="103"/>
      <c r="D666" s="103"/>
    </row>
    <row r="667" spans="2:4" x14ac:dyDescent="0.25">
      <c r="B667" s="103"/>
      <c r="C667" s="103"/>
      <c r="D667" s="103"/>
    </row>
    <row r="668" spans="2:4" x14ac:dyDescent="0.25">
      <c r="B668" s="103"/>
      <c r="C668" s="103"/>
      <c r="D668" s="103"/>
    </row>
    <row r="669" spans="2:4" x14ac:dyDescent="0.25">
      <c r="B669" s="103"/>
      <c r="C669" s="103"/>
      <c r="D669" s="103"/>
    </row>
    <row r="670" spans="2:4" x14ac:dyDescent="0.25">
      <c r="B670" s="103"/>
      <c r="C670" s="103"/>
      <c r="D670" s="103"/>
    </row>
    <row r="671" spans="2:4" x14ac:dyDescent="0.25">
      <c r="B671" s="103"/>
      <c r="C671" s="103"/>
      <c r="D671" s="103"/>
    </row>
    <row r="672" spans="2:4" x14ac:dyDescent="0.25">
      <c r="B672" s="103"/>
      <c r="C672" s="103"/>
      <c r="D672" s="103"/>
    </row>
    <row r="673" spans="2:4" x14ac:dyDescent="0.25">
      <c r="B673" s="103"/>
      <c r="C673" s="103"/>
      <c r="D673" s="103"/>
    </row>
    <row r="674" spans="2:4" x14ac:dyDescent="0.25">
      <c r="B674" s="103"/>
      <c r="C674" s="103"/>
      <c r="D674" s="103"/>
    </row>
    <row r="675" spans="2:4" x14ac:dyDescent="0.25">
      <c r="B675" s="103"/>
      <c r="C675" s="103"/>
      <c r="D675" s="103"/>
    </row>
    <row r="676" spans="2:4" x14ac:dyDescent="0.25">
      <c r="B676" s="103"/>
      <c r="C676" s="103"/>
      <c r="D676" s="103"/>
    </row>
    <row r="677" spans="2:4" x14ac:dyDescent="0.25">
      <c r="B677" s="103"/>
      <c r="C677" s="103"/>
      <c r="D677" s="103"/>
    </row>
    <row r="678" spans="2:4" x14ac:dyDescent="0.25">
      <c r="B678" s="103"/>
      <c r="C678" s="103"/>
      <c r="D678" s="103"/>
    </row>
    <row r="679" spans="2:4" x14ac:dyDescent="0.25">
      <c r="B679" s="103"/>
      <c r="C679" s="103"/>
      <c r="D679" s="103"/>
    </row>
    <row r="680" spans="2:4" x14ac:dyDescent="0.25">
      <c r="B680" s="103"/>
      <c r="C680" s="103"/>
      <c r="D680" s="103"/>
    </row>
    <row r="681" spans="2:4" x14ac:dyDescent="0.25">
      <c r="B681" s="103"/>
      <c r="C681" s="103"/>
      <c r="D681" s="103"/>
    </row>
    <row r="682" spans="2:4" x14ac:dyDescent="0.25">
      <c r="B682" s="103"/>
      <c r="C682" s="103"/>
      <c r="D682" s="103"/>
    </row>
    <row r="683" spans="2:4" x14ac:dyDescent="0.25">
      <c r="B683" s="103"/>
      <c r="C683" s="103"/>
      <c r="D683" s="103"/>
    </row>
    <row r="684" spans="2:4" x14ac:dyDescent="0.25">
      <c r="B684" s="103"/>
      <c r="C684" s="103"/>
      <c r="D684" s="103"/>
    </row>
    <row r="685" spans="2:4" x14ac:dyDescent="0.25">
      <c r="B685" s="103"/>
      <c r="C685" s="103"/>
      <c r="D685" s="103"/>
    </row>
    <row r="686" spans="2:4" x14ac:dyDescent="0.25">
      <c r="B686" s="103"/>
      <c r="C686" s="103"/>
      <c r="D686" s="103"/>
    </row>
    <row r="687" spans="2:4" x14ac:dyDescent="0.25">
      <c r="B687" s="103"/>
      <c r="C687" s="103"/>
      <c r="D687" s="103"/>
    </row>
    <row r="688" spans="2:4" x14ac:dyDescent="0.25">
      <c r="B688" s="103"/>
      <c r="C688" s="103"/>
      <c r="D688" s="103"/>
    </row>
    <row r="689" spans="2:4" x14ac:dyDescent="0.25">
      <c r="B689" s="103"/>
      <c r="C689" s="103"/>
      <c r="D689" s="103"/>
    </row>
    <row r="690" spans="2:4" x14ac:dyDescent="0.25">
      <c r="B690" s="103"/>
      <c r="C690" s="103"/>
      <c r="D690" s="103"/>
    </row>
    <row r="691" spans="2:4" x14ac:dyDescent="0.25">
      <c r="B691" s="103"/>
      <c r="C691" s="103"/>
      <c r="D691" s="103"/>
    </row>
    <row r="692" spans="2:4" x14ac:dyDescent="0.25">
      <c r="B692" s="103"/>
      <c r="C692" s="103"/>
      <c r="D692" s="103"/>
    </row>
    <row r="693" spans="2:4" x14ac:dyDescent="0.25">
      <c r="B693" s="103"/>
      <c r="C693" s="103"/>
      <c r="D693" s="103"/>
    </row>
    <row r="694" spans="2:4" x14ac:dyDescent="0.25">
      <c r="B694" s="103"/>
      <c r="C694" s="103"/>
      <c r="D694" s="103"/>
    </row>
    <row r="695" spans="2:4" x14ac:dyDescent="0.25">
      <c r="B695" s="103"/>
      <c r="C695" s="103"/>
      <c r="D695" s="103"/>
    </row>
    <row r="696" spans="2:4" x14ac:dyDescent="0.25">
      <c r="B696" s="103"/>
      <c r="C696" s="103"/>
      <c r="D696" s="103"/>
    </row>
    <row r="697" spans="2:4" x14ac:dyDescent="0.25">
      <c r="B697" s="103"/>
      <c r="C697" s="103"/>
      <c r="D697" s="103"/>
    </row>
    <row r="698" spans="2:4" x14ac:dyDescent="0.25">
      <c r="B698" s="103"/>
      <c r="C698" s="103"/>
      <c r="D698" s="103"/>
    </row>
    <row r="699" spans="2:4" x14ac:dyDescent="0.25">
      <c r="B699" s="103"/>
      <c r="C699" s="103"/>
      <c r="D699" s="103"/>
    </row>
    <row r="700" spans="2:4" x14ac:dyDescent="0.25">
      <c r="B700" s="103"/>
      <c r="C700" s="103"/>
      <c r="D700" s="103"/>
    </row>
    <row r="701" spans="2:4" x14ac:dyDescent="0.25">
      <c r="B701" s="103"/>
      <c r="C701" s="103"/>
      <c r="D701" s="103"/>
    </row>
    <row r="702" spans="2:4" x14ac:dyDescent="0.25">
      <c r="B702" s="103"/>
      <c r="C702" s="103"/>
      <c r="D702" s="103"/>
    </row>
    <row r="703" spans="2:4" x14ac:dyDescent="0.25">
      <c r="B703" s="103"/>
      <c r="C703" s="103"/>
      <c r="D703" s="103"/>
    </row>
    <row r="704" spans="2:4" x14ac:dyDescent="0.25">
      <c r="B704" s="103"/>
      <c r="C704" s="103"/>
      <c r="D704" s="103"/>
    </row>
    <row r="705" spans="2:4" x14ac:dyDescent="0.25">
      <c r="B705" s="103"/>
      <c r="C705" s="103"/>
      <c r="D705" s="103"/>
    </row>
    <row r="706" spans="2:4" x14ac:dyDescent="0.25">
      <c r="B706" s="103"/>
      <c r="C706" s="103"/>
      <c r="D706" s="103"/>
    </row>
    <row r="707" spans="2:4" x14ac:dyDescent="0.25">
      <c r="B707" s="103"/>
      <c r="C707" s="103"/>
      <c r="D707" s="103"/>
    </row>
    <row r="708" spans="2:4" x14ac:dyDescent="0.25">
      <c r="B708" s="103"/>
      <c r="C708" s="103"/>
      <c r="D708" s="103"/>
    </row>
    <row r="709" spans="2:4" x14ac:dyDescent="0.25">
      <c r="B709" s="103"/>
      <c r="C709" s="103"/>
      <c r="D709" s="103"/>
    </row>
    <row r="710" spans="2:4" x14ac:dyDescent="0.25">
      <c r="B710" s="103"/>
      <c r="C710" s="103"/>
      <c r="D710" s="103"/>
    </row>
    <row r="711" spans="2:4" x14ac:dyDescent="0.25">
      <c r="B711" s="103"/>
      <c r="C711" s="103"/>
      <c r="D711" s="103"/>
    </row>
    <row r="712" spans="2:4" x14ac:dyDescent="0.25">
      <c r="B712" s="103"/>
      <c r="C712" s="103"/>
      <c r="D712" s="103"/>
    </row>
    <row r="713" spans="2:4" x14ac:dyDescent="0.25">
      <c r="B713" s="103"/>
      <c r="C713" s="103"/>
      <c r="D713" s="103"/>
    </row>
    <row r="714" spans="2:4" x14ac:dyDescent="0.25">
      <c r="B714" s="103"/>
      <c r="C714" s="103"/>
      <c r="D714" s="103"/>
    </row>
    <row r="715" spans="2:4" x14ac:dyDescent="0.25">
      <c r="B715" s="103"/>
      <c r="C715" s="103"/>
      <c r="D715" s="103"/>
    </row>
    <row r="716" spans="2:4" x14ac:dyDescent="0.25">
      <c r="B716" s="103"/>
      <c r="C716" s="103"/>
      <c r="D716" s="103"/>
    </row>
    <row r="717" spans="2:4" x14ac:dyDescent="0.25">
      <c r="B717" s="103"/>
      <c r="C717" s="103"/>
      <c r="D717" s="103"/>
    </row>
    <row r="718" spans="2:4" x14ac:dyDescent="0.25">
      <c r="B718" s="103"/>
      <c r="C718" s="103"/>
      <c r="D718" s="103"/>
    </row>
    <row r="719" spans="2:4" x14ac:dyDescent="0.25">
      <c r="B719" s="103"/>
      <c r="C719" s="103"/>
      <c r="D719" s="103"/>
    </row>
    <row r="720" spans="2:4" x14ac:dyDescent="0.25">
      <c r="B720" s="103"/>
      <c r="C720" s="103"/>
      <c r="D720" s="103"/>
    </row>
    <row r="721" spans="2:4" x14ac:dyDescent="0.25">
      <c r="B721" s="103"/>
      <c r="C721" s="103"/>
      <c r="D721" s="103"/>
    </row>
    <row r="722" spans="2:4" x14ac:dyDescent="0.25">
      <c r="B722" s="103"/>
      <c r="C722" s="103"/>
      <c r="D722" s="103"/>
    </row>
    <row r="723" spans="2:4" x14ac:dyDescent="0.25">
      <c r="B723" s="103"/>
      <c r="C723" s="103"/>
      <c r="D723" s="103"/>
    </row>
    <row r="724" spans="2:4" x14ac:dyDescent="0.25">
      <c r="B724" s="103"/>
      <c r="C724" s="103"/>
      <c r="D724" s="103"/>
    </row>
    <row r="725" spans="2:4" x14ac:dyDescent="0.25">
      <c r="B725" s="103"/>
      <c r="C725" s="103"/>
      <c r="D725" s="103"/>
    </row>
    <row r="726" spans="2:4" x14ac:dyDescent="0.25">
      <c r="B726" s="103"/>
      <c r="C726" s="103"/>
      <c r="D726" s="103"/>
    </row>
    <row r="727" spans="2:4" x14ac:dyDescent="0.25">
      <c r="B727" s="103"/>
      <c r="C727" s="103"/>
      <c r="D727" s="103"/>
    </row>
    <row r="728" spans="2:4" x14ac:dyDescent="0.25">
      <c r="B728" s="103"/>
      <c r="C728" s="103"/>
      <c r="D728" s="103"/>
    </row>
    <row r="729" spans="2:4" x14ac:dyDescent="0.25">
      <c r="B729" s="103"/>
      <c r="C729" s="103"/>
      <c r="D729" s="103"/>
    </row>
    <row r="730" spans="2:4" x14ac:dyDescent="0.25">
      <c r="B730" s="103"/>
      <c r="C730" s="103"/>
      <c r="D730" s="103"/>
    </row>
    <row r="731" spans="2:4" x14ac:dyDescent="0.25">
      <c r="B731" s="103"/>
      <c r="C731" s="103"/>
      <c r="D731" s="103"/>
    </row>
    <row r="732" spans="2:4" x14ac:dyDescent="0.25">
      <c r="B732" s="103"/>
      <c r="C732" s="103"/>
      <c r="D732" s="103"/>
    </row>
    <row r="733" spans="2:4" x14ac:dyDescent="0.25">
      <c r="B733" s="103"/>
      <c r="C733" s="103"/>
      <c r="D733" s="103"/>
    </row>
    <row r="734" spans="2:4" x14ac:dyDescent="0.25">
      <c r="B734" s="103"/>
      <c r="C734" s="103"/>
      <c r="D734" s="103"/>
    </row>
    <row r="735" spans="2:4" x14ac:dyDescent="0.25">
      <c r="B735" s="103"/>
      <c r="C735" s="103"/>
      <c r="D735" s="103"/>
    </row>
    <row r="736" spans="2:4" x14ac:dyDescent="0.25">
      <c r="B736" s="103"/>
      <c r="C736" s="103"/>
      <c r="D736" s="103"/>
    </row>
    <row r="737" spans="2:4" x14ac:dyDescent="0.25">
      <c r="B737" s="103"/>
      <c r="C737" s="103"/>
      <c r="D737" s="103"/>
    </row>
    <row r="738" spans="2:4" x14ac:dyDescent="0.25">
      <c r="B738" s="103"/>
      <c r="C738" s="103"/>
      <c r="D738" s="103"/>
    </row>
    <row r="739" spans="2:4" x14ac:dyDescent="0.25">
      <c r="B739" s="103"/>
      <c r="C739" s="103"/>
      <c r="D739" s="103"/>
    </row>
    <row r="740" spans="2:4" x14ac:dyDescent="0.25">
      <c r="B740" s="103"/>
      <c r="C740" s="103"/>
      <c r="D740" s="103"/>
    </row>
    <row r="741" spans="2:4" x14ac:dyDescent="0.25">
      <c r="B741" s="103"/>
      <c r="C741" s="103"/>
      <c r="D741" s="103"/>
    </row>
    <row r="742" spans="2:4" x14ac:dyDescent="0.25">
      <c r="B742" s="103"/>
      <c r="C742" s="103"/>
      <c r="D742" s="103"/>
    </row>
    <row r="743" spans="2:4" x14ac:dyDescent="0.25">
      <c r="B743" s="103"/>
      <c r="C743" s="103"/>
      <c r="D743" s="103"/>
    </row>
    <row r="744" spans="2:4" x14ac:dyDescent="0.25">
      <c r="B744" s="103"/>
      <c r="C744" s="103"/>
      <c r="D744" s="103"/>
    </row>
    <row r="745" spans="2:4" x14ac:dyDescent="0.25">
      <c r="B745" s="103"/>
      <c r="C745" s="103"/>
      <c r="D745" s="103"/>
    </row>
    <row r="746" spans="2:4" x14ac:dyDescent="0.25">
      <c r="B746" s="103"/>
      <c r="C746" s="103"/>
      <c r="D746" s="103"/>
    </row>
    <row r="747" spans="2:4" x14ac:dyDescent="0.25">
      <c r="B747" s="103"/>
      <c r="C747" s="103"/>
      <c r="D747" s="103"/>
    </row>
    <row r="748" spans="2:4" x14ac:dyDescent="0.25">
      <c r="B748" s="103"/>
      <c r="C748" s="103"/>
      <c r="D748" s="103"/>
    </row>
    <row r="749" spans="2:4" x14ac:dyDescent="0.25">
      <c r="B749" s="103"/>
      <c r="C749" s="103"/>
      <c r="D749" s="103"/>
    </row>
    <row r="750" spans="2:4" x14ac:dyDescent="0.25">
      <c r="B750" s="103"/>
      <c r="C750" s="103"/>
      <c r="D750" s="103"/>
    </row>
    <row r="751" spans="2:4" x14ac:dyDescent="0.25">
      <c r="B751" s="103"/>
      <c r="C751" s="103"/>
      <c r="D751" s="103"/>
    </row>
    <row r="752" spans="2:4" x14ac:dyDescent="0.25">
      <c r="B752" s="103"/>
      <c r="C752" s="103"/>
      <c r="D752" s="103"/>
    </row>
    <row r="753" spans="2:4" x14ac:dyDescent="0.25">
      <c r="B753" s="103"/>
      <c r="C753" s="103"/>
      <c r="D753" s="103"/>
    </row>
    <row r="754" spans="2:4" x14ac:dyDescent="0.25">
      <c r="B754" s="103"/>
      <c r="C754" s="103"/>
      <c r="D754" s="103"/>
    </row>
    <row r="755" spans="2:4" x14ac:dyDescent="0.25">
      <c r="B755" s="103"/>
      <c r="C755" s="103"/>
      <c r="D755" s="103"/>
    </row>
    <row r="756" spans="2:4" x14ac:dyDescent="0.25">
      <c r="B756" s="103"/>
      <c r="C756" s="103"/>
      <c r="D756" s="103"/>
    </row>
    <row r="757" spans="2:4" x14ac:dyDescent="0.25">
      <c r="B757" s="103"/>
      <c r="C757" s="103"/>
      <c r="D757" s="103"/>
    </row>
    <row r="758" spans="2:4" x14ac:dyDescent="0.25">
      <c r="B758" s="103"/>
      <c r="C758" s="103"/>
      <c r="D758" s="103"/>
    </row>
    <row r="759" spans="2:4" x14ac:dyDescent="0.25">
      <c r="B759" s="103"/>
      <c r="C759" s="103"/>
      <c r="D759" s="103"/>
    </row>
    <row r="760" spans="2:4" x14ac:dyDescent="0.25">
      <c r="B760" s="103"/>
      <c r="C760" s="103"/>
      <c r="D760" s="103"/>
    </row>
    <row r="761" spans="2:4" x14ac:dyDescent="0.25">
      <c r="B761" s="103"/>
      <c r="C761" s="103"/>
      <c r="D761" s="103"/>
    </row>
    <row r="762" spans="2:4" x14ac:dyDescent="0.25">
      <c r="B762" s="103"/>
      <c r="C762" s="103"/>
      <c r="D762" s="103"/>
    </row>
    <row r="763" spans="2:4" x14ac:dyDescent="0.25">
      <c r="B763" s="103"/>
      <c r="C763" s="103"/>
      <c r="D763" s="103"/>
    </row>
    <row r="764" spans="2:4" x14ac:dyDescent="0.25">
      <c r="B764" s="103"/>
      <c r="C764" s="103"/>
      <c r="D764" s="103"/>
    </row>
    <row r="765" spans="2:4" x14ac:dyDescent="0.25">
      <c r="B765" s="103"/>
      <c r="C765" s="103"/>
      <c r="D765" s="103"/>
    </row>
    <row r="766" spans="2:4" x14ac:dyDescent="0.25">
      <c r="B766" s="103"/>
      <c r="C766" s="103"/>
      <c r="D766" s="103"/>
    </row>
    <row r="767" spans="2:4" x14ac:dyDescent="0.25">
      <c r="B767" s="103"/>
      <c r="C767" s="103"/>
      <c r="D767" s="103"/>
    </row>
    <row r="768" spans="2:4" x14ac:dyDescent="0.25">
      <c r="B768" s="103"/>
      <c r="C768" s="103"/>
      <c r="D768" s="103"/>
    </row>
    <row r="769" spans="2:4" x14ac:dyDescent="0.25">
      <c r="B769" s="103"/>
      <c r="C769" s="103"/>
      <c r="D769" s="103"/>
    </row>
    <row r="770" spans="2:4" x14ac:dyDescent="0.25">
      <c r="B770" s="103"/>
      <c r="C770" s="103"/>
      <c r="D770" s="103"/>
    </row>
    <row r="771" spans="2:4" x14ac:dyDescent="0.25">
      <c r="B771" s="103"/>
      <c r="C771" s="103"/>
      <c r="D771" s="103"/>
    </row>
    <row r="772" spans="2:4" x14ac:dyDescent="0.25">
      <c r="B772" s="103"/>
      <c r="C772" s="103"/>
      <c r="D772" s="103"/>
    </row>
    <row r="773" spans="2:4" x14ac:dyDescent="0.25">
      <c r="B773" s="103"/>
      <c r="C773" s="103"/>
      <c r="D773" s="103"/>
    </row>
    <row r="774" spans="2:4" x14ac:dyDescent="0.25">
      <c r="B774" s="103"/>
      <c r="C774" s="103"/>
      <c r="D774" s="103"/>
    </row>
    <row r="775" spans="2:4" x14ac:dyDescent="0.25">
      <c r="B775" s="103"/>
      <c r="C775" s="103"/>
      <c r="D775" s="103"/>
    </row>
    <row r="776" spans="2:4" x14ac:dyDescent="0.25">
      <c r="B776" s="103"/>
      <c r="C776" s="103"/>
      <c r="D776" s="103"/>
    </row>
    <row r="777" spans="2:4" x14ac:dyDescent="0.25">
      <c r="B777" s="103"/>
      <c r="C777" s="103"/>
      <c r="D777" s="103"/>
    </row>
    <row r="778" spans="2:4" x14ac:dyDescent="0.25">
      <c r="B778" s="103"/>
      <c r="C778" s="103"/>
      <c r="D778" s="103"/>
    </row>
    <row r="779" spans="2:4" x14ac:dyDescent="0.25">
      <c r="B779" s="103"/>
      <c r="C779" s="103"/>
      <c r="D779" s="103"/>
    </row>
    <row r="780" spans="2:4" x14ac:dyDescent="0.25">
      <c r="B780" s="103"/>
      <c r="C780" s="103"/>
      <c r="D780" s="103"/>
    </row>
    <row r="781" spans="2:4" x14ac:dyDescent="0.25">
      <c r="B781" s="103"/>
      <c r="C781" s="103"/>
      <c r="D781" s="103"/>
    </row>
    <row r="782" spans="2:4" x14ac:dyDescent="0.25">
      <c r="B782" s="103"/>
      <c r="C782" s="103"/>
      <c r="D782" s="103"/>
    </row>
    <row r="783" spans="2:4" x14ac:dyDescent="0.25">
      <c r="B783" s="103"/>
      <c r="C783" s="103"/>
      <c r="D783" s="103"/>
    </row>
    <row r="784" spans="2:4" x14ac:dyDescent="0.25">
      <c r="B784" s="103"/>
      <c r="C784" s="103"/>
      <c r="D784" s="103"/>
    </row>
    <row r="785" spans="2:4" x14ac:dyDescent="0.25">
      <c r="B785" s="103"/>
      <c r="C785" s="103"/>
      <c r="D785" s="103"/>
    </row>
    <row r="786" spans="2:4" x14ac:dyDescent="0.25">
      <c r="B786" s="103"/>
      <c r="C786" s="103"/>
      <c r="D786" s="103"/>
    </row>
    <row r="787" spans="2:4" x14ac:dyDescent="0.25">
      <c r="B787" s="103"/>
      <c r="C787" s="103"/>
      <c r="D787" s="103"/>
    </row>
    <row r="788" spans="2:4" x14ac:dyDescent="0.25">
      <c r="B788" s="103"/>
      <c r="C788" s="103"/>
      <c r="D788" s="103"/>
    </row>
    <row r="789" spans="2:4" x14ac:dyDescent="0.25">
      <c r="B789" s="103"/>
      <c r="C789" s="103"/>
      <c r="D789" s="103"/>
    </row>
    <row r="790" spans="2:4" x14ac:dyDescent="0.25">
      <c r="B790" s="103"/>
      <c r="C790" s="103"/>
      <c r="D790" s="103"/>
    </row>
    <row r="791" spans="2:4" x14ac:dyDescent="0.25">
      <c r="B791" s="103"/>
      <c r="C791" s="103"/>
      <c r="D791" s="103"/>
    </row>
    <row r="792" spans="2:4" x14ac:dyDescent="0.25">
      <c r="B792" s="103"/>
      <c r="C792" s="103"/>
      <c r="D792" s="103"/>
    </row>
    <row r="793" spans="2:4" x14ac:dyDescent="0.25">
      <c r="B793" s="103"/>
      <c r="C793" s="103"/>
      <c r="D793" s="103"/>
    </row>
    <row r="794" spans="2:4" x14ac:dyDescent="0.25">
      <c r="B794" s="103"/>
      <c r="C794" s="103"/>
      <c r="D794" s="103"/>
    </row>
    <row r="795" spans="2:4" x14ac:dyDescent="0.25">
      <c r="B795" s="103"/>
      <c r="C795" s="103"/>
      <c r="D795" s="103"/>
    </row>
    <row r="796" spans="2:4" x14ac:dyDescent="0.25">
      <c r="B796" s="103"/>
      <c r="C796" s="103"/>
      <c r="D796" s="103"/>
    </row>
    <row r="797" spans="2:4" x14ac:dyDescent="0.25">
      <c r="B797" s="103"/>
      <c r="C797" s="103"/>
      <c r="D797" s="103"/>
    </row>
    <row r="798" spans="2:4" x14ac:dyDescent="0.25">
      <c r="B798" s="103"/>
      <c r="C798" s="103"/>
      <c r="D798" s="103"/>
    </row>
    <row r="799" spans="2:4" x14ac:dyDescent="0.25">
      <c r="B799" s="103"/>
      <c r="C799" s="103"/>
      <c r="D799" s="103"/>
    </row>
    <row r="800" spans="2:4" x14ac:dyDescent="0.25">
      <c r="B800" s="103"/>
      <c r="C800" s="103"/>
      <c r="D800" s="103"/>
    </row>
    <row r="801" spans="2:4" x14ac:dyDescent="0.25">
      <c r="B801" s="103"/>
      <c r="C801" s="103"/>
      <c r="D801" s="103"/>
    </row>
    <row r="802" spans="2:4" x14ac:dyDescent="0.25">
      <c r="B802" s="103"/>
      <c r="C802" s="103"/>
      <c r="D802" s="103"/>
    </row>
    <row r="803" spans="2:4" x14ac:dyDescent="0.25">
      <c r="B803" s="103"/>
      <c r="C803" s="103"/>
      <c r="D803" s="103"/>
    </row>
    <row r="804" spans="2:4" x14ac:dyDescent="0.25">
      <c r="B804" s="103"/>
      <c r="C804" s="103"/>
      <c r="D804" s="103"/>
    </row>
    <row r="805" spans="2:4" x14ac:dyDescent="0.25">
      <c r="B805" s="103"/>
      <c r="C805" s="103"/>
      <c r="D805" s="103"/>
    </row>
    <row r="806" spans="2:4" x14ac:dyDescent="0.25">
      <c r="B806" s="103"/>
      <c r="C806" s="103"/>
      <c r="D806" s="103"/>
    </row>
    <row r="807" spans="2:4" x14ac:dyDescent="0.25">
      <c r="B807" s="103"/>
      <c r="C807" s="103"/>
      <c r="D807" s="103"/>
    </row>
    <row r="808" spans="2:4" x14ac:dyDescent="0.25">
      <c r="B808" s="103"/>
      <c r="C808" s="103"/>
      <c r="D808" s="103"/>
    </row>
    <row r="809" spans="2:4" x14ac:dyDescent="0.25">
      <c r="B809" s="103"/>
      <c r="C809" s="103"/>
      <c r="D809" s="103"/>
    </row>
    <row r="810" spans="2:4" x14ac:dyDescent="0.25">
      <c r="B810" s="103"/>
      <c r="C810" s="103"/>
      <c r="D810" s="103"/>
    </row>
    <row r="811" spans="2:4" x14ac:dyDescent="0.25">
      <c r="B811" s="103"/>
      <c r="C811" s="103"/>
      <c r="D811" s="103"/>
    </row>
    <row r="812" spans="2:4" x14ac:dyDescent="0.25">
      <c r="B812" s="103"/>
      <c r="C812" s="103"/>
      <c r="D812" s="103"/>
    </row>
    <row r="813" spans="2:4" x14ac:dyDescent="0.25">
      <c r="B813" s="103"/>
      <c r="C813" s="103"/>
      <c r="D813" s="103"/>
    </row>
    <row r="814" spans="2:4" x14ac:dyDescent="0.25">
      <c r="B814" s="103"/>
      <c r="C814" s="103"/>
      <c r="D814" s="103"/>
    </row>
    <row r="815" spans="2:4" x14ac:dyDescent="0.25">
      <c r="B815" s="103"/>
      <c r="C815" s="103"/>
      <c r="D815" s="103"/>
    </row>
    <row r="816" spans="2:4" x14ac:dyDescent="0.25">
      <c r="B816" s="103"/>
      <c r="C816" s="103"/>
      <c r="D816" s="103"/>
    </row>
    <row r="817" spans="2:4" x14ac:dyDescent="0.25">
      <c r="B817" s="103"/>
      <c r="C817" s="103"/>
      <c r="D817" s="103"/>
    </row>
    <row r="818" spans="2:4" x14ac:dyDescent="0.25">
      <c r="B818" s="103"/>
      <c r="C818" s="103"/>
      <c r="D818" s="103"/>
    </row>
    <row r="819" spans="2:4" x14ac:dyDescent="0.25">
      <c r="B819" s="103"/>
      <c r="C819" s="103"/>
      <c r="D819" s="103"/>
    </row>
    <row r="820" spans="2:4" x14ac:dyDescent="0.25">
      <c r="B820" s="103"/>
      <c r="C820" s="103"/>
      <c r="D820" s="103"/>
    </row>
    <row r="821" spans="2:4" x14ac:dyDescent="0.25">
      <c r="B821" s="103"/>
      <c r="C821" s="103"/>
      <c r="D821" s="103"/>
    </row>
    <row r="822" spans="2:4" x14ac:dyDescent="0.25">
      <c r="B822" s="103"/>
      <c r="C822" s="103"/>
      <c r="D822" s="103"/>
    </row>
    <row r="823" spans="2:4" x14ac:dyDescent="0.25">
      <c r="B823" s="103"/>
      <c r="C823" s="103"/>
      <c r="D823" s="103"/>
    </row>
    <row r="824" spans="2:4" x14ac:dyDescent="0.25">
      <c r="B824" s="103"/>
      <c r="C824" s="103"/>
      <c r="D824" s="103"/>
    </row>
    <row r="825" spans="2:4" x14ac:dyDescent="0.25">
      <c r="B825" s="103"/>
      <c r="C825" s="103"/>
      <c r="D825" s="103"/>
    </row>
    <row r="826" spans="2:4" x14ac:dyDescent="0.25">
      <c r="B826" s="103"/>
      <c r="C826" s="103"/>
      <c r="D826" s="103"/>
    </row>
    <row r="827" spans="2:4" x14ac:dyDescent="0.25">
      <c r="B827" s="103"/>
      <c r="C827" s="103"/>
      <c r="D827" s="103"/>
    </row>
    <row r="828" spans="2:4" x14ac:dyDescent="0.25">
      <c r="B828" s="103"/>
      <c r="C828" s="103"/>
      <c r="D828" s="103"/>
    </row>
    <row r="829" spans="2:4" x14ac:dyDescent="0.25">
      <c r="B829" s="103"/>
      <c r="C829" s="103"/>
      <c r="D829" s="103"/>
    </row>
    <row r="830" spans="2:4" x14ac:dyDescent="0.25">
      <c r="B830" s="103"/>
      <c r="C830" s="103"/>
      <c r="D830" s="103"/>
    </row>
    <row r="831" spans="2:4" x14ac:dyDescent="0.25">
      <c r="B831" s="103"/>
      <c r="C831" s="103"/>
      <c r="D831" s="103"/>
    </row>
    <row r="832" spans="2:4" x14ac:dyDescent="0.25">
      <c r="B832" s="103"/>
      <c r="C832" s="103"/>
      <c r="D832" s="103"/>
    </row>
    <row r="833" spans="2:4" x14ac:dyDescent="0.25">
      <c r="B833" s="103"/>
      <c r="C833" s="103"/>
      <c r="D833" s="103"/>
    </row>
    <row r="834" spans="2:4" x14ac:dyDescent="0.25">
      <c r="B834" s="103"/>
      <c r="C834" s="103"/>
      <c r="D834" s="103"/>
    </row>
    <row r="835" spans="2:4" x14ac:dyDescent="0.25">
      <c r="B835" s="103"/>
      <c r="C835" s="103"/>
      <c r="D835" s="103"/>
    </row>
    <row r="836" spans="2:4" x14ac:dyDescent="0.25">
      <c r="B836" s="103"/>
      <c r="C836" s="103"/>
      <c r="D836" s="103"/>
    </row>
    <row r="837" spans="2:4" x14ac:dyDescent="0.25">
      <c r="B837" s="103"/>
      <c r="C837" s="103"/>
      <c r="D837" s="103"/>
    </row>
    <row r="838" spans="2:4" x14ac:dyDescent="0.25">
      <c r="B838" s="103"/>
      <c r="C838" s="103"/>
      <c r="D838" s="103"/>
    </row>
    <row r="839" spans="2:4" x14ac:dyDescent="0.25">
      <c r="B839" s="103"/>
      <c r="C839" s="103"/>
      <c r="D839" s="103"/>
    </row>
    <row r="840" spans="2:4" x14ac:dyDescent="0.25">
      <c r="B840" s="103"/>
      <c r="C840" s="103"/>
      <c r="D840" s="103"/>
    </row>
    <row r="841" spans="2:4" x14ac:dyDescent="0.25">
      <c r="B841" s="103"/>
      <c r="C841" s="103"/>
      <c r="D841" s="103"/>
    </row>
    <row r="842" spans="2:4" x14ac:dyDescent="0.25">
      <c r="B842" s="103"/>
      <c r="C842" s="103"/>
      <c r="D842" s="103"/>
    </row>
    <row r="843" spans="2:4" x14ac:dyDescent="0.25">
      <c r="B843" s="103"/>
      <c r="C843" s="103"/>
      <c r="D843" s="103"/>
    </row>
    <row r="844" spans="2:4" x14ac:dyDescent="0.25">
      <c r="B844" s="103"/>
      <c r="C844" s="103"/>
      <c r="D844" s="103"/>
    </row>
    <row r="845" spans="2:4" x14ac:dyDescent="0.25">
      <c r="B845" s="103"/>
      <c r="C845" s="103"/>
      <c r="D845" s="103"/>
    </row>
    <row r="846" spans="2:4" x14ac:dyDescent="0.25">
      <c r="B846" s="103"/>
      <c r="C846" s="103"/>
      <c r="D846" s="103"/>
    </row>
    <row r="847" spans="2:4" x14ac:dyDescent="0.25">
      <c r="B847" s="103"/>
      <c r="C847" s="103"/>
      <c r="D847" s="103"/>
    </row>
    <row r="848" spans="2:4" x14ac:dyDescent="0.25">
      <c r="B848" s="103"/>
      <c r="C848" s="103"/>
      <c r="D848" s="103"/>
    </row>
    <row r="849" spans="2:4" x14ac:dyDescent="0.25">
      <c r="B849" s="103"/>
      <c r="C849" s="103"/>
      <c r="D849" s="103"/>
    </row>
    <row r="850" spans="2:4" x14ac:dyDescent="0.25">
      <c r="B850" s="103"/>
      <c r="C850" s="103"/>
      <c r="D850" s="103"/>
    </row>
    <row r="851" spans="2:4" x14ac:dyDescent="0.25">
      <c r="B851" s="103"/>
      <c r="C851" s="103"/>
      <c r="D851" s="103"/>
    </row>
    <row r="852" spans="2:4" x14ac:dyDescent="0.25">
      <c r="B852" s="103"/>
      <c r="C852" s="103"/>
      <c r="D852" s="103"/>
    </row>
    <row r="853" spans="2:4" x14ac:dyDescent="0.25">
      <c r="B853" s="103"/>
      <c r="C853" s="103"/>
      <c r="D853" s="103"/>
    </row>
    <row r="854" spans="2:4" x14ac:dyDescent="0.25">
      <c r="B854" s="103"/>
      <c r="C854" s="103"/>
      <c r="D854" s="103"/>
    </row>
    <row r="855" spans="2:4" x14ac:dyDescent="0.25">
      <c r="B855" s="103"/>
      <c r="C855" s="103"/>
      <c r="D855" s="103"/>
    </row>
    <row r="856" spans="2:4" x14ac:dyDescent="0.25">
      <c r="B856" s="103"/>
      <c r="C856" s="103"/>
      <c r="D856" s="103"/>
    </row>
    <row r="857" spans="2:4" x14ac:dyDescent="0.25">
      <c r="B857" s="103"/>
      <c r="C857" s="103"/>
      <c r="D857" s="103"/>
    </row>
    <row r="858" spans="2:4" x14ac:dyDescent="0.25">
      <c r="B858" s="103"/>
      <c r="C858" s="103"/>
      <c r="D858" s="103"/>
    </row>
    <row r="859" spans="2:4" x14ac:dyDescent="0.25">
      <c r="B859" s="103"/>
      <c r="C859" s="103"/>
      <c r="D859" s="103"/>
    </row>
    <row r="860" spans="2:4" x14ac:dyDescent="0.25">
      <c r="B860" s="103"/>
      <c r="C860" s="103"/>
      <c r="D860" s="103"/>
    </row>
    <row r="861" spans="2:4" x14ac:dyDescent="0.25">
      <c r="B861" s="103"/>
      <c r="C861" s="103"/>
      <c r="D861" s="103"/>
    </row>
    <row r="862" spans="2:4" x14ac:dyDescent="0.25">
      <c r="B862" s="103"/>
      <c r="C862" s="103"/>
      <c r="D862" s="103"/>
    </row>
    <row r="863" spans="2:4" x14ac:dyDescent="0.25">
      <c r="B863" s="103"/>
      <c r="C863" s="103"/>
      <c r="D863" s="103"/>
    </row>
    <row r="864" spans="2:4" x14ac:dyDescent="0.25">
      <c r="B864" s="103"/>
      <c r="C864" s="103"/>
      <c r="D864" s="103"/>
    </row>
    <row r="865" spans="2:4" x14ac:dyDescent="0.25">
      <c r="B865" s="103"/>
      <c r="C865" s="103"/>
      <c r="D865" s="103"/>
    </row>
    <row r="866" spans="2:4" x14ac:dyDescent="0.25">
      <c r="B866" s="103"/>
      <c r="C866" s="103"/>
      <c r="D866" s="103"/>
    </row>
    <row r="867" spans="2:4" x14ac:dyDescent="0.25">
      <c r="B867" s="103"/>
      <c r="C867" s="103"/>
      <c r="D867" s="103"/>
    </row>
    <row r="868" spans="2:4" x14ac:dyDescent="0.25">
      <c r="B868" s="103"/>
      <c r="C868" s="103"/>
      <c r="D868" s="103"/>
    </row>
    <row r="869" spans="2:4" x14ac:dyDescent="0.25">
      <c r="B869" s="103"/>
      <c r="C869" s="103"/>
      <c r="D869" s="103"/>
    </row>
    <row r="870" spans="2:4" x14ac:dyDescent="0.25">
      <c r="B870" s="103"/>
      <c r="C870" s="103"/>
      <c r="D870" s="103"/>
    </row>
    <row r="871" spans="2:4" x14ac:dyDescent="0.25">
      <c r="B871" s="103"/>
      <c r="C871" s="103"/>
      <c r="D871" s="103"/>
    </row>
    <row r="872" spans="2:4" x14ac:dyDescent="0.25">
      <c r="B872" s="103"/>
      <c r="C872" s="103"/>
      <c r="D872" s="103"/>
    </row>
    <row r="873" spans="2:4" x14ac:dyDescent="0.25">
      <c r="B873" s="103"/>
      <c r="C873" s="103"/>
      <c r="D873" s="103"/>
    </row>
    <row r="874" spans="2:4" x14ac:dyDescent="0.25">
      <c r="B874" s="103"/>
      <c r="C874" s="103"/>
      <c r="D874" s="103"/>
    </row>
    <row r="875" spans="2:4" x14ac:dyDescent="0.25">
      <c r="B875" s="103"/>
      <c r="C875" s="103"/>
      <c r="D875" s="103"/>
    </row>
    <row r="876" spans="2:4" x14ac:dyDescent="0.25">
      <c r="B876" s="103"/>
      <c r="C876" s="103"/>
      <c r="D876" s="103"/>
    </row>
    <row r="877" spans="2:4" x14ac:dyDescent="0.25">
      <c r="B877" s="103"/>
      <c r="C877" s="103"/>
      <c r="D877" s="103"/>
    </row>
    <row r="878" spans="2:4" x14ac:dyDescent="0.25">
      <c r="B878" s="103"/>
      <c r="C878" s="103"/>
      <c r="D878" s="103"/>
    </row>
    <row r="879" spans="2:4" x14ac:dyDescent="0.25">
      <c r="B879" s="103"/>
      <c r="C879" s="103"/>
      <c r="D879" s="103"/>
    </row>
    <row r="880" spans="2:4" x14ac:dyDescent="0.25">
      <c r="B880" s="103"/>
      <c r="C880" s="103"/>
      <c r="D880" s="103"/>
    </row>
    <row r="881" spans="2:4" x14ac:dyDescent="0.25">
      <c r="B881" s="103"/>
      <c r="C881" s="103"/>
      <c r="D881" s="103"/>
    </row>
    <row r="882" spans="2:4" x14ac:dyDescent="0.25">
      <c r="B882" s="103"/>
      <c r="C882" s="103"/>
      <c r="D882" s="103"/>
    </row>
    <row r="883" spans="2:4" x14ac:dyDescent="0.25">
      <c r="B883" s="103"/>
      <c r="C883" s="103"/>
      <c r="D883" s="103"/>
    </row>
    <row r="884" spans="2:4" x14ac:dyDescent="0.25">
      <c r="B884" s="103"/>
      <c r="C884" s="103"/>
      <c r="D884" s="103"/>
    </row>
    <row r="885" spans="2:4" x14ac:dyDescent="0.25">
      <c r="B885" s="103"/>
      <c r="C885" s="103"/>
      <c r="D885" s="103"/>
    </row>
    <row r="886" spans="2:4" x14ac:dyDescent="0.25">
      <c r="B886" s="103"/>
      <c r="C886" s="103"/>
      <c r="D886" s="103"/>
    </row>
    <row r="887" spans="2:4" x14ac:dyDescent="0.25">
      <c r="B887" s="103"/>
      <c r="C887" s="103"/>
      <c r="D887" s="103"/>
    </row>
    <row r="888" spans="2:4" x14ac:dyDescent="0.25">
      <c r="B888" s="103"/>
      <c r="C888" s="103"/>
      <c r="D888" s="103"/>
    </row>
    <row r="889" spans="2:4" x14ac:dyDescent="0.25">
      <c r="B889" s="103"/>
      <c r="C889" s="103"/>
      <c r="D889" s="103"/>
    </row>
    <row r="890" spans="2:4" x14ac:dyDescent="0.25">
      <c r="B890" s="103"/>
      <c r="C890" s="103"/>
      <c r="D890" s="103"/>
    </row>
    <row r="891" spans="2:4" x14ac:dyDescent="0.25">
      <c r="B891" s="103"/>
      <c r="C891" s="103"/>
      <c r="D891" s="103"/>
    </row>
    <row r="892" spans="2:4" x14ac:dyDescent="0.25">
      <c r="B892" s="103"/>
      <c r="C892" s="103"/>
      <c r="D892" s="103"/>
    </row>
    <row r="893" spans="2:4" x14ac:dyDescent="0.25">
      <c r="B893" s="103"/>
      <c r="C893" s="103"/>
      <c r="D893" s="103"/>
    </row>
    <row r="894" spans="2:4" x14ac:dyDescent="0.25">
      <c r="B894" s="103"/>
      <c r="C894" s="103"/>
      <c r="D894" s="103"/>
    </row>
    <row r="895" spans="2:4" x14ac:dyDescent="0.25">
      <c r="B895" s="103"/>
      <c r="C895" s="103"/>
      <c r="D895" s="103"/>
    </row>
    <row r="896" spans="2:4" x14ac:dyDescent="0.25">
      <c r="B896" s="103"/>
      <c r="C896" s="103"/>
      <c r="D896" s="103"/>
    </row>
    <row r="897" spans="2:4" x14ac:dyDescent="0.25">
      <c r="B897" s="103"/>
      <c r="C897" s="103"/>
      <c r="D897" s="103"/>
    </row>
    <row r="898" spans="2:4" x14ac:dyDescent="0.25">
      <c r="B898" s="103"/>
      <c r="C898" s="103"/>
      <c r="D898" s="103"/>
    </row>
    <row r="899" spans="2:4" x14ac:dyDescent="0.25">
      <c r="B899" s="103"/>
      <c r="C899" s="103"/>
      <c r="D899" s="103"/>
    </row>
    <row r="900" spans="2:4" x14ac:dyDescent="0.25">
      <c r="B900" s="103"/>
      <c r="C900" s="103"/>
      <c r="D900" s="103"/>
    </row>
    <row r="901" spans="2:4" x14ac:dyDescent="0.25">
      <c r="B901" s="103"/>
      <c r="C901" s="103"/>
      <c r="D901" s="103"/>
    </row>
    <row r="902" spans="2:4" x14ac:dyDescent="0.25">
      <c r="B902" s="103"/>
      <c r="C902" s="103"/>
      <c r="D902" s="103"/>
    </row>
    <row r="903" spans="2:4" x14ac:dyDescent="0.25">
      <c r="B903" s="103"/>
      <c r="C903" s="103"/>
      <c r="D903" s="103"/>
    </row>
    <row r="904" spans="2:4" x14ac:dyDescent="0.25">
      <c r="B904" s="103"/>
      <c r="C904" s="103"/>
      <c r="D904" s="103"/>
    </row>
    <row r="905" spans="2:4" x14ac:dyDescent="0.25">
      <c r="B905" s="103"/>
      <c r="C905" s="103"/>
      <c r="D905" s="103"/>
    </row>
    <row r="906" spans="2:4" x14ac:dyDescent="0.25">
      <c r="B906" s="103"/>
      <c r="C906" s="103"/>
      <c r="D906" s="103"/>
    </row>
    <row r="907" spans="2:4" x14ac:dyDescent="0.25">
      <c r="B907" s="103"/>
      <c r="C907" s="103"/>
      <c r="D907" s="103"/>
    </row>
    <row r="908" spans="2:4" x14ac:dyDescent="0.25">
      <c r="B908" s="103"/>
      <c r="C908" s="103"/>
      <c r="D908" s="103"/>
    </row>
    <row r="909" spans="2:4" x14ac:dyDescent="0.25">
      <c r="B909" s="103"/>
      <c r="C909" s="103"/>
      <c r="D909" s="103"/>
    </row>
    <row r="910" spans="2:4" x14ac:dyDescent="0.25">
      <c r="B910" s="103"/>
      <c r="C910" s="103"/>
      <c r="D910" s="103"/>
    </row>
    <row r="911" spans="2:4" x14ac:dyDescent="0.25">
      <c r="B911" s="103"/>
      <c r="C911" s="103"/>
      <c r="D911" s="103"/>
    </row>
    <row r="912" spans="2:4" x14ac:dyDescent="0.25">
      <c r="B912" s="103"/>
      <c r="C912" s="103"/>
      <c r="D912" s="103"/>
    </row>
    <row r="913" spans="2:4" x14ac:dyDescent="0.25">
      <c r="B913" s="103"/>
      <c r="C913" s="103"/>
      <c r="D913" s="103"/>
    </row>
    <row r="914" spans="2:4" x14ac:dyDescent="0.25">
      <c r="B914" s="103"/>
      <c r="C914" s="103"/>
      <c r="D914" s="103"/>
    </row>
    <row r="915" spans="2:4" x14ac:dyDescent="0.25">
      <c r="B915" s="103"/>
      <c r="C915" s="103"/>
      <c r="D915" s="103"/>
    </row>
    <row r="916" spans="2:4" x14ac:dyDescent="0.25">
      <c r="B916" s="103"/>
      <c r="C916" s="103"/>
      <c r="D916" s="103"/>
    </row>
    <row r="917" spans="2:4" x14ac:dyDescent="0.25">
      <c r="B917" s="103"/>
      <c r="C917" s="103"/>
      <c r="D917" s="103"/>
    </row>
    <row r="918" spans="2:4" x14ac:dyDescent="0.25">
      <c r="B918" s="103"/>
      <c r="C918" s="103"/>
      <c r="D918" s="103"/>
    </row>
    <row r="919" spans="2:4" x14ac:dyDescent="0.25">
      <c r="B919" s="103"/>
      <c r="C919" s="103"/>
      <c r="D919" s="103"/>
    </row>
    <row r="920" spans="2:4" x14ac:dyDescent="0.25">
      <c r="B920" s="103"/>
      <c r="C920" s="103"/>
      <c r="D920" s="103"/>
    </row>
    <row r="921" spans="2:4" x14ac:dyDescent="0.25">
      <c r="B921" s="103"/>
      <c r="C921" s="103"/>
      <c r="D921" s="103"/>
    </row>
    <row r="922" spans="2:4" x14ac:dyDescent="0.25">
      <c r="B922" s="103"/>
      <c r="C922" s="103"/>
      <c r="D922" s="103"/>
    </row>
    <row r="923" spans="2:4" x14ac:dyDescent="0.25">
      <c r="B923" s="103"/>
      <c r="C923" s="103"/>
      <c r="D923" s="103"/>
    </row>
    <row r="924" spans="2:4" x14ac:dyDescent="0.25">
      <c r="B924" s="103"/>
      <c r="C924" s="103"/>
      <c r="D924" s="103"/>
    </row>
    <row r="925" spans="2:4" x14ac:dyDescent="0.25">
      <c r="B925" s="103"/>
      <c r="C925" s="103"/>
      <c r="D925" s="103"/>
    </row>
    <row r="926" spans="2:4" x14ac:dyDescent="0.25">
      <c r="B926" s="103"/>
      <c r="C926" s="103"/>
      <c r="D926" s="103"/>
    </row>
    <row r="927" spans="2:4" x14ac:dyDescent="0.25">
      <c r="B927" s="103"/>
      <c r="C927" s="103"/>
      <c r="D927" s="103"/>
    </row>
    <row r="928" spans="2:4" x14ac:dyDescent="0.25">
      <c r="B928" s="103"/>
      <c r="C928" s="103"/>
      <c r="D928" s="103"/>
    </row>
    <row r="929" spans="2:4" x14ac:dyDescent="0.25">
      <c r="B929" s="103"/>
      <c r="C929" s="103"/>
      <c r="D929" s="103"/>
    </row>
    <row r="930" spans="2:4" x14ac:dyDescent="0.25">
      <c r="B930" s="103"/>
      <c r="C930" s="103"/>
      <c r="D930" s="103"/>
    </row>
    <row r="931" spans="2:4" x14ac:dyDescent="0.25">
      <c r="B931" s="103"/>
      <c r="C931" s="103"/>
      <c r="D931" s="103"/>
    </row>
    <row r="932" spans="2:4" x14ac:dyDescent="0.25">
      <c r="B932" s="103"/>
      <c r="C932" s="103"/>
      <c r="D932" s="103"/>
    </row>
    <row r="933" spans="2:4" x14ac:dyDescent="0.25">
      <c r="B933" s="103"/>
      <c r="C933" s="103"/>
      <c r="D933" s="103"/>
    </row>
    <row r="934" spans="2:4" x14ac:dyDescent="0.25">
      <c r="B934" s="103"/>
      <c r="C934" s="103"/>
      <c r="D934" s="103"/>
    </row>
    <row r="935" spans="2:4" x14ac:dyDescent="0.25">
      <c r="B935" s="103"/>
      <c r="C935" s="103"/>
      <c r="D935" s="103"/>
    </row>
    <row r="936" spans="2:4" x14ac:dyDescent="0.25">
      <c r="B936" s="103"/>
      <c r="C936" s="103"/>
      <c r="D936" s="103"/>
    </row>
    <row r="937" spans="2:4" x14ac:dyDescent="0.25">
      <c r="B937" s="103"/>
      <c r="C937" s="103"/>
      <c r="D937" s="103"/>
    </row>
    <row r="938" spans="2:4" x14ac:dyDescent="0.25">
      <c r="B938" s="103"/>
      <c r="C938" s="103"/>
      <c r="D938" s="103"/>
    </row>
    <row r="939" spans="2:4" x14ac:dyDescent="0.25">
      <c r="B939" s="103"/>
      <c r="C939" s="103"/>
      <c r="D939" s="103"/>
    </row>
    <row r="940" spans="2:4" x14ac:dyDescent="0.25">
      <c r="B940" s="103"/>
      <c r="C940" s="103"/>
      <c r="D940" s="103"/>
    </row>
    <row r="941" spans="2:4" x14ac:dyDescent="0.25">
      <c r="B941" s="103"/>
      <c r="C941" s="103"/>
      <c r="D941" s="103"/>
    </row>
    <row r="942" spans="2:4" x14ac:dyDescent="0.25">
      <c r="B942" s="103"/>
      <c r="C942" s="103"/>
      <c r="D942" s="103"/>
    </row>
    <row r="943" spans="2:4" x14ac:dyDescent="0.25">
      <c r="B943" s="103"/>
      <c r="C943" s="103"/>
      <c r="D943" s="103"/>
    </row>
    <row r="944" spans="2:4" x14ac:dyDescent="0.25">
      <c r="B944" s="103"/>
      <c r="C944" s="103"/>
      <c r="D944" s="103"/>
    </row>
    <row r="945" spans="2:4" x14ac:dyDescent="0.25">
      <c r="B945" s="103"/>
      <c r="C945" s="103"/>
      <c r="D945" s="103"/>
    </row>
    <row r="946" spans="2:4" x14ac:dyDescent="0.25">
      <c r="B946" s="103"/>
      <c r="C946" s="103"/>
      <c r="D946" s="103"/>
    </row>
    <row r="947" spans="2:4" x14ac:dyDescent="0.25">
      <c r="B947" s="103"/>
      <c r="C947" s="103"/>
      <c r="D947" s="103"/>
    </row>
    <row r="948" spans="2:4" x14ac:dyDescent="0.25">
      <c r="B948" s="103"/>
      <c r="C948" s="103"/>
      <c r="D948" s="103"/>
    </row>
    <row r="949" spans="2:4" x14ac:dyDescent="0.25">
      <c r="B949" s="103"/>
      <c r="C949" s="103"/>
      <c r="D949" s="103"/>
    </row>
    <row r="950" spans="2:4" x14ac:dyDescent="0.25">
      <c r="B950" s="103"/>
      <c r="C950" s="103"/>
      <c r="D950" s="103"/>
    </row>
    <row r="951" spans="2:4" x14ac:dyDescent="0.25">
      <c r="B951" s="103"/>
      <c r="C951" s="103"/>
      <c r="D951" s="103"/>
    </row>
    <row r="952" spans="2:4" x14ac:dyDescent="0.25">
      <c r="B952" s="103"/>
      <c r="C952" s="103"/>
      <c r="D952" s="103"/>
    </row>
    <row r="953" spans="2:4" x14ac:dyDescent="0.25">
      <c r="B953" s="103"/>
      <c r="C953" s="103"/>
      <c r="D953" s="103"/>
    </row>
    <row r="954" spans="2:4" x14ac:dyDescent="0.25">
      <c r="B954" s="103"/>
      <c r="C954" s="103"/>
      <c r="D954" s="103"/>
    </row>
    <row r="955" spans="2:4" x14ac:dyDescent="0.25">
      <c r="B955" s="103"/>
      <c r="C955" s="103"/>
      <c r="D955" s="103"/>
    </row>
    <row r="956" spans="2:4" x14ac:dyDescent="0.25">
      <c r="B956" s="103"/>
      <c r="C956" s="103"/>
      <c r="D956" s="103"/>
    </row>
    <row r="957" spans="2:4" x14ac:dyDescent="0.25">
      <c r="B957" s="103"/>
      <c r="C957" s="103"/>
      <c r="D957" s="103"/>
    </row>
    <row r="958" spans="2:4" x14ac:dyDescent="0.25">
      <c r="B958" s="103"/>
      <c r="C958" s="103"/>
      <c r="D958" s="103"/>
    </row>
    <row r="959" spans="2:4" x14ac:dyDescent="0.25">
      <c r="B959" s="103"/>
      <c r="C959" s="103"/>
      <c r="D959" s="103"/>
    </row>
    <row r="960" spans="2:4" x14ac:dyDescent="0.25">
      <c r="B960" s="103"/>
      <c r="C960" s="103"/>
      <c r="D960" s="103"/>
    </row>
    <row r="961" spans="2:4" x14ac:dyDescent="0.25">
      <c r="B961" s="103"/>
      <c r="C961" s="103"/>
      <c r="D961" s="103"/>
    </row>
    <row r="962" spans="2:4" x14ac:dyDescent="0.25">
      <c r="B962" s="103"/>
      <c r="C962" s="103"/>
      <c r="D962" s="103"/>
    </row>
    <row r="963" spans="2:4" x14ac:dyDescent="0.25">
      <c r="B963" s="103"/>
      <c r="C963" s="103"/>
      <c r="D963" s="103"/>
    </row>
    <row r="964" spans="2:4" x14ac:dyDescent="0.25">
      <c r="B964" s="103"/>
      <c r="C964" s="103"/>
      <c r="D964" s="103"/>
    </row>
    <row r="965" spans="2:4" x14ac:dyDescent="0.25">
      <c r="B965" s="103"/>
      <c r="C965" s="103"/>
      <c r="D965" s="103"/>
    </row>
    <row r="966" spans="2:4" x14ac:dyDescent="0.25">
      <c r="B966" s="103"/>
      <c r="C966" s="103"/>
      <c r="D966" s="103"/>
    </row>
    <row r="967" spans="2:4" x14ac:dyDescent="0.25">
      <c r="B967" s="103"/>
      <c r="C967" s="103"/>
      <c r="D967" s="103"/>
    </row>
    <row r="968" spans="2:4" x14ac:dyDescent="0.25">
      <c r="B968" s="103"/>
      <c r="C968" s="103"/>
      <c r="D968" s="103"/>
    </row>
    <row r="969" spans="2:4" x14ac:dyDescent="0.25">
      <c r="B969" s="103"/>
      <c r="C969" s="103"/>
      <c r="D969" s="103"/>
    </row>
    <row r="970" spans="2:4" x14ac:dyDescent="0.25">
      <c r="B970" s="103"/>
      <c r="C970" s="103"/>
      <c r="D970" s="103"/>
    </row>
    <row r="971" spans="2:4" x14ac:dyDescent="0.25">
      <c r="B971" s="103"/>
      <c r="C971" s="103"/>
      <c r="D971" s="103"/>
    </row>
    <row r="972" spans="2:4" x14ac:dyDescent="0.25">
      <c r="B972" s="103"/>
      <c r="C972" s="103"/>
      <c r="D972" s="103"/>
    </row>
    <row r="973" spans="2:4" x14ac:dyDescent="0.25">
      <c r="B973" s="103"/>
      <c r="C973" s="103"/>
      <c r="D973" s="103"/>
    </row>
    <row r="974" spans="2:4" x14ac:dyDescent="0.25">
      <c r="B974" s="103"/>
      <c r="C974" s="103"/>
      <c r="D974" s="103"/>
    </row>
    <row r="975" spans="2:4" x14ac:dyDescent="0.25">
      <c r="B975" s="103"/>
      <c r="C975" s="103"/>
      <c r="D975" s="103"/>
    </row>
    <row r="976" spans="2:4" x14ac:dyDescent="0.25">
      <c r="B976" s="103"/>
      <c r="C976" s="103"/>
      <c r="D976" s="103"/>
    </row>
    <row r="977" spans="2:4" x14ac:dyDescent="0.25">
      <c r="B977" s="103"/>
      <c r="C977" s="103"/>
      <c r="D977" s="103"/>
    </row>
    <row r="978" spans="2:4" x14ac:dyDescent="0.25">
      <c r="B978" s="103"/>
      <c r="C978" s="103"/>
      <c r="D978" s="103"/>
    </row>
    <row r="979" spans="2:4" x14ac:dyDescent="0.25">
      <c r="B979" s="103"/>
      <c r="C979" s="103"/>
      <c r="D979" s="103"/>
    </row>
    <row r="980" spans="2:4" x14ac:dyDescent="0.25">
      <c r="B980" s="103"/>
      <c r="C980" s="103"/>
      <c r="D980" s="103"/>
    </row>
    <row r="981" spans="2:4" x14ac:dyDescent="0.25">
      <c r="B981" s="103"/>
      <c r="C981" s="103"/>
      <c r="D981" s="103"/>
    </row>
    <row r="982" spans="2:4" x14ac:dyDescent="0.25">
      <c r="B982" s="103"/>
      <c r="C982" s="103"/>
      <c r="D982" s="103"/>
    </row>
    <row r="983" spans="2:4" x14ac:dyDescent="0.25">
      <c r="B983" s="103"/>
      <c r="C983" s="103"/>
      <c r="D983" s="103"/>
    </row>
    <row r="984" spans="2:4" x14ac:dyDescent="0.25">
      <c r="B984" s="103"/>
      <c r="C984" s="103"/>
      <c r="D984" s="103"/>
    </row>
    <row r="985" spans="2:4" x14ac:dyDescent="0.25">
      <c r="B985" s="103"/>
      <c r="C985" s="103"/>
      <c r="D985" s="103"/>
    </row>
    <row r="986" spans="2:4" x14ac:dyDescent="0.25">
      <c r="B986" s="103"/>
      <c r="C986" s="103"/>
      <c r="D986" s="103"/>
    </row>
    <row r="987" spans="2:4" x14ac:dyDescent="0.25">
      <c r="B987" s="103"/>
      <c r="C987" s="103"/>
      <c r="D987" s="103"/>
    </row>
    <row r="988" spans="2:4" x14ac:dyDescent="0.25">
      <c r="B988" s="103"/>
      <c r="C988" s="103"/>
      <c r="D988" s="103"/>
    </row>
    <row r="989" spans="2:4" x14ac:dyDescent="0.25">
      <c r="B989" s="103"/>
      <c r="C989" s="103"/>
      <c r="D989" s="103"/>
    </row>
    <row r="990" spans="2:4" x14ac:dyDescent="0.25">
      <c r="B990" s="103"/>
      <c r="C990" s="103"/>
      <c r="D990" s="103"/>
    </row>
    <row r="991" spans="2:4" x14ac:dyDescent="0.25">
      <c r="B991" s="103"/>
      <c r="C991" s="103"/>
      <c r="D991" s="103"/>
    </row>
    <row r="992" spans="2:4" x14ac:dyDescent="0.25">
      <c r="B992" s="103"/>
      <c r="C992" s="103"/>
      <c r="D992" s="103"/>
    </row>
    <row r="993" spans="2:4" x14ac:dyDescent="0.25">
      <c r="B993" s="103"/>
      <c r="C993" s="103"/>
      <c r="D993" s="103"/>
    </row>
    <row r="994" spans="2:4" x14ac:dyDescent="0.25">
      <c r="B994" s="103"/>
      <c r="C994" s="103"/>
      <c r="D994" s="103"/>
    </row>
    <row r="995" spans="2:4" x14ac:dyDescent="0.25">
      <c r="B995" s="103"/>
      <c r="C995" s="103"/>
      <c r="D995" s="103"/>
    </row>
    <row r="996" spans="2:4" x14ac:dyDescent="0.25">
      <c r="B996" s="103"/>
      <c r="C996" s="103"/>
      <c r="D996" s="103"/>
    </row>
    <row r="997" spans="2:4" x14ac:dyDescent="0.25">
      <c r="B997" s="103"/>
      <c r="C997" s="103"/>
      <c r="D997" s="103"/>
    </row>
    <row r="998" spans="2:4" x14ac:dyDescent="0.25">
      <c r="B998" s="103"/>
      <c r="C998" s="103"/>
      <c r="D998" s="103"/>
    </row>
    <row r="999" spans="2:4" x14ac:dyDescent="0.25">
      <c r="B999" s="103"/>
      <c r="C999" s="103"/>
      <c r="D999" s="103"/>
    </row>
    <row r="1000" spans="2:4" x14ac:dyDescent="0.25">
      <c r="B1000" s="103"/>
      <c r="C1000" s="103"/>
      <c r="D1000" s="103"/>
    </row>
  </sheetData>
  <mergeCells count="999">
    <mergeCell ref="B2:D2"/>
    <mergeCell ref="B3:D3"/>
    <mergeCell ref="B4:D4"/>
    <mergeCell ref="B5:D5"/>
    <mergeCell ref="B6:D6"/>
    <mergeCell ref="B7:D7"/>
    <mergeCell ref="B14:D14"/>
    <mergeCell ref="B15:D15"/>
    <mergeCell ref="B16:D16"/>
    <mergeCell ref="B17:D17"/>
    <mergeCell ref="B18:D18"/>
    <mergeCell ref="B19:D19"/>
    <mergeCell ref="B8:D8"/>
    <mergeCell ref="B9:D9"/>
    <mergeCell ref="B10:D10"/>
    <mergeCell ref="B11:D11"/>
    <mergeCell ref="B12:D12"/>
    <mergeCell ref="B13:D13"/>
    <mergeCell ref="B26:D26"/>
    <mergeCell ref="B27:D27"/>
    <mergeCell ref="B28:D28"/>
    <mergeCell ref="B29:D29"/>
    <mergeCell ref="B30:D30"/>
    <mergeCell ref="B31:D31"/>
    <mergeCell ref="B20:D20"/>
    <mergeCell ref="B21:D21"/>
    <mergeCell ref="B22:D22"/>
    <mergeCell ref="B23:D23"/>
    <mergeCell ref="B24:D24"/>
    <mergeCell ref="B25:D25"/>
    <mergeCell ref="B38:D38"/>
    <mergeCell ref="B39:D39"/>
    <mergeCell ref="B40:D40"/>
    <mergeCell ref="B41:D41"/>
    <mergeCell ref="B42:D42"/>
    <mergeCell ref="B43:D43"/>
    <mergeCell ref="B32:D32"/>
    <mergeCell ref="B33:D33"/>
    <mergeCell ref="B34:D34"/>
    <mergeCell ref="B35:D35"/>
    <mergeCell ref="B36:D36"/>
    <mergeCell ref="B37:D37"/>
    <mergeCell ref="B50:D50"/>
    <mergeCell ref="B51:D51"/>
    <mergeCell ref="B52:D52"/>
    <mergeCell ref="B53:D53"/>
    <mergeCell ref="B54:D54"/>
    <mergeCell ref="B55:D55"/>
    <mergeCell ref="B44:D44"/>
    <mergeCell ref="B45:D45"/>
    <mergeCell ref="B46:D46"/>
    <mergeCell ref="B47:D47"/>
    <mergeCell ref="B48:D48"/>
    <mergeCell ref="B49:D49"/>
    <mergeCell ref="B62:D62"/>
    <mergeCell ref="B63:D63"/>
    <mergeCell ref="B64:D64"/>
    <mergeCell ref="B65:D65"/>
    <mergeCell ref="B66:D66"/>
    <mergeCell ref="B67:D67"/>
    <mergeCell ref="B56:D56"/>
    <mergeCell ref="B57:D57"/>
    <mergeCell ref="B58:D58"/>
    <mergeCell ref="B59:D59"/>
    <mergeCell ref="B60:D60"/>
    <mergeCell ref="B61:D61"/>
    <mergeCell ref="B74:D74"/>
    <mergeCell ref="B75:D75"/>
    <mergeCell ref="B76:D76"/>
    <mergeCell ref="B77:D77"/>
    <mergeCell ref="B78:D78"/>
    <mergeCell ref="B79:D79"/>
    <mergeCell ref="B68:D68"/>
    <mergeCell ref="B69:D69"/>
    <mergeCell ref="B70:D70"/>
    <mergeCell ref="B71:D71"/>
    <mergeCell ref="B72:D72"/>
    <mergeCell ref="B73:D73"/>
    <mergeCell ref="B86:D86"/>
    <mergeCell ref="B87:D87"/>
    <mergeCell ref="B88:D88"/>
    <mergeCell ref="B89:D89"/>
    <mergeCell ref="B90:D90"/>
    <mergeCell ref="B91:D91"/>
    <mergeCell ref="B80:D80"/>
    <mergeCell ref="B81:D81"/>
    <mergeCell ref="B82:D82"/>
    <mergeCell ref="B83:D83"/>
    <mergeCell ref="B84:D84"/>
    <mergeCell ref="B85:D85"/>
    <mergeCell ref="B98:D98"/>
    <mergeCell ref="B99:D99"/>
    <mergeCell ref="B100:D100"/>
    <mergeCell ref="B101:D101"/>
    <mergeCell ref="B102:D102"/>
    <mergeCell ref="B103:D103"/>
    <mergeCell ref="B92:D92"/>
    <mergeCell ref="B93:D93"/>
    <mergeCell ref="B94:D94"/>
    <mergeCell ref="B95:D95"/>
    <mergeCell ref="B96:D96"/>
    <mergeCell ref="B97:D97"/>
    <mergeCell ref="B110:D110"/>
    <mergeCell ref="B111:D111"/>
    <mergeCell ref="B112:D112"/>
    <mergeCell ref="B113:D113"/>
    <mergeCell ref="B114:D114"/>
    <mergeCell ref="B115:D115"/>
    <mergeCell ref="B104:D104"/>
    <mergeCell ref="B105:D105"/>
    <mergeCell ref="B106:D106"/>
    <mergeCell ref="B107:D107"/>
    <mergeCell ref="B108:D108"/>
    <mergeCell ref="B109:D109"/>
    <mergeCell ref="B122:D122"/>
    <mergeCell ref="B123:D123"/>
    <mergeCell ref="B124:D124"/>
    <mergeCell ref="B125:D125"/>
    <mergeCell ref="B126:D126"/>
    <mergeCell ref="B127:D127"/>
    <mergeCell ref="B116:D116"/>
    <mergeCell ref="B117:D117"/>
    <mergeCell ref="B118:D118"/>
    <mergeCell ref="B119:D119"/>
    <mergeCell ref="B120:D120"/>
    <mergeCell ref="B121:D121"/>
    <mergeCell ref="B134:D134"/>
    <mergeCell ref="B135:D135"/>
    <mergeCell ref="B136:D136"/>
    <mergeCell ref="B137:D137"/>
    <mergeCell ref="B138:D138"/>
    <mergeCell ref="B139:D139"/>
    <mergeCell ref="B128:D128"/>
    <mergeCell ref="B129:D129"/>
    <mergeCell ref="B130:D130"/>
    <mergeCell ref="B131:D131"/>
    <mergeCell ref="B132:D132"/>
    <mergeCell ref="B133:D133"/>
    <mergeCell ref="B146:D146"/>
    <mergeCell ref="B147:D147"/>
    <mergeCell ref="B148:D148"/>
    <mergeCell ref="B149:D149"/>
    <mergeCell ref="B150:D150"/>
    <mergeCell ref="B151:D151"/>
    <mergeCell ref="B140:D140"/>
    <mergeCell ref="B141:D141"/>
    <mergeCell ref="B142:D142"/>
    <mergeCell ref="B143:D143"/>
    <mergeCell ref="B144:D144"/>
    <mergeCell ref="B145:D145"/>
    <mergeCell ref="B158:D158"/>
    <mergeCell ref="B159:D159"/>
    <mergeCell ref="B160:D160"/>
    <mergeCell ref="B161:D161"/>
    <mergeCell ref="B162:D162"/>
    <mergeCell ref="B163:D163"/>
    <mergeCell ref="B152:D152"/>
    <mergeCell ref="B153:D153"/>
    <mergeCell ref="B154:D154"/>
    <mergeCell ref="B155:D155"/>
    <mergeCell ref="B156:D156"/>
    <mergeCell ref="B157:D157"/>
    <mergeCell ref="B170:D170"/>
    <mergeCell ref="B171:D171"/>
    <mergeCell ref="B172:D172"/>
    <mergeCell ref="B173:D173"/>
    <mergeCell ref="B174:D174"/>
    <mergeCell ref="B175:D175"/>
    <mergeCell ref="B164:D164"/>
    <mergeCell ref="B165:D165"/>
    <mergeCell ref="B166:D166"/>
    <mergeCell ref="B167:D167"/>
    <mergeCell ref="B168:D168"/>
    <mergeCell ref="B169:D169"/>
    <mergeCell ref="B182:D182"/>
    <mergeCell ref="B183:D183"/>
    <mergeCell ref="B184:D184"/>
    <mergeCell ref="B185:D185"/>
    <mergeCell ref="B186:D186"/>
    <mergeCell ref="B187:D187"/>
    <mergeCell ref="B176:D176"/>
    <mergeCell ref="B177:D177"/>
    <mergeCell ref="B178:D178"/>
    <mergeCell ref="B179:D179"/>
    <mergeCell ref="B180:D180"/>
    <mergeCell ref="B181:D181"/>
    <mergeCell ref="B194:D194"/>
    <mergeCell ref="B195:D195"/>
    <mergeCell ref="B196:D196"/>
    <mergeCell ref="B197:D197"/>
    <mergeCell ref="B198:D198"/>
    <mergeCell ref="B199:D199"/>
    <mergeCell ref="B188:D188"/>
    <mergeCell ref="B189:D189"/>
    <mergeCell ref="B190:D190"/>
    <mergeCell ref="B191:D191"/>
    <mergeCell ref="B192:D192"/>
    <mergeCell ref="B193:D193"/>
    <mergeCell ref="B206:D206"/>
    <mergeCell ref="B207:D207"/>
    <mergeCell ref="B208:D208"/>
    <mergeCell ref="B209:D209"/>
    <mergeCell ref="B210:D210"/>
    <mergeCell ref="B211:D211"/>
    <mergeCell ref="B200:D200"/>
    <mergeCell ref="B201:D201"/>
    <mergeCell ref="B202:D202"/>
    <mergeCell ref="B203:D203"/>
    <mergeCell ref="B204:D204"/>
    <mergeCell ref="B205:D205"/>
    <mergeCell ref="B218:D218"/>
    <mergeCell ref="B219:D219"/>
    <mergeCell ref="B220:D220"/>
    <mergeCell ref="B221:D221"/>
    <mergeCell ref="B222:D222"/>
    <mergeCell ref="B223:D223"/>
    <mergeCell ref="B212:D212"/>
    <mergeCell ref="B213:D213"/>
    <mergeCell ref="B214:D214"/>
    <mergeCell ref="B215:D215"/>
    <mergeCell ref="B216:D216"/>
    <mergeCell ref="B217:D217"/>
    <mergeCell ref="B230:D230"/>
    <mergeCell ref="B231:D231"/>
    <mergeCell ref="B232:D232"/>
    <mergeCell ref="B233:D233"/>
    <mergeCell ref="B234:D234"/>
    <mergeCell ref="B235:D235"/>
    <mergeCell ref="B224:D224"/>
    <mergeCell ref="B225:D225"/>
    <mergeCell ref="B226:D226"/>
    <mergeCell ref="B227:D227"/>
    <mergeCell ref="B228:D228"/>
    <mergeCell ref="B229:D229"/>
    <mergeCell ref="B242:D242"/>
    <mergeCell ref="B243:D243"/>
    <mergeCell ref="B244:D244"/>
    <mergeCell ref="B245:D245"/>
    <mergeCell ref="B246:D246"/>
    <mergeCell ref="B247:D247"/>
    <mergeCell ref="B236:D236"/>
    <mergeCell ref="B237:D237"/>
    <mergeCell ref="B238:D238"/>
    <mergeCell ref="B239:D239"/>
    <mergeCell ref="B240:D240"/>
    <mergeCell ref="B241:D241"/>
    <mergeCell ref="B254:D254"/>
    <mergeCell ref="B255:D255"/>
    <mergeCell ref="B256:D256"/>
    <mergeCell ref="B257:D257"/>
    <mergeCell ref="B258:D258"/>
    <mergeCell ref="B259:D259"/>
    <mergeCell ref="B248:D248"/>
    <mergeCell ref="B249:D249"/>
    <mergeCell ref="B250:D250"/>
    <mergeCell ref="B251:D251"/>
    <mergeCell ref="B252:D252"/>
    <mergeCell ref="B253:D253"/>
    <mergeCell ref="B266:D266"/>
    <mergeCell ref="B267:D267"/>
    <mergeCell ref="B268:D268"/>
    <mergeCell ref="B269:D269"/>
    <mergeCell ref="B270:D270"/>
    <mergeCell ref="B271:D271"/>
    <mergeCell ref="B260:D260"/>
    <mergeCell ref="B261:D261"/>
    <mergeCell ref="B262:D262"/>
    <mergeCell ref="B263:D263"/>
    <mergeCell ref="B264:D264"/>
    <mergeCell ref="B265:D265"/>
    <mergeCell ref="B278:D278"/>
    <mergeCell ref="B279:D279"/>
    <mergeCell ref="B280:D280"/>
    <mergeCell ref="B281:D281"/>
    <mergeCell ref="B282:D282"/>
    <mergeCell ref="B283:D283"/>
    <mergeCell ref="B272:D272"/>
    <mergeCell ref="B273:D273"/>
    <mergeCell ref="B274:D274"/>
    <mergeCell ref="B275:D275"/>
    <mergeCell ref="B276:D276"/>
    <mergeCell ref="B277:D277"/>
    <mergeCell ref="B290:D290"/>
    <mergeCell ref="B291:D291"/>
    <mergeCell ref="B292:D292"/>
    <mergeCell ref="B293:D293"/>
    <mergeCell ref="B294:D294"/>
    <mergeCell ref="B295:D295"/>
    <mergeCell ref="B284:D284"/>
    <mergeCell ref="B285:D285"/>
    <mergeCell ref="B286:D286"/>
    <mergeCell ref="B287:D287"/>
    <mergeCell ref="B288:D288"/>
    <mergeCell ref="B289:D289"/>
    <mergeCell ref="B302:D302"/>
    <mergeCell ref="B303:D303"/>
    <mergeCell ref="B304:D304"/>
    <mergeCell ref="B305:D305"/>
    <mergeCell ref="B306:D306"/>
    <mergeCell ref="B307:D307"/>
    <mergeCell ref="B296:D296"/>
    <mergeCell ref="B297:D297"/>
    <mergeCell ref="B298:D298"/>
    <mergeCell ref="B299:D299"/>
    <mergeCell ref="B300:D300"/>
    <mergeCell ref="B301:D301"/>
    <mergeCell ref="B314:D314"/>
    <mergeCell ref="B315:D315"/>
    <mergeCell ref="B316:D316"/>
    <mergeCell ref="B317:D317"/>
    <mergeCell ref="B318:D318"/>
    <mergeCell ref="B319:D319"/>
    <mergeCell ref="B308:D308"/>
    <mergeCell ref="B309:D309"/>
    <mergeCell ref="B310:D310"/>
    <mergeCell ref="B311:D311"/>
    <mergeCell ref="B312:D312"/>
    <mergeCell ref="B313:D313"/>
    <mergeCell ref="B326:D326"/>
    <mergeCell ref="B327:D327"/>
    <mergeCell ref="B328:D328"/>
    <mergeCell ref="B329:D329"/>
    <mergeCell ref="B330:D330"/>
    <mergeCell ref="B331:D331"/>
    <mergeCell ref="B320:D320"/>
    <mergeCell ref="B321:D321"/>
    <mergeCell ref="B322:D322"/>
    <mergeCell ref="B323:D323"/>
    <mergeCell ref="B324:D324"/>
    <mergeCell ref="B325:D325"/>
    <mergeCell ref="B338:D338"/>
    <mergeCell ref="B339:D339"/>
    <mergeCell ref="B340:D340"/>
    <mergeCell ref="B341:D341"/>
    <mergeCell ref="B342:D342"/>
    <mergeCell ref="B343:D343"/>
    <mergeCell ref="B332:D332"/>
    <mergeCell ref="B333:D333"/>
    <mergeCell ref="B334:D334"/>
    <mergeCell ref="B335:D335"/>
    <mergeCell ref="B336:D336"/>
    <mergeCell ref="B337:D337"/>
    <mergeCell ref="B350:D350"/>
    <mergeCell ref="B351:D351"/>
    <mergeCell ref="B352:D352"/>
    <mergeCell ref="B353:D353"/>
    <mergeCell ref="B354:D354"/>
    <mergeCell ref="B355:D355"/>
    <mergeCell ref="B344:D344"/>
    <mergeCell ref="B345:D345"/>
    <mergeCell ref="B346:D346"/>
    <mergeCell ref="B347:D347"/>
    <mergeCell ref="B348:D348"/>
    <mergeCell ref="B349:D349"/>
    <mergeCell ref="B362:D362"/>
    <mergeCell ref="B363:D363"/>
    <mergeCell ref="B364:D364"/>
    <mergeCell ref="B365:D365"/>
    <mergeCell ref="B366:D366"/>
    <mergeCell ref="B367:D367"/>
    <mergeCell ref="B356:D356"/>
    <mergeCell ref="B357:D357"/>
    <mergeCell ref="B358:D358"/>
    <mergeCell ref="B359:D359"/>
    <mergeCell ref="B360:D360"/>
    <mergeCell ref="B361:D361"/>
    <mergeCell ref="B374:D374"/>
    <mergeCell ref="B375:D375"/>
    <mergeCell ref="B376:D376"/>
    <mergeCell ref="B377:D377"/>
    <mergeCell ref="B378:D378"/>
    <mergeCell ref="B379:D379"/>
    <mergeCell ref="B368:D368"/>
    <mergeCell ref="B369:D369"/>
    <mergeCell ref="B370:D370"/>
    <mergeCell ref="B371:D371"/>
    <mergeCell ref="B372:D372"/>
    <mergeCell ref="B373:D373"/>
    <mergeCell ref="B386:D386"/>
    <mergeCell ref="B387:D387"/>
    <mergeCell ref="B388:D388"/>
    <mergeCell ref="B389:D389"/>
    <mergeCell ref="B390:D390"/>
    <mergeCell ref="B391:D391"/>
    <mergeCell ref="B380:D380"/>
    <mergeCell ref="B381:D381"/>
    <mergeCell ref="B382:D382"/>
    <mergeCell ref="B383:D383"/>
    <mergeCell ref="B384:D384"/>
    <mergeCell ref="B385:D385"/>
    <mergeCell ref="B398:D398"/>
    <mergeCell ref="B399:D399"/>
    <mergeCell ref="B400:D400"/>
    <mergeCell ref="B401:D401"/>
    <mergeCell ref="B402:D402"/>
    <mergeCell ref="B403:D403"/>
    <mergeCell ref="B392:D392"/>
    <mergeCell ref="B393:D393"/>
    <mergeCell ref="B394:D394"/>
    <mergeCell ref="B395:D395"/>
    <mergeCell ref="B396:D396"/>
    <mergeCell ref="B397:D397"/>
    <mergeCell ref="B410:D410"/>
    <mergeCell ref="B411:D411"/>
    <mergeCell ref="B412:D412"/>
    <mergeCell ref="B413:D413"/>
    <mergeCell ref="B414:D414"/>
    <mergeCell ref="B415:D415"/>
    <mergeCell ref="B404:D404"/>
    <mergeCell ref="B405:D405"/>
    <mergeCell ref="B406:D406"/>
    <mergeCell ref="B407:D407"/>
    <mergeCell ref="B408:D408"/>
    <mergeCell ref="B409:D409"/>
    <mergeCell ref="B422:D422"/>
    <mergeCell ref="B423:D423"/>
    <mergeCell ref="B424:D424"/>
    <mergeCell ref="B425:D425"/>
    <mergeCell ref="B426:D426"/>
    <mergeCell ref="B427:D427"/>
    <mergeCell ref="B416:D416"/>
    <mergeCell ref="B417:D417"/>
    <mergeCell ref="B418:D418"/>
    <mergeCell ref="B419:D419"/>
    <mergeCell ref="B420:D420"/>
    <mergeCell ref="B421:D421"/>
    <mergeCell ref="B434:D434"/>
    <mergeCell ref="B435:D435"/>
    <mergeCell ref="B436:D436"/>
    <mergeCell ref="B437:D437"/>
    <mergeCell ref="B438:D438"/>
    <mergeCell ref="B439:D439"/>
    <mergeCell ref="B428:D428"/>
    <mergeCell ref="B429:D429"/>
    <mergeCell ref="B430:D430"/>
    <mergeCell ref="B431:D431"/>
    <mergeCell ref="B432:D432"/>
    <mergeCell ref="B433:D433"/>
    <mergeCell ref="B446:D446"/>
    <mergeCell ref="B447:D447"/>
    <mergeCell ref="B448:D448"/>
    <mergeCell ref="B449:D449"/>
    <mergeCell ref="B450:D450"/>
    <mergeCell ref="B451:D451"/>
    <mergeCell ref="B440:D440"/>
    <mergeCell ref="B441:D441"/>
    <mergeCell ref="B442:D442"/>
    <mergeCell ref="B443:D443"/>
    <mergeCell ref="B444:D444"/>
    <mergeCell ref="B445:D445"/>
    <mergeCell ref="B458:D458"/>
    <mergeCell ref="B459:D459"/>
    <mergeCell ref="B460:D460"/>
    <mergeCell ref="B461:D461"/>
    <mergeCell ref="B462:D462"/>
    <mergeCell ref="B463:D463"/>
    <mergeCell ref="B452:D452"/>
    <mergeCell ref="B453:D453"/>
    <mergeCell ref="B454:D454"/>
    <mergeCell ref="B455:D455"/>
    <mergeCell ref="B456:D456"/>
    <mergeCell ref="B457:D457"/>
    <mergeCell ref="B470:D470"/>
    <mergeCell ref="B471:D471"/>
    <mergeCell ref="B472:D472"/>
    <mergeCell ref="B473:D473"/>
    <mergeCell ref="B474:D474"/>
    <mergeCell ref="B475:D475"/>
    <mergeCell ref="B464:D464"/>
    <mergeCell ref="B465:D465"/>
    <mergeCell ref="B466:D466"/>
    <mergeCell ref="B467:D467"/>
    <mergeCell ref="B468:D468"/>
    <mergeCell ref="B469:D469"/>
    <mergeCell ref="B482:D482"/>
    <mergeCell ref="B483:D483"/>
    <mergeCell ref="B484:D484"/>
    <mergeCell ref="B485:D485"/>
    <mergeCell ref="B486:D486"/>
    <mergeCell ref="B487:D487"/>
    <mergeCell ref="B476:D476"/>
    <mergeCell ref="B477:D477"/>
    <mergeCell ref="B478:D478"/>
    <mergeCell ref="B479:D479"/>
    <mergeCell ref="B480:D480"/>
    <mergeCell ref="B481:D481"/>
    <mergeCell ref="B494:D494"/>
    <mergeCell ref="B495:D495"/>
    <mergeCell ref="B496:D496"/>
    <mergeCell ref="B497:D497"/>
    <mergeCell ref="B498:D498"/>
    <mergeCell ref="B499:D499"/>
    <mergeCell ref="B488:D488"/>
    <mergeCell ref="B489:D489"/>
    <mergeCell ref="B490:D490"/>
    <mergeCell ref="B491:D491"/>
    <mergeCell ref="B492:D492"/>
    <mergeCell ref="B493:D493"/>
    <mergeCell ref="B506:D506"/>
    <mergeCell ref="B507:D507"/>
    <mergeCell ref="B508:D508"/>
    <mergeCell ref="B509:D509"/>
    <mergeCell ref="B510:D510"/>
    <mergeCell ref="B511:D511"/>
    <mergeCell ref="B500:D500"/>
    <mergeCell ref="B501:D501"/>
    <mergeCell ref="B502:D502"/>
    <mergeCell ref="B503:D503"/>
    <mergeCell ref="B504:D504"/>
    <mergeCell ref="B505:D505"/>
    <mergeCell ref="B518:D518"/>
    <mergeCell ref="B519:D519"/>
    <mergeCell ref="B520:D520"/>
    <mergeCell ref="B521:D521"/>
    <mergeCell ref="B522:D522"/>
    <mergeCell ref="B523:D523"/>
    <mergeCell ref="B512:D512"/>
    <mergeCell ref="B513:D513"/>
    <mergeCell ref="B514:D514"/>
    <mergeCell ref="B515:D515"/>
    <mergeCell ref="B516:D516"/>
    <mergeCell ref="B517:D517"/>
    <mergeCell ref="B530:D530"/>
    <mergeCell ref="B531:D531"/>
    <mergeCell ref="B532:D532"/>
    <mergeCell ref="B533:D533"/>
    <mergeCell ref="B534:D534"/>
    <mergeCell ref="B535:D535"/>
    <mergeCell ref="B524:D524"/>
    <mergeCell ref="B525:D525"/>
    <mergeCell ref="B526:D526"/>
    <mergeCell ref="B527:D527"/>
    <mergeCell ref="B528:D528"/>
    <mergeCell ref="B529:D529"/>
    <mergeCell ref="B542:D542"/>
    <mergeCell ref="B543:D543"/>
    <mergeCell ref="B544:D544"/>
    <mergeCell ref="B545:D545"/>
    <mergeCell ref="B546:D546"/>
    <mergeCell ref="B547:D547"/>
    <mergeCell ref="B536:D536"/>
    <mergeCell ref="B537:D537"/>
    <mergeCell ref="B538:D538"/>
    <mergeCell ref="B539:D539"/>
    <mergeCell ref="B540:D540"/>
    <mergeCell ref="B541:D541"/>
    <mergeCell ref="B554:D554"/>
    <mergeCell ref="B555:D555"/>
    <mergeCell ref="B556:D556"/>
    <mergeCell ref="B557:D557"/>
    <mergeCell ref="B558:D558"/>
    <mergeCell ref="B559:D559"/>
    <mergeCell ref="B548:D548"/>
    <mergeCell ref="B549:D549"/>
    <mergeCell ref="B550:D550"/>
    <mergeCell ref="B551:D551"/>
    <mergeCell ref="B552:D552"/>
    <mergeCell ref="B553:D553"/>
    <mergeCell ref="B566:D566"/>
    <mergeCell ref="B567:D567"/>
    <mergeCell ref="B568:D568"/>
    <mergeCell ref="B569:D569"/>
    <mergeCell ref="B570:D570"/>
    <mergeCell ref="B571:D571"/>
    <mergeCell ref="B560:D560"/>
    <mergeCell ref="B561:D561"/>
    <mergeCell ref="B562:D562"/>
    <mergeCell ref="B563:D563"/>
    <mergeCell ref="B564:D564"/>
    <mergeCell ref="B565:D565"/>
    <mergeCell ref="B578:D578"/>
    <mergeCell ref="B579:D579"/>
    <mergeCell ref="B580:D580"/>
    <mergeCell ref="B581:D581"/>
    <mergeCell ref="B582:D582"/>
    <mergeCell ref="B583:D583"/>
    <mergeCell ref="B572:D572"/>
    <mergeCell ref="B573:D573"/>
    <mergeCell ref="B574:D574"/>
    <mergeCell ref="B575:D575"/>
    <mergeCell ref="B576:D576"/>
    <mergeCell ref="B577:D577"/>
    <mergeCell ref="B590:D590"/>
    <mergeCell ref="B591:D591"/>
    <mergeCell ref="B592:D592"/>
    <mergeCell ref="B593:D593"/>
    <mergeCell ref="B594:D594"/>
    <mergeCell ref="B595:D595"/>
    <mergeCell ref="B584:D584"/>
    <mergeCell ref="B585:D585"/>
    <mergeCell ref="B586:D586"/>
    <mergeCell ref="B587:D587"/>
    <mergeCell ref="B588:D588"/>
    <mergeCell ref="B589:D589"/>
    <mergeCell ref="B602:D602"/>
    <mergeCell ref="B603:D603"/>
    <mergeCell ref="B604:D604"/>
    <mergeCell ref="B605:D605"/>
    <mergeCell ref="B606:D606"/>
    <mergeCell ref="B607:D607"/>
    <mergeCell ref="B596:D596"/>
    <mergeCell ref="B597:D597"/>
    <mergeCell ref="B598:D598"/>
    <mergeCell ref="B599:D599"/>
    <mergeCell ref="B600:D600"/>
    <mergeCell ref="B601:D601"/>
    <mergeCell ref="B614:D614"/>
    <mergeCell ref="B615:D615"/>
    <mergeCell ref="B616:D616"/>
    <mergeCell ref="B617:D617"/>
    <mergeCell ref="B618:D618"/>
    <mergeCell ref="B619:D619"/>
    <mergeCell ref="B608:D608"/>
    <mergeCell ref="B609:D609"/>
    <mergeCell ref="B610:D610"/>
    <mergeCell ref="B611:D611"/>
    <mergeCell ref="B612:D612"/>
    <mergeCell ref="B613:D613"/>
    <mergeCell ref="B626:D626"/>
    <mergeCell ref="B627:D627"/>
    <mergeCell ref="B628:D628"/>
    <mergeCell ref="B629:D629"/>
    <mergeCell ref="B630:D630"/>
    <mergeCell ref="B631:D631"/>
    <mergeCell ref="B620:D620"/>
    <mergeCell ref="B621:D621"/>
    <mergeCell ref="B622:D622"/>
    <mergeCell ref="B623:D623"/>
    <mergeCell ref="B624:D624"/>
    <mergeCell ref="B625:D625"/>
    <mergeCell ref="B638:D638"/>
    <mergeCell ref="B639:D639"/>
    <mergeCell ref="B640:D640"/>
    <mergeCell ref="B641:D641"/>
    <mergeCell ref="B642:D642"/>
    <mergeCell ref="B643:D643"/>
    <mergeCell ref="B632:D632"/>
    <mergeCell ref="B633:D633"/>
    <mergeCell ref="B634:D634"/>
    <mergeCell ref="B635:D635"/>
    <mergeCell ref="B636:D636"/>
    <mergeCell ref="B637:D637"/>
    <mergeCell ref="B650:D650"/>
    <mergeCell ref="B651:D651"/>
    <mergeCell ref="B652:D652"/>
    <mergeCell ref="B653:D653"/>
    <mergeCell ref="B654:D654"/>
    <mergeCell ref="B655:D655"/>
    <mergeCell ref="B644:D644"/>
    <mergeCell ref="B645:D645"/>
    <mergeCell ref="B646:D646"/>
    <mergeCell ref="B647:D647"/>
    <mergeCell ref="B648:D648"/>
    <mergeCell ref="B649:D649"/>
    <mergeCell ref="B662:D662"/>
    <mergeCell ref="B663:D663"/>
    <mergeCell ref="B664:D664"/>
    <mergeCell ref="B665:D665"/>
    <mergeCell ref="B666:D666"/>
    <mergeCell ref="B667:D667"/>
    <mergeCell ref="B656:D656"/>
    <mergeCell ref="B657:D657"/>
    <mergeCell ref="B658:D658"/>
    <mergeCell ref="B659:D659"/>
    <mergeCell ref="B660:D660"/>
    <mergeCell ref="B661:D661"/>
    <mergeCell ref="B674:D674"/>
    <mergeCell ref="B675:D675"/>
    <mergeCell ref="B676:D676"/>
    <mergeCell ref="B677:D677"/>
    <mergeCell ref="B678:D678"/>
    <mergeCell ref="B679:D679"/>
    <mergeCell ref="B668:D668"/>
    <mergeCell ref="B669:D669"/>
    <mergeCell ref="B670:D670"/>
    <mergeCell ref="B671:D671"/>
    <mergeCell ref="B672:D672"/>
    <mergeCell ref="B673:D673"/>
    <mergeCell ref="B686:D686"/>
    <mergeCell ref="B687:D687"/>
    <mergeCell ref="B688:D688"/>
    <mergeCell ref="B689:D689"/>
    <mergeCell ref="B690:D690"/>
    <mergeCell ref="B691:D691"/>
    <mergeCell ref="B680:D680"/>
    <mergeCell ref="B681:D681"/>
    <mergeCell ref="B682:D682"/>
    <mergeCell ref="B683:D683"/>
    <mergeCell ref="B684:D684"/>
    <mergeCell ref="B685:D685"/>
    <mergeCell ref="B698:D698"/>
    <mergeCell ref="B699:D699"/>
    <mergeCell ref="B700:D700"/>
    <mergeCell ref="B701:D701"/>
    <mergeCell ref="B702:D702"/>
    <mergeCell ref="B703:D703"/>
    <mergeCell ref="B692:D692"/>
    <mergeCell ref="B693:D693"/>
    <mergeCell ref="B694:D694"/>
    <mergeCell ref="B695:D695"/>
    <mergeCell ref="B696:D696"/>
    <mergeCell ref="B697:D697"/>
    <mergeCell ref="B710:D710"/>
    <mergeCell ref="B711:D711"/>
    <mergeCell ref="B712:D712"/>
    <mergeCell ref="B713:D713"/>
    <mergeCell ref="B714:D714"/>
    <mergeCell ref="B715:D715"/>
    <mergeCell ref="B704:D704"/>
    <mergeCell ref="B705:D705"/>
    <mergeCell ref="B706:D706"/>
    <mergeCell ref="B707:D707"/>
    <mergeCell ref="B708:D708"/>
    <mergeCell ref="B709:D709"/>
    <mergeCell ref="B722:D722"/>
    <mergeCell ref="B723:D723"/>
    <mergeCell ref="B724:D724"/>
    <mergeCell ref="B725:D725"/>
    <mergeCell ref="B726:D726"/>
    <mergeCell ref="B727:D727"/>
    <mergeCell ref="B716:D716"/>
    <mergeCell ref="B717:D717"/>
    <mergeCell ref="B718:D718"/>
    <mergeCell ref="B719:D719"/>
    <mergeCell ref="B720:D720"/>
    <mergeCell ref="B721:D721"/>
    <mergeCell ref="B734:D734"/>
    <mergeCell ref="B735:D735"/>
    <mergeCell ref="B736:D736"/>
    <mergeCell ref="B737:D737"/>
    <mergeCell ref="B738:D738"/>
    <mergeCell ref="B739:D739"/>
    <mergeCell ref="B728:D728"/>
    <mergeCell ref="B729:D729"/>
    <mergeCell ref="B730:D730"/>
    <mergeCell ref="B731:D731"/>
    <mergeCell ref="B732:D732"/>
    <mergeCell ref="B733:D733"/>
    <mergeCell ref="B746:D746"/>
    <mergeCell ref="B747:D747"/>
    <mergeCell ref="B748:D748"/>
    <mergeCell ref="B749:D749"/>
    <mergeCell ref="B750:D750"/>
    <mergeCell ref="B751:D751"/>
    <mergeCell ref="B740:D740"/>
    <mergeCell ref="B741:D741"/>
    <mergeCell ref="B742:D742"/>
    <mergeCell ref="B743:D743"/>
    <mergeCell ref="B744:D744"/>
    <mergeCell ref="B745:D745"/>
    <mergeCell ref="B758:D758"/>
    <mergeCell ref="B759:D759"/>
    <mergeCell ref="B760:D760"/>
    <mergeCell ref="B761:D761"/>
    <mergeCell ref="B762:D762"/>
    <mergeCell ref="B763:D763"/>
    <mergeCell ref="B752:D752"/>
    <mergeCell ref="B753:D753"/>
    <mergeCell ref="B754:D754"/>
    <mergeCell ref="B755:D755"/>
    <mergeCell ref="B756:D756"/>
    <mergeCell ref="B757:D757"/>
    <mergeCell ref="B770:D770"/>
    <mergeCell ref="B771:D771"/>
    <mergeCell ref="B772:D772"/>
    <mergeCell ref="B773:D773"/>
    <mergeCell ref="B774:D774"/>
    <mergeCell ref="B775:D775"/>
    <mergeCell ref="B764:D764"/>
    <mergeCell ref="B765:D765"/>
    <mergeCell ref="B766:D766"/>
    <mergeCell ref="B767:D767"/>
    <mergeCell ref="B768:D768"/>
    <mergeCell ref="B769:D769"/>
    <mergeCell ref="B782:D782"/>
    <mergeCell ref="B783:D783"/>
    <mergeCell ref="B784:D784"/>
    <mergeCell ref="B785:D785"/>
    <mergeCell ref="B786:D786"/>
    <mergeCell ref="B787:D787"/>
    <mergeCell ref="B776:D776"/>
    <mergeCell ref="B777:D777"/>
    <mergeCell ref="B778:D778"/>
    <mergeCell ref="B779:D779"/>
    <mergeCell ref="B780:D780"/>
    <mergeCell ref="B781:D781"/>
    <mergeCell ref="B794:D794"/>
    <mergeCell ref="B795:D795"/>
    <mergeCell ref="B796:D796"/>
    <mergeCell ref="B797:D797"/>
    <mergeCell ref="B798:D798"/>
    <mergeCell ref="B799:D799"/>
    <mergeCell ref="B788:D788"/>
    <mergeCell ref="B789:D789"/>
    <mergeCell ref="B790:D790"/>
    <mergeCell ref="B791:D791"/>
    <mergeCell ref="B792:D792"/>
    <mergeCell ref="B793:D793"/>
    <mergeCell ref="B806:D806"/>
    <mergeCell ref="B807:D807"/>
    <mergeCell ref="B808:D808"/>
    <mergeCell ref="B809:D809"/>
    <mergeCell ref="B810:D810"/>
    <mergeCell ref="B811:D811"/>
    <mergeCell ref="B800:D800"/>
    <mergeCell ref="B801:D801"/>
    <mergeCell ref="B802:D802"/>
    <mergeCell ref="B803:D803"/>
    <mergeCell ref="B804:D804"/>
    <mergeCell ref="B805:D805"/>
    <mergeCell ref="B818:D818"/>
    <mergeCell ref="B819:D819"/>
    <mergeCell ref="B820:D820"/>
    <mergeCell ref="B821:D821"/>
    <mergeCell ref="B822:D822"/>
    <mergeCell ref="B823:D823"/>
    <mergeCell ref="B812:D812"/>
    <mergeCell ref="B813:D813"/>
    <mergeCell ref="B814:D814"/>
    <mergeCell ref="B815:D815"/>
    <mergeCell ref="B816:D816"/>
    <mergeCell ref="B817:D817"/>
    <mergeCell ref="B830:D830"/>
    <mergeCell ref="B831:D831"/>
    <mergeCell ref="B832:D832"/>
    <mergeCell ref="B833:D833"/>
    <mergeCell ref="B834:D834"/>
    <mergeCell ref="B835:D835"/>
    <mergeCell ref="B824:D824"/>
    <mergeCell ref="B825:D825"/>
    <mergeCell ref="B826:D826"/>
    <mergeCell ref="B827:D827"/>
    <mergeCell ref="B828:D828"/>
    <mergeCell ref="B829:D829"/>
    <mergeCell ref="B842:D842"/>
    <mergeCell ref="B843:D843"/>
    <mergeCell ref="B844:D844"/>
    <mergeCell ref="B845:D845"/>
    <mergeCell ref="B846:D846"/>
    <mergeCell ref="B847:D847"/>
    <mergeCell ref="B836:D836"/>
    <mergeCell ref="B837:D837"/>
    <mergeCell ref="B838:D838"/>
    <mergeCell ref="B839:D839"/>
    <mergeCell ref="B840:D840"/>
    <mergeCell ref="B841:D841"/>
    <mergeCell ref="B854:D854"/>
    <mergeCell ref="B855:D855"/>
    <mergeCell ref="B856:D856"/>
    <mergeCell ref="B857:D857"/>
    <mergeCell ref="B858:D858"/>
    <mergeCell ref="B859:D859"/>
    <mergeCell ref="B848:D848"/>
    <mergeCell ref="B849:D849"/>
    <mergeCell ref="B850:D850"/>
    <mergeCell ref="B851:D851"/>
    <mergeCell ref="B852:D852"/>
    <mergeCell ref="B853:D853"/>
    <mergeCell ref="B866:D866"/>
    <mergeCell ref="B867:D867"/>
    <mergeCell ref="B868:D868"/>
    <mergeCell ref="B869:D869"/>
    <mergeCell ref="B870:D870"/>
    <mergeCell ref="B871:D871"/>
    <mergeCell ref="B860:D860"/>
    <mergeCell ref="B861:D861"/>
    <mergeCell ref="B862:D862"/>
    <mergeCell ref="B863:D863"/>
    <mergeCell ref="B864:D864"/>
    <mergeCell ref="B865:D865"/>
    <mergeCell ref="B878:D878"/>
    <mergeCell ref="B879:D879"/>
    <mergeCell ref="B880:D880"/>
    <mergeCell ref="B881:D881"/>
    <mergeCell ref="B882:D882"/>
    <mergeCell ref="B883:D883"/>
    <mergeCell ref="B872:D872"/>
    <mergeCell ref="B873:D873"/>
    <mergeCell ref="B874:D874"/>
    <mergeCell ref="B875:D875"/>
    <mergeCell ref="B876:D876"/>
    <mergeCell ref="B877:D877"/>
    <mergeCell ref="B890:D890"/>
    <mergeCell ref="B891:D891"/>
    <mergeCell ref="B892:D892"/>
    <mergeCell ref="B893:D893"/>
    <mergeCell ref="B894:D894"/>
    <mergeCell ref="B895:D895"/>
    <mergeCell ref="B884:D884"/>
    <mergeCell ref="B885:D885"/>
    <mergeCell ref="B886:D886"/>
    <mergeCell ref="B887:D887"/>
    <mergeCell ref="B888:D888"/>
    <mergeCell ref="B889:D889"/>
    <mergeCell ref="B902:D902"/>
    <mergeCell ref="B903:D903"/>
    <mergeCell ref="B904:D904"/>
    <mergeCell ref="B905:D905"/>
    <mergeCell ref="B906:D906"/>
    <mergeCell ref="B907:D907"/>
    <mergeCell ref="B896:D896"/>
    <mergeCell ref="B897:D897"/>
    <mergeCell ref="B898:D898"/>
    <mergeCell ref="B899:D899"/>
    <mergeCell ref="B900:D900"/>
    <mergeCell ref="B901:D901"/>
    <mergeCell ref="B914:D914"/>
    <mergeCell ref="B915:D915"/>
    <mergeCell ref="B916:D916"/>
    <mergeCell ref="B917:D917"/>
    <mergeCell ref="B918:D918"/>
    <mergeCell ref="B919:D919"/>
    <mergeCell ref="B908:D908"/>
    <mergeCell ref="B909:D909"/>
    <mergeCell ref="B910:D910"/>
    <mergeCell ref="B911:D911"/>
    <mergeCell ref="B912:D912"/>
    <mergeCell ref="B913:D913"/>
    <mergeCell ref="B926:D926"/>
    <mergeCell ref="B927:D927"/>
    <mergeCell ref="B928:D928"/>
    <mergeCell ref="B929:D929"/>
    <mergeCell ref="B930:D930"/>
    <mergeCell ref="B931:D931"/>
    <mergeCell ref="B920:D920"/>
    <mergeCell ref="B921:D921"/>
    <mergeCell ref="B922:D922"/>
    <mergeCell ref="B923:D923"/>
    <mergeCell ref="B924:D924"/>
    <mergeCell ref="B925:D925"/>
    <mergeCell ref="B938:D938"/>
    <mergeCell ref="B939:D939"/>
    <mergeCell ref="B940:D940"/>
    <mergeCell ref="B941:D941"/>
    <mergeCell ref="B942:D942"/>
    <mergeCell ref="B943:D943"/>
    <mergeCell ref="B932:D932"/>
    <mergeCell ref="B933:D933"/>
    <mergeCell ref="B934:D934"/>
    <mergeCell ref="B935:D935"/>
    <mergeCell ref="B936:D936"/>
    <mergeCell ref="B937:D937"/>
    <mergeCell ref="B950:D950"/>
    <mergeCell ref="B951:D951"/>
    <mergeCell ref="B952:D952"/>
    <mergeCell ref="B953:D953"/>
    <mergeCell ref="B954:D954"/>
    <mergeCell ref="B955:D955"/>
    <mergeCell ref="B944:D944"/>
    <mergeCell ref="B945:D945"/>
    <mergeCell ref="B946:D946"/>
    <mergeCell ref="B947:D947"/>
    <mergeCell ref="B948:D948"/>
    <mergeCell ref="B949:D949"/>
    <mergeCell ref="B962:D962"/>
    <mergeCell ref="B963:D963"/>
    <mergeCell ref="B964:D964"/>
    <mergeCell ref="B965:D965"/>
    <mergeCell ref="B966:D966"/>
    <mergeCell ref="B967:D967"/>
    <mergeCell ref="B956:D956"/>
    <mergeCell ref="B957:D957"/>
    <mergeCell ref="B958:D958"/>
    <mergeCell ref="B959:D959"/>
    <mergeCell ref="B960:D960"/>
    <mergeCell ref="B961:D961"/>
    <mergeCell ref="B974:D974"/>
    <mergeCell ref="B975:D975"/>
    <mergeCell ref="B976:D976"/>
    <mergeCell ref="B977:D977"/>
    <mergeCell ref="B978:D978"/>
    <mergeCell ref="B979:D979"/>
    <mergeCell ref="B968:D968"/>
    <mergeCell ref="B969:D969"/>
    <mergeCell ref="B970:D970"/>
    <mergeCell ref="B971:D971"/>
    <mergeCell ref="B972:D972"/>
    <mergeCell ref="B973:D973"/>
    <mergeCell ref="B986:D986"/>
    <mergeCell ref="B987:D987"/>
    <mergeCell ref="B988:D988"/>
    <mergeCell ref="B989:D989"/>
    <mergeCell ref="B990:D990"/>
    <mergeCell ref="B991:D991"/>
    <mergeCell ref="B980:D980"/>
    <mergeCell ref="B981:D981"/>
    <mergeCell ref="B982:D982"/>
    <mergeCell ref="B983:D983"/>
    <mergeCell ref="B984:D984"/>
    <mergeCell ref="B985:D985"/>
    <mergeCell ref="B998:D998"/>
    <mergeCell ref="B999:D999"/>
    <mergeCell ref="B1000:D1000"/>
    <mergeCell ref="B992:D992"/>
    <mergeCell ref="B993:D993"/>
    <mergeCell ref="B994:D994"/>
    <mergeCell ref="B995:D995"/>
    <mergeCell ref="B996:D996"/>
    <mergeCell ref="B997:D99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Сотрудники</vt:lpstr>
      <vt:lpstr>Сводная таблица</vt:lpstr>
      <vt:lpstr>Государственные праздники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</dc:creator>
  <cp:lastModifiedBy>ок</cp:lastModifiedBy>
  <dcterms:created xsi:type="dcterms:W3CDTF">2013-11-27T06:12:17Z</dcterms:created>
  <dcterms:modified xsi:type="dcterms:W3CDTF">2013-11-28T06:49:26Z</dcterms:modified>
</cp:coreProperties>
</file>