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14" i="1"/>
  <c r="O1" i="1"/>
  <c r="P1" i="1"/>
  <c r="P2" i="1" s="1"/>
  <c r="Q1" i="1"/>
  <c r="R1" i="1"/>
  <c r="R2" i="1" s="1"/>
  <c r="R3" i="1" s="1"/>
  <c r="S1" i="1"/>
  <c r="T1" i="1"/>
  <c r="T2" i="1" s="1"/>
  <c r="T3" i="1" s="1"/>
  <c r="U1" i="1"/>
  <c r="V1" i="1"/>
  <c r="V2" i="1" s="1"/>
  <c r="V3" i="1" s="1"/>
  <c r="W1" i="1"/>
  <c r="N1" i="1"/>
  <c r="Q2" i="1"/>
  <c r="Q3" i="1" s="1"/>
  <c r="U2" i="1"/>
  <c r="U3" i="1" s="1"/>
  <c r="O2" i="1"/>
  <c r="O3" i="1" s="1"/>
  <c r="N2" i="1"/>
  <c r="N3" i="1" s="1"/>
  <c r="U4" i="1" l="1"/>
  <c r="U6" i="1" s="1"/>
  <c r="Q4" i="1"/>
  <c r="Q6" i="1" s="1"/>
  <c r="W2" i="1"/>
  <c r="W3" i="1" s="1"/>
  <c r="S2" i="1"/>
  <c r="S3" i="1" s="1"/>
  <c r="N4" i="1"/>
  <c r="N6" i="1" s="1"/>
  <c r="N5" i="1" s="1"/>
  <c r="O4" i="1"/>
  <c r="O6" i="1" s="1"/>
  <c r="V4" i="1"/>
  <c r="V6" i="1" s="1"/>
  <c r="T4" i="1"/>
  <c r="T6" i="1" s="1"/>
  <c r="R4" i="1"/>
  <c r="R6" i="1" s="1"/>
  <c r="P3" i="1"/>
  <c r="P4" i="1" s="1"/>
  <c r="P6" i="1" s="1"/>
  <c r="S4" i="1" l="1"/>
  <c r="S6" i="1" s="1"/>
  <c r="W4" i="1"/>
  <c r="W6" i="1" s="1"/>
  <c r="N7" i="1" l="1"/>
  <c r="N8" i="1" s="1"/>
  <c r="O5" i="1"/>
  <c r="P5" i="1" l="1"/>
  <c r="Q5" i="1"/>
  <c r="P7" i="1"/>
  <c r="R5" i="1"/>
  <c r="O7" i="1"/>
  <c r="O8" i="1" s="1"/>
  <c r="P8" i="1" s="1"/>
  <c r="S5" i="1"/>
  <c r="T5" i="1" s="1"/>
  <c r="N14" i="1" l="1"/>
  <c r="T23" i="1" s="1"/>
  <c r="T22" i="1"/>
  <c r="T18" i="1"/>
  <c r="T16" i="1"/>
  <c r="U5" i="1"/>
  <c r="V5" i="1" s="1"/>
  <c r="W5" i="1" s="1"/>
  <c r="O14" i="1"/>
  <c r="P14" i="1" s="1"/>
  <c r="U14" i="1" s="1"/>
  <c r="V14" i="1" s="1"/>
  <c r="W14" i="1" s="1"/>
  <c r="T20" i="1" l="1"/>
  <c r="T24" i="1"/>
  <c r="T17" i="1"/>
  <c r="T19" i="1"/>
  <c r="T21" i="1"/>
  <c r="N38" i="1"/>
  <c r="Q23" i="1"/>
  <c r="Q21" i="1"/>
  <c r="Q19" i="1"/>
  <c r="Q17" i="1"/>
  <c r="O34" i="1"/>
  <c r="O32" i="1"/>
  <c r="O30" i="1"/>
  <c r="O28" i="1"/>
  <c r="O26" i="1"/>
  <c r="O24" i="1"/>
  <c r="O22" i="1"/>
  <c r="O20" i="1"/>
  <c r="O18" i="1"/>
  <c r="O16" i="1"/>
  <c r="S24" i="1"/>
  <c r="S23" i="1"/>
  <c r="S22" i="1"/>
  <c r="S21" i="1"/>
  <c r="S20" i="1"/>
  <c r="S19" i="1"/>
  <c r="S18" i="1"/>
  <c r="S17" i="1"/>
  <c r="S16" i="1"/>
  <c r="Q22" i="1"/>
  <c r="Q20" i="1"/>
  <c r="Q18" i="1"/>
  <c r="Q16" i="1"/>
  <c r="O33" i="1"/>
  <c r="O31" i="1"/>
  <c r="O29" i="1"/>
  <c r="O27" i="1"/>
  <c r="O25" i="1"/>
  <c r="O23" i="1"/>
  <c r="O21" i="1"/>
  <c r="O19" i="1"/>
  <c r="O17" i="1"/>
  <c r="T25" i="1"/>
  <c r="T14" i="1"/>
  <c r="Q14" i="1" s="1"/>
  <c r="T46" i="1" l="1"/>
  <c r="O38" i="1"/>
  <c r="T41" i="1"/>
  <c r="T44" i="1"/>
  <c r="T47" i="1"/>
  <c r="P38" i="1"/>
  <c r="U38" i="1" s="1"/>
  <c r="V38" i="1" s="1"/>
  <c r="W38" i="1" s="1"/>
  <c r="T38" i="1" s="1"/>
  <c r="Q38" i="1" s="1"/>
  <c r="T42" i="1"/>
  <c r="T45" i="1"/>
  <c r="T48" i="1"/>
  <c r="T40" i="1"/>
  <c r="T49" i="1" s="1"/>
  <c r="T43" i="1"/>
  <c r="W22" i="1"/>
  <c r="W20" i="1"/>
  <c r="W18" i="1"/>
  <c r="W16" i="1"/>
  <c r="V33" i="1"/>
  <c r="V31" i="1"/>
  <c r="V29" i="1"/>
  <c r="V27" i="1"/>
  <c r="V25" i="1"/>
  <c r="V23" i="1"/>
  <c r="V21" i="1"/>
  <c r="V19" i="1"/>
  <c r="V17" i="1"/>
  <c r="U23" i="1"/>
  <c r="U21" i="1"/>
  <c r="U19" i="1"/>
  <c r="U17" i="1"/>
  <c r="W23" i="1"/>
  <c r="W21" i="1"/>
  <c r="W19" i="1"/>
  <c r="W17" i="1"/>
  <c r="V34" i="1"/>
  <c r="V32" i="1"/>
  <c r="V30" i="1"/>
  <c r="V28" i="1"/>
  <c r="V26" i="1"/>
  <c r="V24" i="1"/>
  <c r="V22" i="1"/>
  <c r="V20" i="1"/>
  <c r="V18" i="1"/>
  <c r="V16" i="1"/>
  <c r="U22" i="1"/>
  <c r="U20" i="1"/>
  <c r="U18" i="1"/>
  <c r="U16" i="1"/>
  <c r="U24" i="1" s="1"/>
  <c r="S25" i="1"/>
  <c r="Q24" i="1"/>
  <c r="O35" i="1"/>
  <c r="V56" i="1" l="1"/>
  <c r="V52" i="1"/>
  <c r="W47" i="1"/>
  <c r="U45" i="1"/>
  <c r="V42" i="1"/>
  <c r="V49" i="1"/>
  <c r="V45" i="1"/>
  <c r="W42" i="1"/>
  <c r="W40" i="1"/>
  <c r="V55" i="1"/>
  <c r="V51" i="1"/>
  <c r="U47" i="1"/>
  <c r="V44" i="1"/>
  <c r="W41" i="1"/>
  <c r="V47" i="1"/>
  <c r="W44" i="1"/>
  <c r="V41" i="1"/>
  <c r="V58" i="1"/>
  <c r="V54" i="1"/>
  <c r="V50" i="1"/>
  <c r="V46" i="1"/>
  <c r="W43" i="1"/>
  <c r="U41" i="1"/>
  <c r="W46" i="1"/>
  <c r="U44" i="1"/>
  <c r="U40" i="1"/>
  <c r="V57" i="1"/>
  <c r="V53" i="1"/>
  <c r="V48" i="1"/>
  <c r="W45" i="1"/>
  <c r="U43" i="1"/>
  <c r="V40" i="1"/>
  <c r="U46" i="1"/>
  <c r="V43" i="1"/>
  <c r="U42" i="1"/>
  <c r="O50" i="1"/>
  <c r="Q46" i="1"/>
  <c r="S43" i="1"/>
  <c r="O41" i="1"/>
  <c r="O56" i="1"/>
  <c r="O52" i="1"/>
  <c r="Q47" i="1"/>
  <c r="S44" i="1"/>
  <c r="Q41" i="1"/>
  <c r="O49" i="1"/>
  <c r="S45" i="1"/>
  <c r="O43" i="1"/>
  <c r="Q40" i="1"/>
  <c r="O55" i="1"/>
  <c r="S46" i="1"/>
  <c r="O40" i="1"/>
  <c r="S47" i="1"/>
  <c r="O45" i="1"/>
  <c r="Q42" i="1"/>
  <c r="O58" i="1"/>
  <c r="O54" i="1"/>
  <c r="S48" i="1"/>
  <c r="O46" i="1"/>
  <c r="Q43" i="1"/>
  <c r="O42" i="1"/>
  <c r="O47" i="1"/>
  <c r="Q44" i="1"/>
  <c r="S41" i="1"/>
  <c r="O57" i="1"/>
  <c r="O53" i="1"/>
  <c r="O48" i="1"/>
  <c r="Q45" i="1"/>
  <c r="S42" i="1"/>
  <c r="S40" i="1"/>
  <c r="S49" i="1" s="1"/>
  <c r="O51" i="1"/>
  <c r="O44" i="1"/>
  <c r="V35" i="1"/>
  <c r="W24" i="1"/>
  <c r="V36" i="1" s="1"/>
  <c r="V37" i="1" s="1"/>
  <c r="Q26" i="1"/>
  <c r="Q48" i="1" l="1"/>
  <c r="V59" i="1"/>
  <c r="U48" i="1"/>
  <c r="O59" i="1"/>
  <c r="Q50" i="1" s="1"/>
  <c r="W48" i="1"/>
  <c r="L14" i="1"/>
  <c r="V60" i="1" l="1"/>
  <c r="V61" i="1" s="1"/>
  <c r="L38" i="1" s="1"/>
  <c r="R7" i="1"/>
  <c r="T7" i="1"/>
  <c r="V7" i="1"/>
  <c r="Q7" i="1"/>
  <c r="Q8" i="1" s="1"/>
  <c r="R8" i="1" s="1"/>
  <c r="S8" i="1" s="1"/>
  <c r="T8" i="1" s="1"/>
  <c r="S7" i="1"/>
  <c r="U7" i="1"/>
  <c r="W7" i="1"/>
  <c r="U8" i="1" l="1"/>
  <c r="V8" i="1" s="1"/>
  <c r="W8" i="1" s="1"/>
  <c r="A2" i="1"/>
</calcChain>
</file>

<file path=xl/sharedStrings.xml><?xml version="1.0" encoding="utf-8"?>
<sst xmlns="http://schemas.openxmlformats.org/spreadsheetml/2006/main" count="73" uniqueCount="37">
  <si>
    <t>один</t>
  </si>
  <si>
    <t>два</t>
  </si>
  <si>
    <t>три</t>
  </si>
  <si>
    <t>пять</t>
  </si>
  <si>
    <t>шесть</t>
  </si>
  <si>
    <t>семь</t>
  </si>
  <si>
    <t>восемь</t>
  </si>
  <si>
    <t>девять</t>
  </si>
  <si>
    <t>десять</t>
  </si>
  <si>
    <t>двенадцать</t>
  </si>
  <si>
    <t>тринадцать</t>
  </si>
  <si>
    <t>четырнадцать</t>
  </si>
  <si>
    <t>пятнадцать</t>
  </si>
  <si>
    <t>четыре</t>
  </si>
  <si>
    <t>одиннадцать</t>
  </si>
  <si>
    <t>шестнадцать</t>
  </si>
  <si>
    <t>семнадцать</t>
  </si>
  <si>
    <t>восемнадцать</t>
  </si>
  <si>
    <t>девятнадцать</t>
  </si>
  <si>
    <t>двадцать</t>
  </si>
  <si>
    <t>тридцать</t>
  </si>
  <si>
    <t>сорок</t>
  </si>
  <si>
    <t>пятьдесят</t>
  </si>
  <si>
    <t>восемьдесят</t>
  </si>
  <si>
    <t>шестьдесят</t>
  </si>
  <si>
    <t>семьдесят</t>
  </si>
  <si>
    <t>девяносто</t>
  </si>
  <si>
    <t>сто</t>
  </si>
  <si>
    <t>двести</t>
  </si>
  <si>
    <t>триста</t>
  </si>
  <si>
    <t>четыреста</t>
  </si>
  <si>
    <t>пятьсот</t>
  </si>
  <si>
    <t>шестьсот</t>
  </si>
  <si>
    <t>девятьсот</t>
  </si>
  <si>
    <t>семьсот</t>
  </si>
  <si>
    <t>восемьсот</t>
  </si>
  <si>
    <t>На конференции присутствовало 1,19 человека и 15,49 котов.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</si>
</sst>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2" borderId="0" xfId="0" applyFill="1"/>
    <xf numFmtId="0" fontId="0" fillId="7" borderId="0" xfId="0" applyFill="1"/>
    <xf numFmtId="0" fontId="0" fillId="2" borderId="1" xfId="0" applyFill="1" applyBorder="1"/>
    <xf numFmtId="0" fontId="0" fillId="4" borderId="2" xfId="0" applyFill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4" borderId="0" xfId="0" applyFill="1" applyBorder="1"/>
    <xf numFmtId="0" fontId="0" fillId="2" borderId="0" xfId="0" applyFill="1" applyBorder="1"/>
    <xf numFmtId="0" fontId="0" fillId="6" borderId="0" xfId="0" applyFill="1" applyBorder="1"/>
    <xf numFmtId="0" fontId="0" fillId="6" borderId="5" xfId="0" applyFill="1" applyBorder="1"/>
    <xf numFmtId="0" fontId="0" fillId="3" borderId="0" xfId="0" applyFill="1" applyBorder="1"/>
    <xf numFmtId="0" fontId="0" fillId="3" borderId="5" xfId="0" applyFill="1" applyBorder="1"/>
    <xf numFmtId="0" fontId="1" fillId="5" borderId="0" xfId="0" applyFont="1" applyFill="1" applyBorder="1"/>
    <xf numFmtId="0" fontId="0" fillId="0" borderId="6" xfId="0" applyBorder="1"/>
    <xf numFmtId="0" fontId="0" fillId="0" borderId="7" xfId="0" applyBorder="1"/>
    <xf numFmtId="0" fontId="1" fillId="5" borderId="7" xfId="0" applyFont="1" applyFill="1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workbookViewId="0"/>
  </sheetViews>
  <sheetFormatPr defaultRowHeight="15" x14ac:dyDescent="0.25"/>
  <cols>
    <col min="13" max="13" width="3.7109375" customWidth="1"/>
    <col min="14" max="14" width="15.7109375" customWidth="1"/>
    <col min="16" max="16" width="15.7109375" customWidth="1"/>
    <col min="18" max="18" width="15.7109375" customWidth="1"/>
  </cols>
  <sheetData>
    <row r="1" spans="1:23" x14ac:dyDescent="0.25">
      <c r="A1" s="1" t="s">
        <v>36</v>
      </c>
      <c r="N1" s="3" t="str">
        <f>SUBSTITUTE(SUBSTITUTE(" "&amp;$A1," ","\",COLUMN(A1))," ","\\",COLUMN(A1))&amp;"\\"</f>
        <v>\На\\конференции присутствовало 1,19 человека и 15,49 котов.\\</v>
      </c>
      <c r="O1" s="3" t="str">
        <f t="shared" ref="O1:W1" si="0">SUBSTITUTE(SUBSTITUTE(" "&amp;$A1," ","\",COLUMN(B1))," ","\\",COLUMN(B1))&amp;"\\"</f>
        <v xml:space="preserve"> На\конференции\\присутствовало 1,19 человека и 15,49 котов.\\</v>
      </c>
      <c r="P1" s="3" t="str">
        <f t="shared" si="0"/>
        <v xml:space="preserve"> На конференции\присутствовало\\1,19 человека и 15,49 котов.\\</v>
      </c>
      <c r="Q1" s="3" t="str">
        <f t="shared" si="0"/>
        <v xml:space="preserve"> На конференции присутствовало\1,19\\человека и 15,49 котов.\\</v>
      </c>
      <c r="R1" s="3" t="str">
        <f t="shared" si="0"/>
        <v xml:space="preserve"> На конференции присутствовало 1,19\человека\\и 15,49 котов.\\</v>
      </c>
      <c r="S1" s="3" t="str">
        <f t="shared" si="0"/>
        <v xml:space="preserve"> На конференции присутствовало 1,19 человека\и\\15,49 котов.\\</v>
      </c>
      <c r="T1" s="3" t="str">
        <f t="shared" si="0"/>
        <v xml:space="preserve"> На конференции присутствовало 1,19 человека и\15,49\\котов.\\</v>
      </c>
      <c r="U1" s="3" t="str">
        <f t="shared" si="0"/>
        <v xml:space="preserve"> На конференции присутствовало 1,19 человека и 15,49\котов.\\</v>
      </c>
      <c r="V1" s="3" t="str">
        <f t="shared" si="0"/>
        <v xml:space="preserve"> На конференции присутствовало 1,19 человека и 15,49 котов.\\</v>
      </c>
      <c r="W1" s="3" t="str">
        <f t="shared" si="0"/>
        <v xml:space="preserve"> На конференции присутствовало 1,19 человека и 15,49 котов.\\</v>
      </c>
    </row>
    <row r="2" spans="1:23" x14ac:dyDescent="0.25">
      <c r="A2" t="str">
        <f>TRIM(INDEX(8:8,MATCH("яя",8:8,1)))</f>
        <v>На конференции присутствовало один целых, девятнадцать сотых человека и пятнадцать целых, сорок девять сотых котов.</v>
      </c>
      <c r="N2" s="3">
        <f>SEARCH("\",N1)</f>
        <v>1</v>
      </c>
      <c r="O2" s="3">
        <f t="shared" ref="O2:Q2" si="1">SEARCH("\",O1)</f>
        <v>4</v>
      </c>
      <c r="P2" s="3">
        <f t="shared" si="1"/>
        <v>16</v>
      </c>
      <c r="Q2" s="3">
        <f t="shared" si="1"/>
        <v>31</v>
      </c>
      <c r="R2" s="3">
        <f t="shared" ref="R2" si="2">SEARCH("\",R1)</f>
        <v>36</v>
      </c>
      <c r="S2" s="3">
        <f t="shared" ref="S2:T2" si="3">SEARCH("\",S1)</f>
        <v>45</v>
      </c>
      <c r="T2" s="3">
        <f t="shared" si="3"/>
        <v>47</v>
      </c>
      <c r="U2" s="3">
        <f t="shared" ref="U2" si="4">SEARCH("\",U1)</f>
        <v>53</v>
      </c>
      <c r="V2" s="3">
        <f t="shared" ref="V2:W2" si="5">SEARCH("\",V1)</f>
        <v>60</v>
      </c>
      <c r="W2" s="3">
        <f t="shared" si="5"/>
        <v>60</v>
      </c>
    </row>
    <row r="3" spans="1:23" x14ac:dyDescent="0.25">
      <c r="N3" s="3">
        <f>SEARCH("\\",N1)-N2</f>
        <v>3</v>
      </c>
      <c r="O3" s="3">
        <f t="shared" ref="O3:Q3" si="6">SEARCH("\\",O1)-O2</f>
        <v>12</v>
      </c>
      <c r="P3" s="3">
        <f t="shared" si="6"/>
        <v>15</v>
      </c>
      <c r="Q3" s="3">
        <f t="shared" si="6"/>
        <v>5</v>
      </c>
      <c r="R3" s="3">
        <f t="shared" ref="R3" si="7">SEARCH("\\",R1)-R2</f>
        <v>9</v>
      </c>
      <c r="S3" s="3">
        <f t="shared" ref="S3:T3" si="8">SEARCH("\\",S1)-S2</f>
        <v>2</v>
      </c>
      <c r="T3" s="3">
        <f t="shared" si="8"/>
        <v>6</v>
      </c>
      <c r="U3" s="3">
        <f t="shared" ref="U3" si="9">SEARCH("\\",U1)-U2</f>
        <v>7</v>
      </c>
      <c r="V3" s="3">
        <f t="shared" ref="V3:W3" si="10">SEARCH("\\",V1)-V2</f>
        <v>0</v>
      </c>
      <c r="W3" s="3">
        <f t="shared" si="10"/>
        <v>0</v>
      </c>
    </row>
    <row r="4" spans="1:23" x14ac:dyDescent="0.25">
      <c r="N4" s="3" t="str">
        <f>IFERROR(MID(N1,N2+1,N3-1),"")</f>
        <v>На</v>
      </c>
      <c r="O4" s="3" t="str">
        <f t="shared" ref="O4:W4" si="11">IFERROR(MID(O1,O2+1,O3-1),"")</f>
        <v>конференции</v>
      </c>
      <c r="P4" s="3" t="str">
        <f t="shared" si="11"/>
        <v>присутствовало</v>
      </c>
      <c r="Q4" s="3" t="str">
        <f t="shared" si="11"/>
        <v>1,19</v>
      </c>
      <c r="R4" s="3" t="str">
        <f t="shared" si="11"/>
        <v>человека</v>
      </c>
      <c r="S4" s="3" t="str">
        <f t="shared" si="11"/>
        <v>и</v>
      </c>
      <c r="T4" s="3" t="str">
        <f t="shared" si="11"/>
        <v>15,49</v>
      </c>
      <c r="U4" s="3" t="str">
        <f t="shared" si="11"/>
        <v>котов.</v>
      </c>
      <c r="V4" s="3" t="str">
        <f t="shared" si="11"/>
        <v/>
      </c>
      <c r="W4" s="3" t="str">
        <f t="shared" si="11"/>
        <v/>
      </c>
    </row>
    <row r="5" spans="1:23" x14ac:dyDescent="0.25">
      <c r="M5" s="2"/>
      <c r="N5" s="3">
        <f>IF(COUNT($N6:N6)=MAX($M5:M5),0,COUNT($N6:N6))</f>
        <v>0</v>
      </c>
      <c r="O5" s="3">
        <f>IF(COUNT($N6:O6)=MAX($M5:N5),0,COUNT($N6:O6))</f>
        <v>0</v>
      </c>
      <c r="P5" s="3">
        <f>IF(COUNT($N6:P6)=MAX($M5:O5),0,COUNT($N6:P6))</f>
        <v>0</v>
      </c>
      <c r="Q5" s="3">
        <f>IF(COUNT($N6:Q6)=MAX($M5:P5),0,COUNT($N6:Q6))</f>
        <v>1</v>
      </c>
      <c r="R5" s="3">
        <f>IF(COUNT($N6:R6)=MAX($M5:Q5),0,COUNT($N6:R6))</f>
        <v>0</v>
      </c>
      <c r="S5" s="3">
        <f>IF(COUNT($N6:S6)=MAX($M5:R5),0,COUNT($N6:S6))</f>
        <v>0</v>
      </c>
      <c r="T5" s="3">
        <f>IF(COUNT($N6:T6)=MAX($M5:S5),0,COUNT($N6:T6))</f>
        <v>2</v>
      </c>
      <c r="U5" s="3">
        <f>IF(COUNT($N6:U6)=MAX($M5:T5),0,COUNT($N6:U6))</f>
        <v>0</v>
      </c>
      <c r="V5" s="3">
        <f>IF(COUNT($N6:V6)=MAX($M5:U5),0,COUNT($N6:V6))</f>
        <v>0</v>
      </c>
      <c r="W5" s="3">
        <f>IF(COUNT($N6:W6)=MAX($M5:V5),0,COUNT($N6:W6))</f>
        <v>0</v>
      </c>
    </row>
    <row r="6" spans="1:23" x14ac:dyDescent="0.25">
      <c r="N6" s="3" t="str">
        <f>IFERROR(--N4,N4)</f>
        <v>На</v>
      </c>
      <c r="O6" s="3" t="str">
        <f>IFERROR(--O4,O4)</f>
        <v>конференции</v>
      </c>
      <c r="P6" s="3" t="str">
        <f>IFERROR(--P4,P4)</f>
        <v>присутствовало</v>
      </c>
      <c r="Q6" s="3">
        <f>IFERROR(--Q4,Q4)</f>
        <v>1.19</v>
      </c>
      <c r="R6" s="3" t="str">
        <f>IFERROR(--R4,R4)</f>
        <v>человека</v>
      </c>
      <c r="S6" s="3" t="str">
        <f>IFERROR(--S4,S4)</f>
        <v>и</v>
      </c>
      <c r="T6" s="3">
        <f>IFERROR(--T4,T4)</f>
        <v>15.49</v>
      </c>
      <c r="U6" s="3" t="str">
        <f>IFERROR(--U4,U4)</f>
        <v>котов.</v>
      </c>
      <c r="V6" s="3" t="str">
        <f>IFERROR(--V4,V4)</f>
        <v/>
      </c>
      <c r="W6" s="3" t="str">
        <f>IFERROR(--W4,W4)</f>
        <v/>
      </c>
    </row>
    <row r="7" spans="1:23" x14ac:dyDescent="0.25">
      <c r="N7" s="3" t="str">
        <f>IFERROR(VLOOKUP(N5,$K:$L,2,0),N6)</f>
        <v>На</v>
      </c>
      <c r="O7" s="3" t="str">
        <f>IFERROR(VLOOKUP(O5,$K:$L,2,0),O6)</f>
        <v>конференции</v>
      </c>
      <c r="P7" s="3" t="str">
        <f>IFERROR(VLOOKUP(P5,$K:$L,2,0),P6)</f>
        <v>присутствовало</v>
      </c>
      <c r="Q7" s="3" t="str">
        <f>IFERROR(VLOOKUP(Q5,$K:$L,2,0),Q6)</f>
        <v>один целых, девятнадцать сотых</v>
      </c>
      <c r="R7" s="3" t="str">
        <f>IFERROR(VLOOKUP(R5,$K:$L,2,0),R6)</f>
        <v>человека</v>
      </c>
      <c r="S7" s="3" t="str">
        <f>IFERROR(VLOOKUP(S5,$K:$L,2,0),S6)</f>
        <v>и</v>
      </c>
      <c r="T7" s="3" t="str">
        <f>IFERROR(VLOOKUP(T5,$K:$L,2,0),T6)</f>
        <v>пятнадцать целых, сорок девять сотых</v>
      </c>
      <c r="U7" s="3" t="str">
        <f>IFERROR(VLOOKUP(U5,$K:$L,2,0),U6)</f>
        <v>котов.</v>
      </c>
      <c r="V7" s="3" t="str">
        <f>IFERROR(VLOOKUP(V5,$K:$L,2,0),V6)</f>
        <v/>
      </c>
      <c r="W7" s="3" t="str">
        <f>IFERROR(VLOOKUP(W5,$K:$L,2,0),W6)</f>
        <v/>
      </c>
    </row>
    <row r="8" spans="1:23" x14ac:dyDescent="0.25">
      <c r="M8" s="2"/>
      <c r="N8" s="3" t="str">
        <f>M8&amp;" "&amp;N7</f>
        <v xml:space="preserve"> На</v>
      </c>
      <c r="O8" s="3" t="str">
        <f t="shared" ref="O8:W8" si="12">N8&amp;" "&amp;O7</f>
        <v xml:space="preserve"> На конференции</v>
      </c>
      <c r="P8" s="3" t="str">
        <f t="shared" si="12"/>
        <v xml:space="preserve"> На конференции присутствовало</v>
      </c>
      <c r="Q8" s="3" t="str">
        <f t="shared" si="12"/>
        <v xml:space="preserve"> На конференции присутствовало один целых, девятнадцать сотых</v>
      </c>
      <c r="R8" s="3" t="str">
        <f t="shared" si="12"/>
        <v xml:space="preserve"> На конференции присутствовало один целых, девятнадцать сотых человека</v>
      </c>
      <c r="S8" s="3" t="str">
        <f t="shared" si="12"/>
        <v xml:space="preserve"> На конференции присутствовало один целых, девятнадцать сотых человека и</v>
      </c>
      <c r="T8" s="3" t="str">
        <f t="shared" si="12"/>
        <v xml:space="preserve"> На конференции присутствовало один целых, девятнадцать сотых человека и пятнадцать целых, сорок девять сотых</v>
      </c>
      <c r="U8" s="3" t="str">
        <f t="shared" si="12"/>
        <v xml:space="preserve"> На конференции присутствовало один целых, девятнадцать сотых человека и пятнадцать целых, сорок девять сотых котов.</v>
      </c>
      <c r="V8" s="3" t="str">
        <f t="shared" si="12"/>
        <v xml:space="preserve"> На конференции присутствовало один целых, девятнадцать сотых человека и пятнадцать целых, сорок девять сотых котов. </v>
      </c>
      <c r="W8" s="3" t="str">
        <f t="shared" si="12"/>
        <v xml:space="preserve"> На конференции присутствовало один целых, девятнадцать сотых человека и пятнадцать целых, сорок девять сотых котов.  </v>
      </c>
    </row>
    <row r="14" spans="1:23" x14ac:dyDescent="0.25">
      <c r="K14" s="4">
        <f>MAX(K$1:K13)+1</f>
        <v>1</v>
      </c>
      <c r="L14" s="5" t="str">
        <f>TRIM(Q26&amp;T25&amp;S25&amp;Q24&amp;O35&amp;" "&amp;V37)</f>
        <v>один целых, девятнадцать сотых</v>
      </c>
      <c r="M14" s="6"/>
      <c r="N14" s="7">
        <f>HLOOKUP(K14,N$5:EF$6,2,0)</f>
        <v>1.19</v>
      </c>
      <c r="O14" s="8">
        <f>INT(N14)</f>
        <v>1</v>
      </c>
      <c r="P14" s="8">
        <f>ROUND(N14-O14,3)*1000</f>
        <v>190</v>
      </c>
      <c r="Q14" s="8">
        <f>INT(IF(T14="десятых",P14/100,IF(T14="сотых",P14/10,P14)))</f>
        <v>19</v>
      </c>
      <c r="R14" s="6"/>
      <c r="S14" s="6"/>
      <c r="T14" s="5" t="str">
        <f>U14&amp;V14&amp;W14</f>
        <v>сотых</v>
      </c>
      <c r="U14" s="8" t="str">
        <f>IF(RIGHTB(P14,2)="00","десятых","")</f>
        <v/>
      </c>
      <c r="V14" s="8" t="str">
        <f>IF(AND(U14="",RIGHTB(P14)="0"),"сотых","")</f>
        <v>сотых</v>
      </c>
      <c r="W14" s="9" t="str">
        <f>IF(U14&amp;V14="","тысячных","")</f>
        <v/>
      </c>
    </row>
    <row r="15" spans="1:23" x14ac:dyDescent="0.25">
      <c r="K15" s="1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</row>
    <row r="16" spans="1:23" x14ac:dyDescent="0.25">
      <c r="K16" s="10"/>
      <c r="L16" s="11"/>
      <c r="M16" s="11">
        <v>1</v>
      </c>
      <c r="N16" s="11" t="s">
        <v>0</v>
      </c>
      <c r="O16" s="13" t="str">
        <f>IF(OR(--RIGHTB(O14,2)&gt;19,--RIGHTB(O14,2)&lt;10),IF(--RIGHTB(O14)=M16,N16,""),"")</f>
        <v>один</v>
      </c>
      <c r="P16" s="11" t="s">
        <v>19</v>
      </c>
      <c r="Q16" s="14" t="str">
        <f>IF(MOD(O14,100)&gt;19,IF(INT(MOD(O14,100)/10)=M17,P16,""),"")</f>
        <v/>
      </c>
      <c r="R16" s="11" t="s">
        <v>27</v>
      </c>
      <c r="S16" s="14" t="str">
        <f>IF(INT(MOD(O14,1000)/100)=M16,R16,"")</f>
        <v/>
      </c>
      <c r="T16" s="14" t="str">
        <f>IF(INT(N14/1000)=M16,"одна тысяча","")</f>
        <v/>
      </c>
      <c r="U16" s="15" t="str">
        <f>IF(INT(MOD(Q14,1000)/100)=M16,R16,"")</f>
        <v/>
      </c>
      <c r="V16" s="13" t="str">
        <f>IF(OR(--RIGHTB(Q14,2)&gt;19,--RIGHTB(Q14,2)&lt;10),IF(--RIGHTB(Q14)=M16,N16,""),"")</f>
        <v/>
      </c>
      <c r="W16" s="16" t="str">
        <f>IF(MOD(Q14,100)&gt;19,IF(INT(MOD(Q14,100)/10)=M17,P16,""),"")</f>
        <v/>
      </c>
    </row>
    <row r="17" spans="11:23" x14ac:dyDescent="0.25">
      <c r="K17" s="10"/>
      <c r="L17" s="11"/>
      <c r="M17" s="11">
        <v>2</v>
      </c>
      <c r="N17" s="11" t="s">
        <v>1</v>
      </c>
      <c r="O17" s="13" t="str">
        <f>IF(OR(--RIGHTB(O14,2)&gt;19,--RIGHTB(O14,2)&lt;10),IF(--RIGHTB(O14)=M17,N17,""),"")</f>
        <v/>
      </c>
      <c r="P17" s="11" t="s">
        <v>20</v>
      </c>
      <c r="Q17" s="14" t="str">
        <f>IF(MOD(O14,100)&gt;19,IF(INT(MOD(O14,100)/10)=M18,P17,""),"")</f>
        <v/>
      </c>
      <c r="R17" s="11" t="s">
        <v>28</v>
      </c>
      <c r="S17" s="14" t="str">
        <f>IF(INT(MOD(O14,1000)/100)=M17,R17,"")</f>
        <v/>
      </c>
      <c r="T17" s="14" t="str">
        <f>IF(INT(N14/1000)=M17,"две тысячи","")</f>
        <v/>
      </c>
      <c r="U17" s="15" t="str">
        <f>IF(INT(MOD(Q14,1000)/100)=M17,R17,"")</f>
        <v/>
      </c>
      <c r="V17" s="13" t="str">
        <f>IF(OR(--RIGHTB(Q14,2)&gt;19,--RIGHTB(Q14,2)&lt;10),IF(--RIGHTB(Q14)=M17,N17,""),"")</f>
        <v/>
      </c>
      <c r="W17" s="16" t="str">
        <f>IF(MOD(Q14,100)&gt;19,IF(INT(MOD(Q14,100)/10)=M18,P17,""),"")</f>
        <v/>
      </c>
    </row>
    <row r="18" spans="11:23" x14ac:dyDescent="0.25">
      <c r="K18" s="10"/>
      <c r="L18" s="11"/>
      <c r="M18" s="11">
        <v>3</v>
      </c>
      <c r="N18" s="11" t="s">
        <v>2</v>
      </c>
      <c r="O18" s="13" t="str">
        <f>IF(OR(--RIGHTB(O14,2)&gt;19,--RIGHTB(O14,2)&lt;10),IF(--RIGHTB(O14)=M18,N18,""),"")</f>
        <v/>
      </c>
      <c r="P18" s="11" t="s">
        <v>21</v>
      </c>
      <c r="Q18" s="14" t="str">
        <f>IF(MOD(O14,100)&gt;19,IF(INT(MOD(O14,100)/10)=M19,P18,""),"")</f>
        <v/>
      </c>
      <c r="R18" s="11" t="s">
        <v>29</v>
      </c>
      <c r="S18" s="14" t="str">
        <f>IF(INT(MOD(O14,1000)/100)=M18,R18,"")</f>
        <v/>
      </c>
      <c r="T18" s="14" t="str">
        <f>IF(INT(N14/1000)=M18,"три тысячи","")</f>
        <v/>
      </c>
      <c r="U18" s="15" t="str">
        <f>IF(INT(MOD(Q14,1000)/100)=M18,R18,"")</f>
        <v/>
      </c>
      <c r="V18" s="13" t="str">
        <f>IF(OR(--RIGHTB(Q14,2)&gt;19,--RIGHTB(Q14,2)&lt;10),IF(--RIGHTB(Q14)=M18,N18,""),"")</f>
        <v/>
      </c>
      <c r="W18" s="16" t="str">
        <f>IF(MOD(Q14,100)&gt;19,IF(INT(MOD(Q14,100)/10)=M19,P18,""),"")</f>
        <v/>
      </c>
    </row>
    <row r="19" spans="11:23" x14ac:dyDescent="0.25">
      <c r="K19" s="10"/>
      <c r="L19" s="11"/>
      <c r="M19" s="11">
        <v>4</v>
      </c>
      <c r="N19" s="11" t="s">
        <v>13</v>
      </c>
      <c r="O19" s="13" t="str">
        <f>IF(OR(--RIGHTB(O14,2)&gt;19,--RIGHTB(O14,2)&lt;10),IF(--RIGHTB(O14)=M19,N19,""),"")</f>
        <v/>
      </c>
      <c r="P19" s="11" t="s">
        <v>22</v>
      </c>
      <c r="Q19" s="14" t="str">
        <f>IF(MOD(O14,100)&gt;19,IF(INT(MOD(O14,100)/10)=M20,P19,""),"")</f>
        <v/>
      </c>
      <c r="R19" s="11" t="s">
        <v>30</v>
      </c>
      <c r="S19" s="14" t="str">
        <f>IF(INT(MOD(O14,1000)/100)=M19,R19,"")</f>
        <v/>
      </c>
      <c r="T19" s="14" t="str">
        <f>IF(INT(N14/1000)=M19,"четыре тысячи","")</f>
        <v/>
      </c>
      <c r="U19" s="15" t="str">
        <f>IF(INT(MOD(Q14,1000)/100)=M19,R19,"")</f>
        <v/>
      </c>
      <c r="V19" s="13" t="str">
        <f>IF(OR(--RIGHTB(Q14,2)&gt;19,--RIGHTB(Q14,2)&lt;10),IF(--RIGHTB(Q14)=M19,N19,""),"")</f>
        <v/>
      </c>
      <c r="W19" s="16" t="str">
        <f>IF(MOD(Q14,100)&gt;19,IF(INT(MOD(Q14,100)/10)=M20,P19,""),"")</f>
        <v/>
      </c>
    </row>
    <row r="20" spans="11:23" x14ac:dyDescent="0.25">
      <c r="K20" s="10"/>
      <c r="L20" s="11"/>
      <c r="M20" s="11">
        <v>5</v>
      </c>
      <c r="N20" s="11" t="s">
        <v>3</v>
      </c>
      <c r="O20" s="13" t="str">
        <f>IF(OR(--RIGHTB(O14,2)&gt;19,--RIGHTB(O14,2)&lt;10),IF(--RIGHTB(O14)=M20,N20,""),"")</f>
        <v/>
      </c>
      <c r="P20" s="11" t="s">
        <v>24</v>
      </c>
      <c r="Q20" s="14" t="str">
        <f>IF(MOD(O14,100)&gt;19,IF(INT(MOD(O14,100)/10)=M21,P20,""),"")</f>
        <v/>
      </c>
      <c r="R20" s="11" t="s">
        <v>31</v>
      </c>
      <c r="S20" s="14" t="str">
        <f>IF(INT(MOD(O14,1000)/100)=M20,R20,"")</f>
        <v/>
      </c>
      <c r="T20" s="14" t="str">
        <f>IF(INT(N14/1000)=M20,"пять тысяч","")</f>
        <v/>
      </c>
      <c r="U20" s="15" t="str">
        <f>IF(INT(MOD(Q14,1000)/100)=M20,R20,"")</f>
        <v/>
      </c>
      <c r="V20" s="13" t="str">
        <f>IF(OR(--RIGHTB(Q14,2)&gt;19,--RIGHTB(Q14,2)&lt;10),IF(--RIGHTB(Q14)=M20,N20,""),"")</f>
        <v/>
      </c>
      <c r="W20" s="16" t="str">
        <f>IF(MOD(Q14,100)&gt;19,IF(INT(MOD(Q14,100)/10)=M21,P20,""),"")</f>
        <v/>
      </c>
    </row>
    <row r="21" spans="11:23" x14ac:dyDescent="0.25">
      <c r="K21" s="10"/>
      <c r="L21" s="11"/>
      <c r="M21" s="11">
        <v>6</v>
      </c>
      <c r="N21" s="11" t="s">
        <v>4</v>
      </c>
      <c r="O21" s="13" t="str">
        <f>IF(OR(--RIGHTB(O14,2)&gt;19,--RIGHTB(O14,2)&lt;10),IF(--RIGHTB(O14)=M21,N21,""),"")</f>
        <v/>
      </c>
      <c r="P21" s="11" t="s">
        <v>25</v>
      </c>
      <c r="Q21" s="14" t="str">
        <f>IF(MOD(O14,100)&gt;19,IF(INT(MOD(O14,100)/10)=M22,P21,""),"")</f>
        <v/>
      </c>
      <c r="R21" s="11" t="s">
        <v>32</v>
      </c>
      <c r="S21" s="14" t="str">
        <f>IF(INT(MOD(O14,1000)/100)=M21,R21,"")</f>
        <v/>
      </c>
      <c r="T21" s="14" t="str">
        <f>IF(INT(N14/1000)=M21,"шесть тысяч","")</f>
        <v/>
      </c>
      <c r="U21" s="15" t="str">
        <f>IF(INT(MOD(Q14,1000)/100)=M21,R21,"")</f>
        <v/>
      </c>
      <c r="V21" s="13" t="str">
        <f>IF(OR(--RIGHTB(Q14,2)&gt;19,--RIGHTB(Q14,2)&lt;10),IF(--RIGHTB(Q14)=M21,N21,""),"")</f>
        <v/>
      </c>
      <c r="W21" s="16" t="str">
        <f>IF(MOD(Q14,100)&gt;19,IF(INT(MOD(Q14,100)/10)=M22,P21,""),"")</f>
        <v/>
      </c>
    </row>
    <row r="22" spans="11:23" x14ac:dyDescent="0.25">
      <c r="K22" s="10"/>
      <c r="L22" s="11"/>
      <c r="M22" s="11">
        <v>7</v>
      </c>
      <c r="N22" s="11" t="s">
        <v>5</v>
      </c>
      <c r="O22" s="13" t="str">
        <f>IF(OR(--RIGHTB(O14,2)&gt;19,--RIGHTB(O14,2)&lt;10),IF(--RIGHTB(O14)=M22,N22,""),"")</f>
        <v/>
      </c>
      <c r="P22" s="11" t="s">
        <v>23</v>
      </c>
      <c r="Q22" s="14" t="str">
        <f>IF(MOD(O14,100)&gt;19,IF(INT(MOD(O14,100)/10)=M23,P22,""),"")</f>
        <v/>
      </c>
      <c r="R22" s="11" t="s">
        <v>34</v>
      </c>
      <c r="S22" s="14" t="str">
        <f>IF(INT(MOD(O14,1000)/100)=M22,R22,"")</f>
        <v/>
      </c>
      <c r="T22" s="14" t="str">
        <f>IF(INT(N14/1000)=M22,"семь тысяч","")</f>
        <v/>
      </c>
      <c r="U22" s="15" t="str">
        <f>IF(INT(MOD(Q14,1000)/100)=M22,R22,"")</f>
        <v/>
      </c>
      <c r="V22" s="13" t="str">
        <f>IF(OR(--RIGHTB(Q14,2)&gt;19,--RIGHTB(Q14,2)&lt;10),IF(--RIGHTB(Q14)=M22,N22,""),"")</f>
        <v/>
      </c>
      <c r="W22" s="16" t="str">
        <f>IF(MOD(Q14,100)&gt;19,IF(INT(MOD(Q14,100)/10)=M23,P22,""),"")</f>
        <v/>
      </c>
    </row>
    <row r="23" spans="11:23" x14ac:dyDescent="0.25">
      <c r="K23" s="10"/>
      <c r="L23" s="11"/>
      <c r="M23" s="11">
        <v>8</v>
      </c>
      <c r="N23" s="11" t="s">
        <v>6</v>
      </c>
      <c r="O23" s="13" t="str">
        <f>IF(OR(--RIGHTB(O14,2)&gt;19,--RIGHTB(O14,2)&lt;10),IF(--RIGHTB(O14)=M23,N23,""),"")</f>
        <v/>
      </c>
      <c r="P23" s="11" t="s">
        <v>26</v>
      </c>
      <c r="Q23" s="14" t="str">
        <f>IF(MOD(O14,100)&gt;19,IF(INT(MOD(O14,100)/10)=M24,P23,""),"")</f>
        <v/>
      </c>
      <c r="R23" s="11" t="s">
        <v>35</v>
      </c>
      <c r="S23" s="14" t="str">
        <f>IF(INT(MOD(O14,1000)/100)=M23,R23,"")</f>
        <v/>
      </c>
      <c r="T23" s="14" t="str">
        <f>IF(INT(N14/1000)=M23,"восемь тысяч","")</f>
        <v/>
      </c>
      <c r="U23" s="15" t="str">
        <f>IF(INT(MOD(Q14,1000)/100)=M23,R23,"")</f>
        <v/>
      </c>
      <c r="V23" s="13" t="str">
        <f>IF(OR(--RIGHTB(Q14,2)&gt;19,--RIGHTB(Q14,2)&lt;10),IF(--RIGHTB(Q14)=M23,N23,""),"")</f>
        <v/>
      </c>
      <c r="W23" s="16" t="str">
        <f>IF(MOD(Q14,100)&gt;19,IF(INT(MOD(Q14,100)/10)=M24,P23,""),"")</f>
        <v/>
      </c>
    </row>
    <row r="24" spans="11:23" x14ac:dyDescent="0.25">
      <c r="K24" s="10"/>
      <c r="L24" s="11"/>
      <c r="M24" s="11">
        <v>9</v>
      </c>
      <c r="N24" s="11" t="s">
        <v>7</v>
      </c>
      <c r="O24" s="13" t="str">
        <f>IF(OR(--RIGHTB(O14,2)&gt;19,--RIGHTB(O14,2)&lt;10),IF(--RIGHTB(O14)=M24,N24,""),"")</f>
        <v/>
      </c>
      <c r="P24" s="11"/>
      <c r="Q24" s="17" t="str">
        <f>Q16&amp;Q17&amp;Q18&amp;Q19&amp;Q20&amp;Q21&amp;Q22&amp;Q23&amp;" "</f>
        <v xml:space="preserve"> </v>
      </c>
      <c r="R24" s="11" t="s">
        <v>33</v>
      </c>
      <c r="S24" s="14" t="str">
        <f>IF(INT(MOD(O14,1000)/100)=M24,R24,"")</f>
        <v/>
      </c>
      <c r="T24" s="14" t="str">
        <f>IF(INT(N14/1000)=M24,"девять тысяч","")</f>
        <v/>
      </c>
      <c r="U24" s="17" t="str">
        <f>U16&amp;U17&amp;U18&amp;U19&amp;U20&amp;U21&amp;U22&amp;U23&amp;" "</f>
        <v xml:space="preserve"> </v>
      </c>
      <c r="V24" s="13" t="str">
        <f>IF(OR(--RIGHTB(Q14,2)&gt;19,--RIGHTB(Q14,2)&lt;10),IF(--RIGHTB(Q14)=M24,N24,""),"")</f>
        <v/>
      </c>
      <c r="W24" s="18" t="str">
        <f>W16&amp;W17&amp;W18&amp;W19&amp;W20&amp;W21&amp;W22&amp;W23&amp;" "</f>
        <v xml:space="preserve"> </v>
      </c>
    </row>
    <row r="25" spans="11:23" x14ac:dyDescent="0.25">
      <c r="K25" s="10"/>
      <c r="L25" s="11"/>
      <c r="M25" s="11">
        <v>10</v>
      </c>
      <c r="N25" s="11" t="s">
        <v>8</v>
      </c>
      <c r="O25" s="14" t="str">
        <f>IF(MOD(O14,100)&lt;20,IF(MOD(O14,100)=M25,N25,""),"")</f>
        <v/>
      </c>
      <c r="P25" s="11"/>
      <c r="Q25" s="11"/>
      <c r="R25" s="11"/>
      <c r="S25" s="17" t="str">
        <f>S16&amp;S17&amp;S18&amp;S19&amp;S20&amp;S21&amp;S22&amp;S23&amp;S24&amp;" "</f>
        <v xml:space="preserve"> </v>
      </c>
      <c r="T25" s="17" t="str">
        <f>T16&amp;T17&amp;T18&amp;T19&amp;T20&amp;T21&amp;T22&amp;T23&amp;T24&amp;" "</f>
        <v xml:space="preserve"> </v>
      </c>
      <c r="U25" s="11"/>
      <c r="V25" s="15" t="str">
        <f>IF(MOD(Q14,100)&lt;20,IF(MOD(Q14,100)=M25,N25,""),"")</f>
        <v/>
      </c>
      <c r="W25" s="12"/>
    </row>
    <row r="26" spans="11:23" x14ac:dyDescent="0.25">
      <c r="K26" s="10"/>
      <c r="L26" s="11"/>
      <c r="M26" s="11">
        <v>11</v>
      </c>
      <c r="N26" s="11" t="s">
        <v>14</v>
      </c>
      <c r="O26" s="14" t="str">
        <f>IF(MOD(O14,100)&lt;20,IF(MOD(O14,100)=M26,N26,""),"")</f>
        <v/>
      </c>
      <c r="P26" s="11"/>
      <c r="Q26" s="17" t="str">
        <f>IF(TRIM(O35&amp;Q24&amp;S25&amp;T25)="","ноль ","")</f>
        <v/>
      </c>
      <c r="R26" s="11"/>
      <c r="S26" s="11"/>
      <c r="T26" s="11"/>
      <c r="U26" s="11"/>
      <c r="V26" s="15" t="str">
        <f>IF(MOD(Q14,100)&lt;20,IF(MOD(Q14,100)=M26,N26,""),"")</f>
        <v/>
      </c>
      <c r="W26" s="12"/>
    </row>
    <row r="27" spans="11:23" x14ac:dyDescent="0.25">
      <c r="K27" s="10"/>
      <c r="L27" s="11"/>
      <c r="M27" s="11">
        <v>12</v>
      </c>
      <c r="N27" s="11" t="s">
        <v>9</v>
      </c>
      <c r="O27" s="14" t="str">
        <f>IF(MOD(O14,100)&lt;20,IF(MOD(O14,100)=M27,N27,""),"")</f>
        <v/>
      </c>
      <c r="P27" s="11"/>
      <c r="Q27" s="11"/>
      <c r="R27" s="11"/>
      <c r="S27" s="11"/>
      <c r="T27" s="11"/>
      <c r="U27" s="11"/>
      <c r="V27" s="15" t="str">
        <f>IF(MOD(Q14,100)&lt;20,IF(MOD(Q14,100)=M27,N27,""),"")</f>
        <v/>
      </c>
      <c r="W27" s="12"/>
    </row>
    <row r="28" spans="11:23" x14ac:dyDescent="0.25">
      <c r="K28" s="10"/>
      <c r="L28" s="11"/>
      <c r="M28" s="11">
        <v>13</v>
      </c>
      <c r="N28" s="11" t="s">
        <v>10</v>
      </c>
      <c r="O28" s="14" t="str">
        <f>IF(MOD(O14,100)&lt;20,IF(MOD(O14,100)=M28,N28,""),"")</f>
        <v/>
      </c>
      <c r="P28" s="11"/>
      <c r="Q28" s="11"/>
      <c r="R28" s="11"/>
      <c r="S28" s="11"/>
      <c r="T28" s="11"/>
      <c r="U28" s="11"/>
      <c r="V28" s="15" t="str">
        <f>IF(MOD(Q14,100)&lt;20,IF(MOD(Q14,100)=M28,N28,""),"")</f>
        <v/>
      </c>
      <c r="W28" s="12"/>
    </row>
    <row r="29" spans="11:23" x14ac:dyDescent="0.25">
      <c r="K29" s="10"/>
      <c r="L29" s="11"/>
      <c r="M29" s="11">
        <v>14</v>
      </c>
      <c r="N29" s="11" t="s">
        <v>11</v>
      </c>
      <c r="O29" s="14" t="str">
        <f>IF(MOD(O14,100)&lt;20,IF(MOD(O14,100)=M29,N29,""),"")</f>
        <v/>
      </c>
      <c r="P29" s="11"/>
      <c r="Q29" s="11"/>
      <c r="R29" s="11"/>
      <c r="S29" s="11"/>
      <c r="T29" s="11"/>
      <c r="U29" s="11"/>
      <c r="V29" s="15" t="str">
        <f>IF(MOD(Q14,100)&lt;20,IF(MOD(Q14,100)=M29,N29,""),"")</f>
        <v/>
      </c>
      <c r="W29" s="12"/>
    </row>
    <row r="30" spans="11:23" x14ac:dyDescent="0.25">
      <c r="K30" s="10"/>
      <c r="L30" s="11"/>
      <c r="M30" s="11">
        <v>15</v>
      </c>
      <c r="N30" s="11" t="s">
        <v>12</v>
      </c>
      <c r="O30" s="14" t="str">
        <f>IF(MOD(O14,100)&lt;20,IF(MOD(O14,100)=M30,N30,""),"")</f>
        <v/>
      </c>
      <c r="P30" s="11"/>
      <c r="Q30" s="11"/>
      <c r="R30" s="11"/>
      <c r="S30" s="11"/>
      <c r="T30" s="11"/>
      <c r="U30" s="11"/>
      <c r="V30" s="15" t="str">
        <f>IF(MOD(Q14,100)&lt;20,IF(MOD(Q14,100)=M30,N30,""),"")</f>
        <v/>
      </c>
      <c r="W30" s="12"/>
    </row>
    <row r="31" spans="11:23" x14ac:dyDescent="0.25">
      <c r="K31" s="10"/>
      <c r="L31" s="11"/>
      <c r="M31" s="11">
        <v>16</v>
      </c>
      <c r="N31" s="11" t="s">
        <v>15</v>
      </c>
      <c r="O31" s="14" t="str">
        <f>IF(MOD(O14,100)&lt;20,IF(MOD(O14,100)=M31,N31,""),"")</f>
        <v/>
      </c>
      <c r="P31" s="11"/>
      <c r="Q31" s="11"/>
      <c r="R31" s="11"/>
      <c r="S31" s="11"/>
      <c r="T31" s="11"/>
      <c r="U31" s="11"/>
      <c r="V31" s="15" t="str">
        <f>IF(MOD(Q14,100)&lt;20,IF(MOD(Q14,100)=M31,N31,""),"")</f>
        <v/>
      </c>
      <c r="W31" s="12"/>
    </row>
    <row r="32" spans="11:23" x14ac:dyDescent="0.25">
      <c r="K32" s="10"/>
      <c r="L32" s="11"/>
      <c r="M32" s="11">
        <v>17</v>
      </c>
      <c r="N32" s="11" t="s">
        <v>16</v>
      </c>
      <c r="O32" s="14" t="str">
        <f>IF(MOD(O14,100)&lt;20,IF(MOD(O14,100)=M32,N32,""),"")</f>
        <v/>
      </c>
      <c r="P32" s="11"/>
      <c r="Q32" s="11"/>
      <c r="R32" s="11"/>
      <c r="S32" s="11"/>
      <c r="T32" s="11"/>
      <c r="U32" s="11"/>
      <c r="V32" s="15" t="str">
        <f>IF(MOD(Q14,100)&lt;20,IF(MOD(Q14,100)=M32,N32,""),"")</f>
        <v/>
      </c>
      <c r="W32" s="12"/>
    </row>
    <row r="33" spans="11:23" x14ac:dyDescent="0.25">
      <c r="K33" s="10"/>
      <c r="L33" s="11"/>
      <c r="M33" s="11">
        <v>18</v>
      </c>
      <c r="N33" s="11" t="s">
        <v>17</v>
      </c>
      <c r="O33" s="14" t="str">
        <f>IF(MOD(O14,100)&lt;20,IF(MOD(O14,100)=M33,N33,""),"")</f>
        <v/>
      </c>
      <c r="P33" s="11"/>
      <c r="Q33" s="11"/>
      <c r="R33" s="11"/>
      <c r="S33" s="11"/>
      <c r="T33" s="11"/>
      <c r="U33" s="11"/>
      <c r="V33" s="15" t="str">
        <f>IF(MOD(Q14,100)&lt;20,IF(MOD(Q14,100)=M33,N33,""),"")</f>
        <v/>
      </c>
      <c r="W33" s="12"/>
    </row>
    <row r="34" spans="11:23" x14ac:dyDescent="0.25">
      <c r="K34" s="10"/>
      <c r="L34" s="11"/>
      <c r="M34" s="11">
        <v>19</v>
      </c>
      <c r="N34" s="11" t="s">
        <v>18</v>
      </c>
      <c r="O34" s="14" t="str">
        <f>IF(MOD(O14,100)&lt;20,IF(MOD(O14,100)=M34,N34,""),"")</f>
        <v/>
      </c>
      <c r="P34" s="11"/>
      <c r="Q34" s="11"/>
      <c r="R34" s="11"/>
      <c r="S34" s="11"/>
      <c r="T34" s="11"/>
      <c r="U34" s="11"/>
      <c r="V34" s="15" t="str">
        <f>IF(MOD(Q14,100)&lt;20,IF(MOD(Q14,100)=M34,N34,""),"")</f>
        <v>девятнадцать</v>
      </c>
      <c r="W34" s="12"/>
    </row>
    <row r="35" spans="11:23" x14ac:dyDescent="0.25">
      <c r="K35" s="10"/>
      <c r="L35" s="11"/>
      <c r="M35" s="11"/>
      <c r="N35" s="11"/>
      <c r="O35" s="17" t="str">
        <f>O16&amp;O17&amp;O18&amp;O19&amp;O20&amp;O21&amp;O22&amp;O23&amp;O24&amp;O25&amp;O26&amp;O27&amp;O28&amp;O29&amp;O30&amp;O31&amp;O32&amp;O33&amp;O34&amp;" "</f>
        <v xml:space="preserve">один </v>
      </c>
      <c r="P35" s="11"/>
      <c r="Q35" s="11"/>
      <c r="R35" s="11"/>
      <c r="S35" s="11"/>
      <c r="T35" s="11"/>
      <c r="U35" s="11"/>
      <c r="V35" s="17" t="str">
        <f>V16&amp;V17&amp;V18&amp;V19&amp;V20&amp;V21&amp;V22&amp;V23&amp;V24&amp;V25&amp;V26&amp;V27&amp;V28&amp;V29&amp;V30&amp;V31&amp;V32&amp;V33&amp;V34&amp;" "</f>
        <v xml:space="preserve">девятнадцать </v>
      </c>
      <c r="W35" s="12"/>
    </row>
    <row r="36" spans="11:23" x14ac:dyDescent="0.25">
      <c r="K36" s="1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9" t="str">
        <f>TRIM(" целых, "&amp;U24&amp;W24&amp;V35&amp;T14)</f>
        <v>целых, девятнадцать сотых</v>
      </c>
      <c r="W36" s="12"/>
    </row>
    <row r="37" spans="11:23" x14ac:dyDescent="0.25"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2" t="str">
        <f>IF(V36="целых, сотых","",V36)</f>
        <v>целых, девятнадцать сотых</v>
      </c>
      <c r="W37" s="23"/>
    </row>
    <row r="38" spans="11:23" x14ac:dyDescent="0.25">
      <c r="K38" s="4">
        <f>MAX(K$1:K37)+1</f>
        <v>2</v>
      </c>
      <c r="L38" s="5" t="str">
        <f>TRIM(Q50&amp;T49&amp;S49&amp;Q48&amp;O59&amp;" "&amp;V61)</f>
        <v>пятнадцать целых, сорок девять сотых</v>
      </c>
      <c r="M38" s="6"/>
      <c r="N38" s="7">
        <f>HLOOKUP(K38,N$5:EF$6,2,0)</f>
        <v>15.49</v>
      </c>
      <c r="O38" s="8">
        <f>INT(N38)</f>
        <v>15</v>
      </c>
      <c r="P38" s="8">
        <f>ROUND(N38-O38,3)*1000</f>
        <v>490</v>
      </c>
      <c r="Q38" s="8">
        <f>INT(IF(T38="десятых",P38/100,IF(T38="сотых",P38/10,P38)))</f>
        <v>49</v>
      </c>
      <c r="R38" s="6"/>
      <c r="S38" s="6"/>
      <c r="T38" s="5" t="str">
        <f>U38&amp;V38&amp;W38</f>
        <v>сотых</v>
      </c>
      <c r="U38" s="8" t="str">
        <f>IF(RIGHTB(P38,2)="00","десятых","")</f>
        <v/>
      </c>
      <c r="V38" s="8" t="str">
        <f>IF(AND(U38="",RIGHTB(P38)="0"),"сотых","")</f>
        <v>сотых</v>
      </c>
      <c r="W38" s="9" t="str">
        <f>IF(U38&amp;V38="","тысячных","")</f>
        <v/>
      </c>
    </row>
    <row r="39" spans="11:23" x14ac:dyDescent="0.25">
      <c r="K39" s="10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2"/>
    </row>
    <row r="40" spans="11:23" x14ac:dyDescent="0.25">
      <c r="K40" s="10"/>
      <c r="L40" s="11"/>
      <c r="M40" s="11">
        <v>1</v>
      </c>
      <c r="N40" s="11" t="s">
        <v>0</v>
      </c>
      <c r="O40" s="13" t="str">
        <f>IF(OR(--RIGHTB(O38,2)&gt;19,--RIGHTB(O38,2)&lt;10),IF(--RIGHTB(O38)=M40,N40,""),"")</f>
        <v/>
      </c>
      <c r="P40" s="11" t="s">
        <v>19</v>
      </c>
      <c r="Q40" s="14" t="str">
        <f>IF(MOD(O38,100)&gt;19,IF(INT(MOD(O38,100)/10)=M41,P40,""),"")</f>
        <v/>
      </c>
      <c r="R40" s="11" t="s">
        <v>27</v>
      </c>
      <c r="S40" s="14" t="str">
        <f>IF(INT(MOD(O38,1000)/100)=M40,R40,"")</f>
        <v/>
      </c>
      <c r="T40" s="14" t="str">
        <f>IF(INT(N38/1000)=M40,"одна тысяча","")</f>
        <v/>
      </c>
      <c r="U40" s="15" t="str">
        <f>IF(INT(MOD(Q38,1000)/100)=M40,R40,"")</f>
        <v/>
      </c>
      <c r="V40" s="13" t="str">
        <f>IF(OR(--RIGHTB(Q38,2)&gt;19,--RIGHTB(Q38,2)&lt;10),IF(--RIGHTB(Q38)=M40,N40,""),"")</f>
        <v/>
      </c>
      <c r="W40" s="16" t="str">
        <f>IF(MOD(Q38,100)&gt;19,IF(INT(MOD(Q38,100)/10)=M41,P40,""),"")</f>
        <v/>
      </c>
    </row>
    <row r="41" spans="11:23" x14ac:dyDescent="0.25">
      <c r="K41" s="10"/>
      <c r="L41" s="11"/>
      <c r="M41" s="11">
        <v>2</v>
      </c>
      <c r="N41" s="11" t="s">
        <v>1</v>
      </c>
      <c r="O41" s="13" t="str">
        <f>IF(OR(--RIGHTB(O38,2)&gt;19,--RIGHTB(O38,2)&lt;10),IF(--RIGHTB(O38)=M41,N41,""),"")</f>
        <v/>
      </c>
      <c r="P41" s="11" t="s">
        <v>20</v>
      </c>
      <c r="Q41" s="14" t="str">
        <f>IF(MOD(O38,100)&gt;19,IF(INT(MOD(O38,100)/10)=M42,P41,""),"")</f>
        <v/>
      </c>
      <c r="R41" s="11" t="s">
        <v>28</v>
      </c>
      <c r="S41" s="14" t="str">
        <f>IF(INT(MOD(O38,1000)/100)=M41,R41,"")</f>
        <v/>
      </c>
      <c r="T41" s="14" t="str">
        <f>IF(INT(N38/1000)=M41,"две тысячи","")</f>
        <v/>
      </c>
      <c r="U41" s="15" t="str">
        <f>IF(INT(MOD(Q38,1000)/100)=M41,R41,"")</f>
        <v/>
      </c>
      <c r="V41" s="13" t="str">
        <f>IF(OR(--RIGHTB(Q38,2)&gt;19,--RIGHTB(Q38,2)&lt;10),IF(--RIGHTB(Q38)=M41,N41,""),"")</f>
        <v/>
      </c>
      <c r="W41" s="16" t="str">
        <f>IF(MOD(Q38,100)&gt;19,IF(INT(MOD(Q38,100)/10)=M42,P41,""),"")</f>
        <v/>
      </c>
    </row>
    <row r="42" spans="11:23" x14ac:dyDescent="0.25">
      <c r="K42" s="10"/>
      <c r="L42" s="11"/>
      <c r="M42" s="11">
        <v>3</v>
      </c>
      <c r="N42" s="11" t="s">
        <v>2</v>
      </c>
      <c r="O42" s="13" t="str">
        <f>IF(OR(--RIGHTB(O38,2)&gt;19,--RIGHTB(O38,2)&lt;10),IF(--RIGHTB(O38)=M42,N42,""),"")</f>
        <v/>
      </c>
      <c r="P42" s="11" t="s">
        <v>21</v>
      </c>
      <c r="Q42" s="14" t="str">
        <f>IF(MOD(O38,100)&gt;19,IF(INT(MOD(O38,100)/10)=M43,P42,""),"")</f>
        <v/>
      </c>
      <c r="R42" s="11" t="s">
        <v>29</v>
      </c>
      <c r="S42" s="14" t="str">
        <f>IF(INT(MOD(O38,1000)/100)=M42,R42,"")</f>
        <v/>
      </c>
      <c r="T42" s="14" t="str">
        <f>IF(INT(N38/1000)=M42,"три тысячи","")</f>
        <v/>
      </c>
      <c r="U42" s="15" t="str">
        <f>IF(INT(MOD(Q38,1000)/100)=M42,R42,"")</f>
        <v/>
      </c>
      <c r="V42" s="13" t="str">
        <f>IF(OR(--RIGHTB(Q38,2)&gt;19,--RIGHTB(Q38,2)&lt;10),IF(--RIGHTB(Q38)=M42,N42,""),"")</f>
        <v/>
      </c>
      <c r="W42" s="16" t="str">
        <f>IF(MOD(Q38,100)&gt;19,IF(INT(MOD(Q38,100)/10)=M43,P42,""),"")</f>
        <v>сорок</v>
      </c>
    </row>
    <row r="43" spans="11:23" x14ac:dyDescent="0.25">
      <c r="K43" s="10"/>
      <c r="L43" s="11"/>
      <c r="M43" s="11">
        <v>4</v>
      </c>
      <c r="N43" s="11" t="s">
        <v>13</v>
      </c>
      <c r="O43" s="13" t="str">
        <f>IF(OR(--RIGHTB(O38,2)&gt;19,--RIGHTB(O38,2)&lt;10),IF(--RIGHTB(O38)=M43,N43,""),"")</f>
        <v/>
      </c>
      <c r="P43" s="11" t="s">
        <v>22</v>
      </c>
      <c r="Q43" s="14" t="str">
        <f>IF(MOD(O38,100)&gt;19,IF(INT(MOD(O38,100)/10)=M44,P43,""),"")</f>
        <v/>
      </c>
      <c r="R43" s="11" t="s">
        <v>30</v>
      </c>
      <c r="S43" s="14" t="str">
        <f>IF(INT(MOD(O38,1000)/100)=M43,R43,"")</f>
        <v/>
      </c>
      <c r="T43" s="14" t="str">
        <f>IF(INT(N38/1000)=M43,"четыре тысячи","")</f>
        <v/>
      </c>
      <c r="U43" s="15" t="str">
        <f>IF(INT(MOD(Q38,1000)/100)=M43,R43,"")</f>
        <v/>
      </c>
      <c r="V43" s="13" t="str">
        <f>IF(OR(--RIGHTB(Q38,2)&gt;19,--RIGHTB(Q38,2)&lt;10),IF(--RIGHTB(Q38)=M43,N43,""),"")</f>
        <v/>
      </c>
      <c r="W43" s="16" t="str">
        <f>IF(MOD(Q38,100)&gt;19,IF(INT(MOD(Q38,100)/10)=M44,P43,""),"")</f>
        <v/>
      </c>
    </row>
    <row r="44" spans="11:23" x14ac:dyDescent="0.25">
      <c r="K44" s="10"/>
      <c r="L44" s="11"/>
      <c r="M44" s="11">
        <v>5</v>
      </c>
      <c r="N44" s="11" t="s">
        <v>3</v>
      </c>
      <c r="O44" s="13" t="str">
        <f>IF(OR(--RIGHTB(O38,2)&gt;19,--RIGHTB(O38,2)&lt;10),IF(--RIGHTB(O38)=M44,N44,""),"")</f>
        <v/>
      </c>
      <c r="P44" s="11" t="s">
        <v>24</v>
      </c>
      <c r="Q44" s="14" t="str">
        <f>IF(MOD(O38,100)&gt;19,IF(INT(MOD(O38,100)/10)=M45,P44,""),"")</f>
        <v/>
      </c>
      <c r="R44" s="11" t="s">
        <v>31</v>
      </c>
      <c r="S44" s="14" t="str">
        <f>IF(INT(MOD(O38,1000)/100)=M44,R44,"")</f>
        <v/>
      </c>
      <c r="T44" s="14" t="str">
        <f>IF(INT(N38/1000)=M44,"пять тысяч","")</f>
        <v/>
      </c>
      <c r="U44" s="15" t="str">
        <f>IF(INT(MOD(Q38,1000)/100)=M44,R44,"")</f>
        <v/>
      </c>
      <c r="V44" s="13" t="str">
        <f>IF(OR(--RIGHTB(Q38,2)&gt;19,--RIGHTB(Q38,2)&lt;10),IF(--RIGHTB(Q38)=M44,N44,""),"")</f>
        <v/>
      </c>
      <c r="W44" s="16" t="str">
        <f>IF(MOD(Q38,100)&gt;19,IF(INT(MOD(Q38,100)/10)=M45,P44,""),"")</f>
        <v/>
      </c>
    </row>
    <row r="45" spans="11:23" x14ac:dyDescent="0.25">
      <c r="K45" s="10"/>
      <c r="L45" s="11"/>
      <c r="M45" s="11">
        <v>6</v>
      </c>
      <c r="N45" s="11" t="s">
        <v>4</v>
      </c>
      <c r="O45" s="13" t="str">
        <f>IF(OR(--RIGHTB(O38,2)&gt;19,--RIGHTB(O38,2)&lt;10),IF(--RIGHTB(O38)=M45,N45,""),"")</f>
        <v/>
      </c>
      <c r="P45" s="11" t="s">
        <v>25</v>
      </c>
      <c r="Q45" s="14" t="str">
        <f>IF(MOD(O38,100)&gt;19,IF(INT(MOD(O38,100)/10)=M46,P45,""),"")</f>
        <v/>
      </c>
      <c r="R45" s="11" t="s">
        <v>32</v>
      </c>
      <c r="S45" s="14" t="str">
        <f>IF(INT(MOD(O38,1000)/100)=M45,R45,"")</f>
        <v/>
      </c>
      <c r="T45" s="14" t="str">
        <f>IF(INT(N38/1000)=M45,"шесть тысяч","")</f>
        <v/>
      </c>
      <c r="U45" s="15" t="str">
        <f>IF(INT(MOD(Q38,1000)/100)=M45,R45,"")</f>
        <v/>
      </c>
      <c r="V45" s="13" t="str">
        <f>IF(OR(--RIGHTB(Q38,2)&gt;19,--RIGHTB(Q38,2)&lt;10),IF(--RIGHTB(Q38)=M45,N45,""),"")</f>
        <v/>
      </c>
      <c r="W45" s="16" t="str">
        <f>IF(MOD(Q38,100)&gt;19,IF(INT(MOD(Q38,100)/10)=M46,P45,""),"")</f>
        <v/>
      </c>
    </row>
    <row r="46" spans="11:23" x14ac:dyDescent="0.25">
      <c r="K46" s="10"/>
      <c r="L46" s="11"/>
      <c r="M46" s="11">
        <v>7</v>
      </c>
      <c r="N46" s="11" t="s">
        <v>5</v>
      </c>
      <c r="O46" s="13" t="str">
        <f>IF(OR(--RIGHTB(O38,2)&gt;19,--RIGHTB(O38,2)&lt;10),IF(--RIGHTB(O38)=M46,N46,""),"")</f>
        <v/>
      </c>
      <c r="P46" s="11" t="s">
        <v>23</v>
      </c>
      <c r="Q46" s="14" t="str">
        <f>IF(MOD(O38,100)&gt;19,IF(INT(MOD(O38,100)/10)=M47,P46,""),"")</f>
        <v/>
      </c>
      <c r="R46" s="11" t="s">
        <v>34</v>
      </c>
      <c r="S46" s="14" t="str">
        <f>IF(INT(MOD(O38,1000)/100)=M46,R46,"")</f>
        <v/>
      </c>
      <c r="T46" s="14" t="str">
        <f>IF(INT(N38/1000)=M46,"семь тысяч","")</f>
        <v/>
      </c>
      <c r="U46" s="15" t="str">
        <f>IF(INT(MOD(Q38,1000)/100)=M46,R46,"")</f>
        <v/>
      </c>
      <c r="V46" s="13" t="str">
        <f>IF(OR(--RIGHTB(Q38,2)&gt;19,--RIGHTB(Q38,2)&lt;10),IF(--RIGHTB(Q38)=M46,N46,""),"")</f>
        <v/>
      </c>
      <c r="W46" s="16" t="str">
        <f>IF(MOD(Q38,100)&gt;19,IF(INT(MOD(Q38,100)/10)=M47,P46,""),"")</f>
        <v/>
      </c>
    </row>
    <row r="47" spans="11:23" x14ac:dyDescent="0.25">
      <c r="K47" s="10"/>
      <c r="L47" s="11"/>
      <c r="M47" s="11">
        <v>8</v>
      </c>
      <c r="N47" s="11" t="s">
        <v>6</v>
      </c>
      <c r="O47" s="13" t="str">
        <f>IF(OR(--RIGHTB(O38,2)&gt;19,--RIGHTB(O38,2)&lt;10),IF(--RIGHTB(O38)=M47,N47,""),"")</f>
        <v/>
      </c>
      <c r="P47" s="11" t="s">
        <v>26</v>
      </c>
      <c r="Q47" s="14" t="str">
        <f>IF(MOD(O38,100)&gt;19,IF(INT(MOD(O38,100)/10)=M48,P47,""),"")</f>
        <v/>
      </c>
      <c r="R47" s="11" t="s">
        <v>35</v>
      </c>
      <c r="S47" s="14" t="str">
        <f>IF(INT(MOD(O38,1000)/100)=M47,R47,"")</f>
        <v/>
      </c>
      <c r="T47" s="14" t="str">
        <f>IF(INT(N38/1000)=M47,"восемь тысяч","")</f>
        <v/>
      </c>
      <c r="U47" s="15" t="str">
        <f>IF(INT(MOD(Q38,1000)/100)=M47,R47,"")</f>
        <v/>
      </c>
      <c r="V47" s="13" t="str">
        <f>IF(OR(--RIGHTB(Q38,2)&gt;19,--RIGHTB(Q38,2)&lt;10),IF(--RIGHTB(Q38)=M47,N47,""),"")</f>
        <v/>
      </c>
      <c r="W47" s="16" t="str">
        <f>IF(MOD(Q38,100)&gt;19,IF(INT(MOD(Q38,100)/10)=M48,P47,""),"")</f>
        <v/>
      </c>
    </row>
    <row r="48" spans="11:23" x14ac:dyDescent="0.25">
      <c r="K48" s="10"/>
      <c r="L48" s="11"/>
      <c r="M48" s="11">
        <v>9</v>
      </c>
      <c r="N48" s="11" t="s">
        <v>7</v>
      </c>
      <c r="O48" s="13" t="str">
        <f>IF(OR(--RIGHTB(O38,2)&gt;19,--RIGHTB(O38,2)&lt;10),IF(--RIGHTB(O38)=M48,N48,""),"")</f>
        <v/>
      </c>
      <c r="P48" s="11"/>
      <c r="Q48" s="17" t="str">
        <f>Q40&amp;Q41&amp;Q42&amp;Q43&amp;Q44&amp;Q45&amp;Q46&amp;Q47&amp;" "</f>
        <v xml:space="preserve"> </v>
      </c>
      <c r="R48" s="11" t="s">
        <v>33</v>
      </c>
      <c r="S48" s="14" t="str">
        <f>IF(INT(MOD(O38,1000)/100)=M48,R48,"")</f>
        <v/>
      </c>
      <c r="T48" s="14" t="str">
        <f>IF(INT(N38/1000)=M48,"девять тысяч","")</f>
        <v/>
      </c>
      <c r="U48" s="17" t="str">
        <f>U40&amp;U41&amp;U42&amp;U43&amp;U44&amp;U45&amp;U46&amp;U47&amp;" "</f>
        <v xml:space="preserve"> </v>
      </c>
      <c r="V48" s="13" t="str">
        <f>IF(OR(--RIGHTB(Q38,2)&gt;19,--RIGHTB(Q38,2)&lt;10),IF(--RIGHTB(Q38)=M48,N48,""),"")</f>
        <v>девять</v>
      </c>
      <c r="W48" s="18" t="str">
        <f>W40&amp;W41&amp;W42&amp;W43&amp;W44&amp;W45&amp;W46&amp;W47&amp;" "</f>
        <v xml:space="preserve">сорок </v>
      </c>
    </row>
    <row r="49" spans="11:23" x14ac:dyDescent="0.25">
      <c r="K49" s="10"/>
      <c r="L49" s="11"/>
      <c r="M49" s="11">
        <v>10</v>
      </c>
      <c r="N49" s="11" t="s">
        <v>8</v>
      </c>
      <c r="O49" s="14" t="str">
        <f>IF(MOD(O38,100)&lt;20,IF(MOD(O38,100)=M49,N49,""),"")</f>
        <v/>
      </c>
      <c r="P49" s="11"/>
      <c r="Q49" s="11"/>
      <c r="R49" s="11"/>
      <c r="S49" s="17" t="str">
        <f>S40&amp;S41&amp;S42&amp;S43&amp;S44&amp;S45&amp;S46&amp;S47&amp;S48&amp;" "</f>
        <v xml:space="preserve"> </v>
      </c>
      <c r="T49" s="17" t="str">
        <f>T40&amp;T41&amp;T42&amp;T43&amp;T44&amp;T45&amp;T46&amp;T47&amp;T48&amp;" "</f>
        <v xml:space="preserve"> </v>
      </c>
      <c r="U49" s="11"/>
      <c r="V49" s="15" t="str">
        <f>IF(MOD(Q38,100)&lt;20,IF(MOD(Q38,100)=M49,N49,""),"")</f>
        <v/>
      </c>
      <c r="W49" s="12"/>
    </row>
    <row r="50" spans="11:23" x14ac:dyDescent="0.25">
      <c r="K50" s="10"/>
      <c r="L50" s="11"/>
      <c r="M50" s="11">
        <v>11</v>
      </c>
      <c r="N50" s="11" t="s">
        <v>14</v>
      </c>
      <c r="O50" s="14" t="str">
        <f>IF(MOD(O38,100)&lt;20,IF(MOD(O38,100)=M50,N50,""),"")</f>
        <v/>
      </c>
      <c r="P50" s="11"/>
      <c r="Q50" s="17" t="str">
        <f>IF(TRIM(O59&amp;Q48&amp;S49&amp;T49)="","ноль ","")</f>
        <v/>
      </c>
      <c r="R50" s="11"/>
      <c r="S50" s="11"/>
      <c r="T50" s="11"/>
      <c r="U50" s="11"/>
      <c r="V50" s="15" t="str">
        <f>IF(MOD(Q38,100)&lt;20,IF(MOD(Q38,100)=M50,N50,""),"")</f>
        <v/>
      </c>
      <c r="W50" s="12"/>
    </row>
    <row r="51" spans="11:23" x14ac:dyDescent="0.25">
      <c r="K51" s="10"/>
      <c r="L51" s="11"/>
      <c r="M51" s="11">
        <v>12</v>
      </c>
      <c r="N51" s="11" t="s">
        <v>9</v>
      </c>
      <c r="O51" s="14" t="str">
        <f>IF(MOD(O38,100)&lt;20,IF(MOD(O38,100)=M51,N51,""),"")</f>
        <v/>
      </c>
      <c r="P51" s="11"/>
      <c r="Q51" s="11"/>
      <c r="R51" s="11"/>
      <c r="S51" s="11"/>
      <c r="T51" s="11"/>
      <c r="U51" s="11"/>
      <c r="V51" s="15" t="str">
        <f>IF(MOD(Q38,100)&lt;20,IF(MOD(Q38,100)=M51,N51,""),"")</f>
        <v/>
      </c>
      <c r="W51" s="12"/>
    </row>
    <row r="52" spans="11:23" x14ac:dyDescent="0.25">
      <c r="K52" s="10"/>
      <c r="L52" s="11"/>
      <c r="M52" s="11">
        <v>13</v>
      </c>
      <c r="N52" s="11" t="s">
        <v>10</v>
      </c>
      <c r="O52" s="14" t="str">
        <f>IF(MOD(O38,100)&lt;20,IF(MOD(O38,100)=M52,N52,""),"")</f>
        <v/>
      </c>
      <c r="P52" s="11"/>
      <c r="Q52" s="11"/>
      <c r="R52" s="11"/>
      <c r="S52" s="11"/>
      <c r="T52" s="11"/>
      <c r="U52" s="11"/>
      <c r="V52" s="15" t="str">
        <f>IF(MOD(Q38,100)&lt;20,IF(MOD(Q38,100)=M52,N52,""),"")</f>
        <v/>
      </c>
      <c r="W52" s="12"/>
    </row>
    <row r="53" spans="11:23" x14ac:dyDescent="0.25">
      <c r="K53" s="10"/>
      <c r="L53" s="11"/>
      <c r="M53" s="11">
        <v>14</v>
      </c>
      <c r="N53" s="11" t="s">
        <v>11</v>
      </c>
      <c r="O53" s="14" t="str">
        <f>IF(MOD(O38,100)&lt;20,IF(MOD(O38,100)=M53,N53,""),"")</f>
        <v/>
      </c>
      <c r="P53" s="11"/>
      <c r="Q53" s="11"/>
      <c r="R53" s="11"/>
      <c r="S53" s="11"/>
      <c r="T53" s="11"/>
      <c r="U53" s="11"/>
      <c r="V53" s="15" t="str">
        <f>IF(MOD(Q38,100)&lt;20,IF(MOD(Q38,100)=M53,N53,""),"")</f>
        <v/>
      </c>
      <c r="W53" s="12"/>
    </row>
    <row r="54" spans="11:23" x14ac:dyDescent="0.25">
      <c r="K54" s="10"/>
      <c r="L54" s="11"/>
      <c r="M54" s="11">
        <v>15</v>
      </c>
      <c r="N54" s="11" t="s">
        <v>12</v>
      </c>
      <c r="O54" s="14" t="str">
        <f>IF(MOD(O38,100)&lt;20,IF(MOD(O38,100)=M54,N54,""),"")</f>
        <v>пятнадцать</v>
      </c>
      <c r="P54" s="11"/>
      <c r="Q54" s="11"/>
      <c r="R54" s="11"/>
      <c r="S54" s="11"/>
      <c r="T54" s="11"/>
      <c r="U54" s="11"/>
      <c r="V54" s="15" t="str">
        <f>IF(MOD(Q38,100)&lt;20,IF(MOD(Q38,100)=M54,N54,""),"")</f>
        <v/>
      </c>
      <c r="W54" s="12"/>
    </row>
    <row r="55" spans="11:23" x14ac:dyDescent="0.25">
      <c r="K55" s="10"/>
      <c r="L55" s="11"/>
      <c r="M55" s="11">
        <v>16</v>
      </c>
      <c r="N55" s="11" t="s">
        <v>15</v>
      </c>
      <c r="O55" s="14" t="str">
        <f>IF(MOD(O38,100)&lt;20,IF(MOD(O38,100)=M55,N55,""),"")</f>
        <v/>
      </c>
      <c r="P55" s="11"/>
      <c r="Q55" s="11"/>
      <c r="R55" s="11"/>
      <c r="S55" s="11"/>
      <c r="T55" s="11"/>
      <c r="U55" s="11"/>
      <c r="V55" s="15" t="str">
        <f>IF(MOD(Q38,100)&lt;20,IF(MOD(Q38,100)=M55,N55,""),"")</f>
        <v/>
      </c>
      <c r="W55" s="12"/>
    </row>
    <row r="56" spans="11:23" x14ac:dyDescent="0.25">
      <c r="K56" s="10"/>
      <c r="L56" s="11"/>
      <c r="M56" s="11">
        <v>17</v>
      </c>
      <c r="N56" s="11" t="s">
        <v>16</v>
      </c>
      <c r="O56" s="14" t="str">
        <f>IF(MOD(O38,100)&lt;20,IF(MOD(O38,100)=M56,N56,""),"")</f>
        <v/>
      </c>
      <c r="P56" s="11"/>
      <c r="Q56" s="11"/>
      <c r="R56" s="11"/>
      <c r="S56" s="11"/>
      <c r="T56" s="11"/>
      <c r="U56" s="11"/>
      <c r="V56" s="15" t="str">
        <f>IF(MOD(Q38,100)&lt;20,IF(MOD(Q38,100)=M56,N56,""),"")</f>
        <v/>
      </c>
      <c r="W56" s="12"/>
    </row>
    <row r="57" spans="11:23" x14ac:dyDescent="0.25">
      <c r="K57" s="10"/>
      <c r="L57" s="11"/>
      <c r="M57" s="11">
        <v>18</v>
      </c>
      <c r="N57" s="11" t="s">
        <v>17</v>
      </c>
      <c r="O57" s="14" t="str">
        <f>IF(MOD(O38,100)&lt;20,IF(MOD(O38,100)=M57,N57,""),"")</f>
        <v/>
      </c>
      <c r="P57" s="11"/>
      <c r="Q57" s="11"/>
      <c r="R57" s="11"/>
      <c r="S57" s="11"/>
      <c r="T57" s="11"/>
      <c r="U57" s="11"/>
      <c r="V57" s="15" t="str">
        <f>IF(MOD(Q38,100)&lt;20,IF(MOD(Q38,100)=M57,N57,""),"")</f>
        <v/>
      </c>
      <c r="W57" s="12"/>
    </row>
    <row r="58" spans="11:23" x14ac:dyDescent="0.25">
      <c r="K58" s="10"/>
      <c r="L58" s="11"/>
      <c r="M58" s="11">
        <v>19</v>
      </c>
      <c r="N58" s="11" t="s">
        <v>18</v>
      </c>
      <c r="O58" s="14" t="str">
        <f>IF(MOD(O38,100)&lt;20,IF(MOD(O38,100)=M58,N58,""),"")</f>
        <v/>
      </c>
      <c r="P58" s="11"/>
      <c r="Q58" s="11"/>
      <c r="R58" s="11"/>
      <c r="S58" s="11"/>
      <c r="T58" s="11"/>
      <c r="U58" s="11"/>
      <c r="V58" s="15" t="str">
        <f>IF(MOD(Q38,100)&lt;20,IF(MOD(Q38,100)=M58,N58,""),"")</f>
        <v/>
      </c>
      <c r="W58" s="12"/>
    </row>
    <row r="59" spans="11:23" x14ac:dyDescent="0.25">
      <c r="K59" s="10"/>
      <c r="L59" s="11"/>
      <c r="M59" s="11"/>
      <c r="N59" s="11"/>
      <c r="O59" s="17" t="str">
        <f>O40&amp;O41&amp;O42&amp;O43&amp;O44&amp;O45&amp;O46&amp;O47&amp;O48&amp;O49&amp;O50&amp;O51&amp;O52&amp;O53&amp;O54&amp;O55&amp;O56&amp;O57&amp;O58&amp;" "</f>
        <v xml:space="preserve">пятнадцать </v>
      </c>
      <c r="P59" s="11"/>
      <c r="Q59" s="11"/>
      <c r="R59" s="11"/>
      <c r="S59" s="11"/>
      <c r="T59" s="11"/>
      <c r="U59" s="11"/>
      <c r="V59" s="17" t="str">
        <f>V40&amp;V41&amp;V42&amp;V43&amp;V44&amp;V45&amp;V46&amp;V47&amp;V48&amp;V49&amp;V50&amp;V51&amp;V52&amp;V53&amp;V54&amp;V55&amp;V56&amp;V57&amp;V58&amp;" "</f>
        <v xml:space="preserve">девять </v>
      </c>
      <c r="W59" s="12"/>
    </row>
    <row r="60" spans="11:23" x14ac:dyDescent="0.25">
      <c r="K60" s="10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9" t="str">
        <f>TRIM(" целых, "&amp;U48&amp;W48&amp;V59&amp;T38)</f>
        <v>целых, сорок девять сотых</v>
      </c>
      <c r="W60" s="12"/>
    </row>
    <row r="61" spans="11:23" x14ac:dyDescent="0.25">
      <c r="K61" s="20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 t="str">
        <f>IF(V60="целых, сотых","",V60)</f>
        <v>целых, сорок девять сотых</v>
      </c>
      <c r="W61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2013-11-26T15:26:08Z</dcterms:created>
  <dcterms:modified xsi:type="dcterms:W3CDTF">2013-11-27T20:46:28Z</dcterms:modified>
</cp:coreProperties>
</file>