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80" windowHeight="9345"/>
  </bookViews>
  <sheets>
    <sheet name="Лист1" sheetId="1" r:id="rId1"/>
    <sheet name="Лист2" sheetId="2" r:id="rId2"/>
  </sheets>
  <calcPr calcId="15251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4" i="1"/>
  <c r="I23" i="1"/>
  <c r="G25" i="1"/>
  <c r="G24" i="1"/>
  <c r="G23" i="1"/>
  <c r="J20" i="1" l="1"/>
  <c r="J19" i="1"/>
  <c r="K19" i="1" s="1"/>
  <c r="G2" i="1"/>
  <c r="K5" i="1"/>
  <c r="K4" i="1"/>
  <c r="K3" i="1"/>
  <c r="K2" i="1"/>
  <c r="J2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<sst xmlns="http://schemas.openxmlformats.org/spreadsheetml/2006/main" count="47" uniqueCount="20">
  <si>
    <t>Номер складу</t>
  </si>
  <si>
    <t>Назва товару</t>
  </si>
  <si>
    <t>Кількість, кг</t>
  </si>
  <si>
    <t>яблука</t>
  </si>
  <si>
    <t>груші</t>
  </si>
  <si>
    <t>виноград</t>
  </si>
  <si>
    <t>сливи</t>
  </si>
  <si>
    <t>помідори</t>
  </si>
  <si>
    <t>огірки</t>
  </si>
  <si>
    <t>капуста</t>
  </si>
  <si>
    <t>Товар</t>
  </si>
  <si>
    <t>Середня вартість</t>
  </si>
  <si>
    <t>Ціна 1 кг</t>
  </si>
  <si>
    <t>Товари</t>
  </si>
  <si>
    <t>Середня вартість окремо</t>
  </si>
  <si>
    <t>Кількість на р.скл</t>
  </si>
  <si>
    <t>Номер складу,залишок груш &lt;100</t>
  </si>
  <si>
    <t>Номер складу, де &lt;100</t>
  </si>
  <si>
    <t>Сумма по полю Кількість, кг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</si>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</sst>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₴&quot;_-;\-* #,##0.00&quot;₴&quot;_-;_-* &quot;-&quot;??&quot;₴&quot;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pivotButton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595.838551620371" createdVersion="4" refreshedVersion="4" minRefreshableVersion="3" recordCount="21">
  <cacheSource type="worksheet">
    <worksheetSource ref="A1:D22" sheet="Лист1"/>
  </cacheSource>
  <cacheFields count="4">
    <cacheField name="Номер складу" numFmtId="0">
      <sharedItems containsSemiMixedTypes="0" containsString="0" containsNumber="1" containsInteger="1" minValue="1" maxValue="3" count="3">
        <n v="1"/>
        <n v="2"/>
        <n v="3"/>
      </sharedItems>
    </cacheField>
    <cacheField name="Назва товару" numFmtId="0">
      <sharedItems count="7">
        <s v="яблука"/>
        <s v="груші"/>
        <s v="виноград"/>
        <s v="сливи"/>
        <s v="помідори"/>
        <s v="огірки"/>
        <s v="капуста"/>
      </sharedItems>
    </cacheField>
    <cacheField name="Кількість, кг" numFmtId="0">
      <sharedItems containsSemiMixedTypes="0" containsString="0" containsNumber="1" containsInteger="1" minValue="12" maxValue="210"/>
    </cacheField>
    <cacheField name="Ціна 1 кг" numFmtId="2">
      <sharedItems containsSemiMixedTypes="0" containsString="0" containsNumber="1" minValue="2.02" maxValue="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n v="120"/>
    <n v="3.5"/>
  </r>
  <r>
    <x v="0"/>
    <x v="1"/>
    <n v="100"/>
    <n v="5.0999999999999996"/>
  </r>
  <r>
    <x v="0"/>
    <x v="2"/>
    <n v="45"/>
    <n v="14.5"/>
  </r>
  <r>
    <x v="0"/>
    <x v="3"/>
    <n v="12"/>
    <n v="18"/>
  </r>
  <r>
    <x v="0"/>
    <x v="4"/>
    <n v="58"/>
    <n v="6"/>
  </r>
  <r>
    <x v="0"/>
    <x v="5"/>
    <n v="59"/>
    <n v="10.3"/>
  </r>
  <r>
    <x v="0"/>
    <x v="6"/>
    <n v="210"/>
    <n v="2.02"/>
  </r>
  <r>
    <x v="1"/>
    <x v="0"/>
    <n v="45"/>
    <n v="3.5"/>
  </r>
  <r>
    <x v="1"/>
    <x v="1"/>
    <n v="23"/>
    <n v="5.0999999999999996"/>
  </r>
  <r>
    <x v="1"/>
    <x v="2"/>
    <n v="66"/>
    <n v="14.5"/>
  </r>
  <r>
    <x v="1"/>
    <x v="3"/>
    <n v="33"/>
    <n v="18"/>
  </r>
  <r>
    <x v="1"/>
    <x v="4"/>
    <n v="45"/>
    <n v="6"/>
  </r>
  <r>
    <x v="1"/>
    <x v="5"/>
    <n v="12"/>
    <n v="10.3"/>
  </r>
  <r>
    <x v="1"/>
    <x v="6"/>
    <n v="34"/>
    <n v="2.02"/>
  </r>
  <r>
    <x v="2"/>
    <x v="0"/>
    <n v="23"/>
    <n v="3.5"/>
  </r>
  <r>
    <x v="2"/>
    <x v="1"/>
    <n v="77"/>
    <n v="5.0999999999999996"/>
  </r>
  <r>
    <x v="2"/>
    <x v="2"/>
    <n v="55"/>
    <n v="14.5"/>
  </r>
  <r>
    <x v="2"/>
    <x v="3"/>
    <n v="99"/>
    <n v="18"/>
  </r>
  <r>
    <x v="2"/>
    <x v="4"/>
    <n v="33"/>
    <n v="6"/>
  </r>
  <r>
    <x v="2"/>
    <x v="5"/>
    <n v="44"/>
    <n v="10.3"/>
  </r>
  <r>
    <x v="2"/>
    <x v="6"/>
    <n v="55"/>
    <n v="2.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gridDropZones="1" multipleFieldFilters="0">
  <location ref="F31:G34" firstHeaderRow="2" firstDataRow="2" firstDataCol="1" rowPageCount="1" colPageCount="1"/>
  <pivotFields count="4">
    <pivotField axis="axisRow" compact="0" outline="0" showAll="0" measureFilter="1" defaultSubtotal="0">
      <items count="3">
        <item x="0"/>
        <item x="1"/>
        <item x="2"/>
      </items>
    </pivotField>
    <pivotField axis="axisPage" compact="0" outline="0" showAll="0" defaultSubtotal="0">
      <items count="7">
        <item x="2"/>
        <item x="1"/>
        <item x="6"/>
        <item x="5"/>
        <item x="4"/>
        <item x="3"/>
        <item x="0"/>
      </items>
    </pivotField>
    <pivotField dataField="1" compact="0" outline="0" showAll="0"/>
    <pivotField compact="0" numFmtId="2" outline="0" showAll="0"/>
  </pivotFields>
  <rowFields count="1">
    <field x="0"/>
  </rowFields>
  <rowItems count="2">
    <i>
      <x v="1"/>
    </i>
    <i>
      <x v="2"/>
    </i>
  </rowItems>
  <colItems count="1">
    <i/>
  </colItems>
  <pageFields count="1">
    <pageField fld="1" item="1" hier="-1"/>
  </pageFields>
  <dataFields count="1">
    <dataField name="Сумма по полю Кількість, кг" fld="2" baseField="0" baseItem="0"/>
  </dataFields>
  <pivotTableStyleInfo name="PivotStyleLight16" showRowHeaders="1" showColHeaders="1" showRowStripes="0" showColStripes="0" showLastColumn="1"/>
  <filters count="1">
    <filter fld="0" type="valueLessThan" evalOrder="-1" id="2" iMeasureFld="0">
      <autoFilter ref="A1">
        <filterColumn colId="0">
          <customFilters>
            <customFilter operator="lessThan" val="10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13" workbookViewId="0">
      <selection activeCell="H33" sqref="H33"/>
    </sheetView>
  </sheetViews>
  <sheetFormatPr defaultRowHeight="15" x14ac:dyDescent="0.25"/>
  <cols>
    <col min="1" max="1" width="13.5703125" customWidth="1"/>
    <col min="2" max="2" width="12.140625" customWidth="1"/>
    <col min="3" max="4" width="11.7109375" customWidth="1"/>
    <col min="6" max="6" width="17.28515625" customWidth="1"/>
    <col min="7" max="7" width="15" customWidth="1"/>
    <col min="8" max="8" width="14.5703125" customWidth="1"/>
    <col min="9" max="9" width="18" customWidth="1"/>
    <col min="10" max="10" width="23.42578125" customWidth="1"/>
    <col min="11" max="11" width="15.85546875" customWidth="1"/>
  </cols>
  <sheetData>
    <row r="1" spans="1:11" x14ac:dyDescent="0.25">
      <c r="A1" s="4" t="s">
        <v>0</v>
      </c>
      <c r="B1" s="4" t="s">
        <v>1</v>
      </c>
      <c r="C1" s="4" t="s">
        <v>2</v>
      </c>
      <c r="D1" s="2" t="s">
        <v>12</v>
      </c>
      <c r="F1" s="1" t="s">
        <v>10</v>
      </c>
      <c r="G1" s="1" t="s">
        <v>11</v>
      </c>
      <c r="J1" s="1" t="s">
        <v>1</v>
      </c>
      <c r="K1" s="1" t="s">
        <v>1</v>
      </c>
    </row>
    <row r="2" spans="1:11" x14ac:dyDescent="0.25">
      <c r="A2" s="1">
        <v>1</v>
      </c>
      <c r="B2" s="1" t="s">
        <v>3</v>
      </c>
      <c r="C2" s="4">
        <v>120</v>
      </c>
      <c r="D2" s="3">
        <v>3.5</v>
      </c>
      <c r="F2" t="s">
        <v>3</v>
      </c>
      <c r="G2">
        <f>AVERAGEIFS(D1:D22,B1:B22,F2)</f>
        <v>3.5</v>
      </c>
      <c r="J2" t="str">
        <f>"=яблука"</f>
        <v>=яблука</v>
      </c>
      <c r="K2" t="str">
        <f>"=яблука"</f>
        <v>=яблука</v>
      </c>
    </row>
    <row r="3" spans="1:11" x14ac:dyDescent="0.25">
      <c r="A3" s="1">
        <v>1</v>
      </c>
      <c r="B3" s="1" t="s">
        <v>4</v>
      </c>
      <c r="C3" s="4">
        <v>100</v>
      </c>
      <c r="D3" s="3">
        <v>5.0999999999999996</v>
      </c>
      <c r="J3" t="str">
        <f>"=груші"</f>
        <v>=груші</v>
      </c>
      <c r="K3" t="str">
        <f>"=груші"</f>
        <v>=груші</v>
      </c>
    </row>
    <row r="4" spans="1:11" x14ac:dyDescent="0.25">
      <c r="A4" s="1">
        <v>1</v>
      </c>
      <c r="B4" s="1" t="s">
        <v>5</v>
      </c>
      <c r="C4" s="4">
        <v>45</v>
      </c>
      <c r="D4" s="3">
        <v>14.5</v>
      </c>
      <c r="J4" t="str">
        <f>"=виноград"</f>
        <v>=виноград</v>
      </c>
      <c r="K4" t="str">
        <f>"=виноград"</f>
        <v>=виноград</v>
      </c>
    </row>
    <row r="5" spans="1:11" x14ac:dyDescent="0.25">
      <c r="A5" s="1">
        <v>1</v>
      </c>
      <c r="B5" s="1" t="s">
        <v>6</v>
      </c>
      <c r="C5" s="4">
        <v>12</v>
      </c>
      <c r="D5" s="3">
        <v>18</v>
      </c>
      <c r="J5" t="str">
        <f>"=сливи"</f>
        <v>=сливи</v>
      </c>
      <c r="K5" t="str">
        <f>"=сливи"</f>
        <v>=сливи</v>
      </c>
    </row>
    <row r="6" spans="1:11" x14ac:dyDescent="0.25">
      <c r="A6" s="1">
        <v>1</v>
      </c>
      <c r="B6" s="1" t="s">
        <v>7</v>
      </c>
      <c r="C6" s="4">
        <v>58</v>
      </c>
      <c r="D6" s="3">
        <v>6</v>
      </c>
      <c r="J6" t="str">
        <f>"=помідори"</f>
        <v>=помідори</v>
      </c>
    </row>
    <row r="7" spans="1:11" x14ac:dyDescent="0.25">
      <c r="A7" s="1">
        <v>1</v>
      </c>
      <c r="B7" s="1" t="s">
        <v>8</v>
      </c>
      <c r="C7" s="4">
        <v>59</v>
      </c>
      <c r="D7" s="3">
        <v>10.3</v>
      </c>
      <c r="J7" t="str">
        <f>"=огірки"</f>
        <v>=огірки</v>
      </c>
    </row>
    <row r="8" spans="1:11" x14ac:dyDescent="0.25">
      <c r="A8" s="1">
        <v>1</v>
      </c>
      <c r="B8" s="1" t="s">
        <v>9</v>
      </c>
      <c r="C8" s="4">
        <v>210</v>
      </c>
      <c r="D8" s="3">
        <v>2.02</v>
      </c>
      <c r="J8" t="str">
        <f>"=капуста"</f>
        <v>=капуста</v>
      </c>
    </row>
    <row r="9" spans="1:11" x14ac:dyDescent="0.25">
      <c r="A9" s="1">
        <v>2</v>
      </c>
      <c r="B9" s="1" t="s">
        <v>3</v>
      </c>
      <c r="C9" s="4">
        <v>45</v>
      </c>
      <c r="D9" s="3">
        <v>3.5</v>
      </c>
    </row>
    <row r="10" spans="1:11" x14ac:dyDescent="0.25">
      <c r="A10" s="1">
        <v>2</v>
      </c>
      <c r="B10" s="1" t="s">
        <v>4</v>
      </c>
      <c r="C10" s="4">
        <v>23</v>
      </c>
      <c r="D10" s="3">
        <v>5.0999999999999996</v>
      </c>
    </row>
    <row r="11" spans="1:11" x14ac:dyDescent="0.25">
      <c r="A11" s="1">
        <v>2</v>
      </c>
      <c r="B11" s="1" t="s">
        <v>5</v>
      </c>
      <c r="C11" s="4">
        <v>66</v>
      </c>
      <c r="D11" s="3">
        <v>14.5</v>
      </c>
    </row>
    <row r="12" spans="1:11" x14ac:dyDescent="0.25">
      <c r="A12" s="1">
        <v>2</v>
      </c>
      <c r="B12" s="1" t="s">
        <v>6</v>
      </c>
      <c r="C12" s="4">
        <v>33</v>
      </c>
      <c r="D12" s="3">
        <v>18</v>
      </c>
    </row>
    <row r="13" spans="1:11" x14ac:dyDescent="0.25">
      <c r="A13" s="1">
        <v>2</v>
      </c>
      <c r="B13" s="1" t="s">
        <v>7</v>
      </c>
      <c r="C13" s="4">
        <v>45</v>
      </c>
      <c r="D13" s="3">
        <v>6</v>
      </c>
    </row>
    <row r="14" spans="1:11" x14ac:dyDescent="0.25">
      <c r="A14" s="1">
        <v>2</v>
      </c>
      <c r="B14" s="1" t="s">
        <v>8</v>
      </c>
      <c r="C14" s="4">
        <v>12</v>
      </c>
      <c r="D14" s="3">
        <v>10.3</v>
      </c>
    </row>
    <row r="15" spans="1:11" x14ac:dyDescent="0.25">
      <c r="A15" s="1">
        <v>2</v>
      </c>
      <c r="B15" s="1" t="s">
        <v>9</v>
      </c>
      <c r="C15" s="4">
        <v>34</v>
      </c>
      <c r="D15" s="3">
        <v>2.02</v>
      </c>
    </row>
    <row r="16" spans="1:11" x14ac:dyDescent="0.25">
      <c r="A16" s="1">
        <v>3</v>
      </c>
      <c r="B16" s="1" t="s">
        <v>3</v>
      </c>
      <c r="C16" s="4">
        <v>23</v>
      </c>
      <c r="D16" s="3">
        <v>3.5</v>
      </c>
    </row>
    <row r="17" spans="1:11" x14ac:dyDescent="0.25">
      <c r="A17" s="1">
        <v>3</v>
      </c>
      <c r="B17" s="1" t="s">
        <v>4</v>
      </c>
      <c r="C17" s="4">
        <v>77</v>
      </c>
      <c r="D17" s="3">
        <v>5.0999999999999996</v>
      </c>
    </row>
    <row r="18" spans="1:11" x14ac:dyDescent="0.25">
      <c r="A18" s="1">
        <v>3</v>
      </c>
      <c r="B18" s="1" t="s">
        <v>5</v>
      </c>
      <c r="C18" s="4">
        <v>55</v>
      </c>
      <c r="D18" s="3">
        <v>14.5</v>
      </c>
      <c r="H18" t="s">
        <v>0</v>
      </c>
      <c r="I18" t="s">
        <v>13</v>
      </c>
      <c r="J18" t="s">
        <v>14</v>
      </c>
      <c r="K18" t="s">
        <v>11</v>
      </c>
    </row>
    <row r="19" spans="1:11" x14ac:dyDescent="0.25">
      <c r="A19" s="1">
        <v>3</v>
      </c>
      <c r="B19" s="1" t="s">
        <v>6</v>
      </c>
      <c r="C19" s="4">
        <v>99</v>
      </c>
      <c r="D19" s="3">
        <v>18</v>
      </c>
      <c r="H19">
        <v>1</v>
      </c>
      <c r="I19" t="s">
        <v>3</v>
      </c>
      <c r="J19">
        <f>AVERAGEIFS(D1:D22,B1:B22,I19,A1:A22,H19)</f>
        <v>3.5</v>
      </c>
      <c r="K19" s="5">
        <f>AVERAGE(J19,J20)</f>
        <v>4.3</v>
      </c>
    </row>
    <row r="20" spans="1:11" x14ac:dyDescent="0.25">
      <c r="A20" s="1">
        <v>3</v>
      </c>
      <c r="B20" s="1" t="s">
        <v>7</v>
      </c>
      <c r="C20" s="4">
        <v>33</v>
      </c>
      <c r="D20" s="3">
        <v>6</v>
      </c>
      <c r="H20">
        <v>1</v>
      </c>
      <c r="I20" t="s">
        <v>4</v>
      </c>
      <c r="J20">
        <f>AVERAGEIFS(D1:D22,B1:B22,I20,A1:A22,H20)</f>
        <v>5.0999999999999996</v>
      </c>
    </row>
    <row r="21" spans="1:11" x14ac:dyDescent="0.25">
      <c r="A21" s="1">
        <v>3</v>
      </c>
      <c r="B21" s="1" t="s">
        <v>8</v>
      </c>
      <c r="C21" s="4">
        <v>44</v>
      </c>
      <c r="D21" s="3">
        <v>10.3</v>
      </c>
    </row>
    <row r="22" spans="1:11" x14ac:dyDescent="0.25">
      <c r="A22" s="1">
        <v>3</v>
      </c>
      <c r="B22" s="1" t="s">
        <v>9</v>
      </c>
      <c r="C22" s="4">
        <v>55</v>
      </c>
      <c r="D22" s="3">
        <v>2.02</v>
      </c>
      <c r="G22" t="s">
        <v>15</v>
      </c>
      <c r="H22" t="s">
        <v>0</v>
      </c>
      <c r="I22" t="s">
        <v>16</v>
      </c>
    </row>
    <row r="23" spans="1:11" x14ac:dyDescent="0.25">
      <c r="F23" t="s">
        <v>4</v>
      </c>
      <c r="G23">
        <f>AVERAGEIFS(C2:C22,B2:B22,F23,A2:A22,H23)</f>
        <v>100</v>
      </c>
      <c r="H23">
        <v>1</v>
      </c>
      <c r="I23" s="5" t="str">
        <f>IF(G23&lt;100,H23,"Не підходить")</f>
        <v>Не підходить</v>
      </c>
    </row>
    <row r="24" spans="1:11" x14ac:dyDescent="0.25">
      <c r="G24">
        <f>AVERAGEIFS(C2:C22,B2:B22,F23,A2:A22,H24)</f>
        <v>23</v>
      </c>
      <c r="H24">
        <v>2</v>
      </c>
      <c r="I24">
        <f>IF(G24&lt;100,H24,"Більше, ніж 100")</f>
        <v>2</v>
      </c>
    </row>
    <row r="25" spans="1:11" x14ac:dyDescent="0.25">
      <c r="G25">
        <f>AVERAGEIFS(C2:C22,B2:B22,F23,A2:A22,H25)</f>
        <v>77</v>
      </c>
      <c r="H25">
        <v>3</v>
      </c>
      <c r="I25">
        <f>IF(G25&lt;100,H25,"Більше, ніж 100")</f>
        <v>3</v>
      </c>
    </row>
    <row r="26" spans="1:11" x14ac:dyDescent="0.25">
      <c r="A26" t="s">
        <v>0</v>
      </c>
    </row>
    <row r="27" spans="1:11" x14ac:dyDescent="0.25">
      <c r="G27" t="s">
        <v>17</v>
      </c>
    </row>
    <row r="29" spans="1:11" x14ac:dyDescent="0.25">
      <c r="F29" s="6" t="s">
        <v>1</v>
      </c>
      <c r="G29" t="s">
        <v>4</v>
      </c>
    </row>
    <row r="31" spans="1:11" x14ac:dyDescent="0.25">
      <c r="F31" s="6" t="s">
        <v>18</v>
      </c>
    </row>
    <row r="32" spans="1:11" x14ac:dyDescent="0.25">
      <c r="F32" s="6" t="s">
        <v>0</v>
      </c>
      <c r="G32" t="s">
        <v>19</v>
      </c>
    </row>
    <row r="33" spans="6:7" x14ac:dyDescent="0.25">
      <c r="F33">
        <v>2</v>
      </c>
      <c r="G33" s="5">
        <v>23</v>
      </c>
    </row>
    <row r="34" spans="6:7" x14ac:dyDescent="0.25">
      <c r="F34">
        <v>3</v>
      </c>
      <c r="G34" s="5">
        <v>77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C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</dc:creator>
  <cp:lastModifiedBy>Александр</cp:lastModifiedBy>
  <dcterms:created xsi:type="dcterms:W3CDTF">2013-11-16T17:26:48Z</dcterms:created>
  <dcterms:modified xsi:type="dcterms:W3CDTF">2013-11-17T16:30:52Z</dcterms:modified>
</cp:coreProperties>
</file>