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показания" sheetId="1" r:id="rId1"/>
    <sheet name="расход" sheetId="2" r:id="rId2"/>
    <sheet name="данные" sheetId="3" r:id="rId3"/>
  </sheets>
  <definedNames>
    <definedName name="Кi" localSheetId="2">данные!$F:$F</definedName>
    <definedName name="Кu" localSheetId="2">данные!$G:$G</definedName>
  </definedNames>
  <calcPr calcId="124519"/>
</workbook>
</file>

<file path=xl/calcChain.xml><?xml version="1.0" encoding="utf-8"?>
<calcChain xmlns="http://schemas.openxmlformats.org/spreadsheetml/2006/main">
  <c r="Z3" i="1"/>
  <c r="Y3"/>
  <c r="X3"/>
  <c r="W3"/>
  <c r="V3"/>
  <c r="U3"/>
  <c r="N3"/>
  <c r="M3"/>
  <c r="L3"/>
  <c r="K3"/>
  <c r="F3"/>
  <c r="E3"/>
  <c r="D3"/>
  <c r="C3"/>
  <c r="A6"/>
  <c r="A7"/>
  <c r="A8"/>
  <c r="A9"/>
  <c r="A5"/>
  <c r="Z1"/>
  <c r="Y1"/>
  <c r="Z1" i="2"/>
  <c r="X1" i="1"/>
  <c r="W1"/>
  <c r="V1"/>
  <c r="U1"/>
  <c r="V1" i="2"/>
  <c r="N1" i="1"/>
  <c r="M1"/>
  <c r="L1"/>
  <c r="K1"/>
  <c r="F1"/>
  <c r="E1"/>
  <c r="F1" i="2"/>
  <c r="D1" i="1"/>
  <c r="C1"/>
  <c r="H6" i="2"/>
  <c r="I6"/>
  <c r="J6"/>
  <c r="K6"/>
  <c r="H7"/>
  <c r="I7"/>
  <c r="J7"/>
  <c r="K7"/>
  <c r="H8"/>
  <c r="I8"/>
  <c r="J8"/>
  <c r="K8"/>
  <c r="H9"/>
  <c r="I9"/>
  <c r="J9"/>
  <c r="K9"/>
  <c r="H5"/>
  <c r="I5"/>
  <c r="J5"/>
  <c r="K5"/>
  <c r="B5"/>
  <c r="B4"/>
  <c r="AA1"/>
  <c r="Y1"/>
  <c r="X1"/>
  <c r="W1"/>
  <c r="O1"/>
  <c r="N1"/>
  <c r="M1"/>
  <c r="L1"/>
  <c r="G1"/>
  <c r="E1"/>
  <c r="D1"/>
  <c r="H26" i="3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B6" i="2" l="1"/>
  <c r="N5"/>
  <c r="F5"/>
  <c r="M6"/>
  <c r="E6"/>
  <c r="E5"/>
  <c r="G5"/>
  <c r="M5"/>
  <c r="O5"/>
  <c r="W6"/>
  <c r="Y6"/>
  <c r="AA6"/>
  <c r="D5"/>
  <c r="F6"/>
  <c r="L5"/>
  <c r="N6"/>
  <c r="V6"/>
  <c r="X5"/>
  <c r="Z6"/>
  <c r="V5" l="1"/>
  <c r="Z5"/>
  <c r="X6"/>
  <c r="D6"/>
  <c r="L6"/>
  <c r="W5"/>
  <c r="Y5"/>
  <c r="AA5"/>
  <c r="G6"/>
  <c r="O6"/>
  <c r="B7"/>
  <c r="Y7"/>
  <c r="E7"/>
  <c r="M7"/>
  <c r="V7"/>
  <c r="Z7"/>
  <c r="F7"/>
  <c r="N7"/>
  <c r="C5"/>
  <c r="B5" i="1" s="1"/>
  <c r="C6" i="2" l="1"/>
  <c r="B6" i="1" s="1"/>
  <c r="B8" i="2"/>
  <c r="L7"/>
  <c r="D7"/>
  <c r="X7"/>
  <c r="O7"/>
  <c r="G7"/>
  <c r="AA7"/>
  <c r="W7"/>
  <c r="B9" l="1"/>
  <c r="W9" s="1"/>
  <c r="Y9"/>
  <c r="E9"/>
  <c r="M9"/>
  <c r="V9"/>
  <c r="Z9"/>
  <c r="F9"/>
  <c r="N9"/>
  <c r="C7"/>
  <c r="B7" i="1" s="1"/>
  <c r="L8" i="2"/>
  <c r="D8"/>
  <c r="X8"/>
  <c r="O8"/>
  <c r="G8"/>
  <c r="AA8"/>
  <c r="W8"/>
  <c r="N8"/>
  <c r="F8"/>
  <c r="Z8"/>
  <c r="V8"/>
  <c r="M8"/>
  <c r="E8"/>
  <c r="Y8"/>
  <c r="C8" l="1"/>
  <c r="B8" i="1" s="1"/>
  <c r="L9" i="2"/>
  <c r="D9"/>
  <c r="X9"/>
  <c r="O9"/>
  <c r="G9"/>
  <c r="AA9"/>
  <c r="C9" l="1"/>
  <c r="B9" i="1" s="1"/>
</calcChain>
</file>

<file path=xl/sharedStrings.xml><?xml version="1.0" encoding="utf-8"?>
<sst xmlns="http://schemas.openxmlformats.org/spreadsheetml/2006/main" count="35" uniqueCount="19">
  <si>
    <t>Дата</t>
  </si>
  <si>
    <t>Тяга</t>
  </si>
  <si>
    <t>замена</t>
  </si>
  <si>
    <t>*</t>
  </si>
  <si>
    <t>Наименование</t>
  </si>
  <si>
    <t>Кi</t>
  </si>
  <si>
    <t>Кu</t>
  </si>
  <si>
    <t>Ктр</t>
  </si>
  <si>
    <t>Ввод1-110</t>
  </si>
  <si>
    <t>Ввод2-110</t>
  </si>
  <si>
    <t>Ввод1-27.5</t>
  </si>
  <si>
    <t>Ввод2-27.5</t>
  </si>
  <si>
    <t>СЦБ-1</t>
  </si>
  <si>
    <t>СЦБ-2</t>
  </si>
  <si>
    <t>ДПР-1</t>
  </si>
  <si>
    <t>ДПР-2</t>
  </si>
  <si>
    <t>ТСН-1</t>
  </si>
  <si>
    <t>ТСН-2</t>
  </si>
  <si>
    <t>Фидер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</si>
</sst>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NumberFormat="1" applyFont="1" applyAlignment="1" applyProtection="1">
      <alignment horizontal="center" vertical="center"/>
      <protection hidden="1"/>
    </xf>
    <xf numFmtId="2" fontId="1" fillId="0" borderId="0" xfId="0" applyNumberFormat="1" applyFont="1" applyAlignment="1" applyProtection="1">
      <alignment horizontal="center" vertical="center"/>
      <protection hidden="1"/>
    </xf>
    <xf numFmtId="2" fontId="1" fillId="0" borderId="2" xfId="0" applyNumberFormat="1" applyFont="1" applyBorder="1" applyAlignment="1" applyProtection="1">
      <alignment horizontal="center" vertical="center"/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165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1" fillId="0" borderId="0" xfId="0" applyNumberFormat="1" applyFont="1" applyAlignment="1" applyProtection="1">
      <alignment horizontal="center" vertical="center"/>
      <protection hidden="1"/>
    </xf>
    <xf numFmtId="2" fontId="0" fillId="0" borderId="2" xfId="0" applyNumberFormat="1" applyFill="1" applyBorder="1" applyProtection="1">
      <protection locked="0"/>
    </xf>
    <xf numFmtId="0" fontId="2" fillId="4" borderId="0" xfId="0" applyNumberFormat="1" applyFont="1" applyFill="1" applyAlignment="1" applyProtection="1">
      <alignment horizontal="center" vertical="center"/>
      <protection hidden="1"/>
    </xf>
    <xf numFmtId="0" fontId="2" fillId="0" borderId="0" xfId="0" applyNumberFormat="1" applyFont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horizontal="center" vertical="center"/>
      <protection hidden="1"/>
    </xf>
    <xf numFmtId="164" fontId="2" fillId="4" borderId="3" xfId="0" applyNumberFormat="1" applyFont="1" applyFill="1" applyBorder="1" applyAlignment="1" applyProtection="1">
      <alignment vertical="center"/>
      <protection hidden="1"/>
    </xf>
    <xf numFmtId="1" fontId="2" fillId="4" borderId="3" xfId="0" applyNumberFormat="1" applyFont="1" applyFill="1" applyBorder="1" applyAlignment="1" applyProtection="1">
      <alignment vertical="center"/>
      <protection hidden="1"/>
    </xf>
    <xf numFmtId="164" fontId="2" fillId="0" borderId="1" xfId="0" applyNumberFormat="1" applyFont="1" applyBorder="1" applyAlignment="1" applyProtection="1">
      <alignment vertical="center"/>
      <protection hidden="1"/>
    </xf>
    <xf numFmtId="1" fontId="2" fillId="0" borderId="1" xfId="0" applyNumberFormat="1" applyFont="1" applyBorder="1" applyAlignment="1" applyProtection="1">
      <alignment vertical="center"/>
      <protection hidden="1"/>
    </xf>
    <xf numFmtId="0" fontId="0" fillId="0" borderId="0" xfId="0" applyProtection="1">
      <protection locked="0"/>
    </xf>
    <xf numFmtId="164" fontId="2" fillId="0" borderId="0" xfId="0" applyNumberFormat="1" applyFont="1" applyAlignment="1" applyProtection="1">
      <alignment horizontal="center" vertical="center"/>
      <protection hidden="1"/>
    </xf>
    <xf numFmtId="0" fontId="0" fillId="2" borderId="0" xfId="0" applyNumberFormat="1" applyFill="1" applyProtection="1">
      <protection hidden="1"/>
    </xf>
    <xf numFmtId="0" fontId="0" fillId="2" borderId="0" xfId="0" applyFill="1" applyProtection="1">
      <protection hidden="1"/>
    </xf>
    <xf numFmtId="2" fontId="0" fillId="2" borderId="0" xfId="0" applyNumberFormat="1" applyFill="1" applyProtection="1">
      <protection hidden="1"/>
    </xf>
    <xf numFmtId="0" fontId="0" fillId="0" borderId="0" xfId="0" applyNumberFormat="1" applyProtection="1">
      <protection hidden="1"/>
    </xf>
    <xf numFmtId="164" fontId="3" fillId="4" borderId="0" xfId="0" applyNumberFormat="1" applyFont="1" applyFill="1" applyProtection="1">
      <protection hidden="1"/>
    </xf>
    <xf numFmtId="164" fontId="3" fillId="4" borderId="0" xfId="0" applyNumberFormat="1" applyFont="1" applyFill="1" applyAlignment="1" applyProtection="1">
      <alignment horizontal="center"/>
      <protection hidden="1"/>
    </xf>
    <xf numFmtId="164" fontId="0" fillId="4" borderId="0" xfId="0" applyNumberFormat="1" applyFont="1" applyFill="1" applyAlignment="1" applyProtection="1">
      <alignment horizontal="center"/>
      <protection hidden="1"/>
    </xf>
    <xf numFmtId="164" fontId="0" fillId="4" borderId="0" xfId="0" applyNumberFormat="1" applyFill="1" applyAlignment="1" applyProtection="1">
      <alignment horizontal="center"/>
      <protection hidden="1"/>
    </xf>
    <xf numFmtId="164" fontId="3" fillId="0" borderId="0" xfId="0" applyNumberFormat="1" applyFont="1" applyProtection="1">
      <protection hidden="1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Alignment="1" applyProtection="1">
      <alignment horizontal="center" vertical="center"/>
      <protection hidden="1"/>
    </xf>
    <xf numFmtId="0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3" xfId="0" applyNumberFormat="1" applyFont="1" applyBorder="1" applyAlignment="1" applyProtection="1">
      <alignment horizontal="center" vertical="center"/>
      <protection hidden="1"/>
    </xf>
    <xf numFmtId="0" fontId="1" fillId="0" borderId="4" xfId="0" applyNumberFormat="1" applyFont="1" applyBorder="1" applyAlignment="1" applyProtection="1">
      <alignment horizontal="center" vertical="center"/>
      <protection hidden="1"/>
    </xf>
    <xf numFmtId="0" fontId="2" fillId="3" borderId="0" xfId="0" applyNumberFormat="1" applyFont="1" applyFill="1" applyAlignment="1" applyProtection="1">
      <alignment horizontal="center" vertical="center" textRotation="90"/>
      <protection locked="0"/>
    </xf>
  </cellXfs>
  <cellStyles count="1">
    <cellStyle name="Обычный" xfId="0" builtinId="0"/>
  </cellStyles>
  <dxfs count="17">
    <dxf>
      <font>
        <b/>
        <i/>
      </font>
      <fill>
        <patternFill>
          <bgColor theme="6" tint="0.59996337778862885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/>
      </font>
      <fill>
        <patternFill>
          <bgColor theme="6" tint="0.59996337778862885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/>
      </font>
      <fill>
        <patternFill>
          <bgColor theme="6" tint="0.59996337778862885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/>
      </font>
      <fill>
        <patternFill>
          <bgColor theme="6" tint="0.59996337778862885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/>
      </font>
      <fill>
        <patternFill>
          <bgColor theme="6" tint="0.59996337778862885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/>
      </font>
      <fill>
        <patternFill>
          <bgColor theme="6" tint="0.59996337778862885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/>
      </font>
      <fill>
        <patternFill>
          <bgColor theme="6" tint="0.59996337778862885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/>
      </font>
      <fill>
        <patternFill>
          <bgColor theme="6" tint="0.59996337778862885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/>
      </font>
      <fill>
        <patternFill>
          <bgColor theme="6" tint="0.59996337778862885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/>
      </font>
      <fill>
        <patternFill>
          <bgColor theme="6" tint="0.59996337778862885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lor theme="1"/>
      </font>
      <fill>
        <patternFill>
          <bgColor theme="9" tint="0.79998168889431442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/>
        <color auto="1"/>
      </font>
      <fill>
        <patternFill>
          <bgColor theme="6" tint="0.59996337778862885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/>
        <color auto="1"/>
      </font>
      <fill>
        <patternFill>
          <bgColor theme="6" tint="0.59996337778862885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/>
        <color auto="1"/>
      </font>
      <fill>
        <patternFill>
          <bgColor theme="9" tint="0.79998168889431442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/>
      </font>
      <fill>
        <patternFill>
          <bgColor theme="6" tint="0.59996337778862885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/>
      </font>
      <fill>
        <patternFill>
          <bgColor theme="6" tint="0.59996337778862885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theme="6" tint="0.79998168889431442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"/>
  <sheetViews>
    <sheetView tabSelected="1" workbookViewId="0">
      <selection activeCell="M7" sqref="M7"/>
    </sheetView>
  </sheetViews>
  <sheetFormatPr defaultColWidth="0" defaultRowHeight="15" zeroHeight="1"/>
  <cols>
    <col min="1" max="6" width="9.140625" customWidth="1"/>
    <col min="7" max="10" width="0" hidden="1" customWidth="1"/>
    <col min="11" max="14" width="9.140625" customWidth="1"/>
    <col min="15" max="20" width="0" hidden="1" customWidth="1"/>
    <col min="21" max="26" width="9.140625" customWidth="1"/>
    <col min="27" max="16384" width="9.140625" hidden="1"/>
  </cols>
  <sheetData>
    <row r="1" spans="1:26">
      <c r="A1" s="29" t="s">
        <v>0</v>
      </c>
      <c r="B1" s="30" t="s">
        <v>1</v>
      </c>
      <c r="C1" s="1" t="str">
        <f>IF(данные!A2="","",данные!A2)</f>
        <v>Ввод1-110</v>
      </c>
      <c r="D1" s="1" t="str">
        <f>IF(данные!A3="","",данные!A3)</f>
        <v>Ввод1-110</v>
      </c>
      <c r="E1" s="1" t="str">
        <f>IF(данные!A4="","",данные!A4)</f>
        <v>Ввод1-110</v>
      </c>
      <c r="F1" s="1" t="str">
        <f>IF(данные!A5="","",данные!A5)</f>
        <v>Ввод1-110</v>
      </c>
      <c r="G1" s="1"/>
      <c r="H1" s="1"/>
      <c r="I1" s="1"/>
      <c r="J1" s="1"/>
      <c r="K1" s="11" t="str">
        <f>IF(данные!A10="","",данные!A10)</f>
        <v>Ввод1-27.5</v>
      </c>
      <c r="L1" s="11" t="str">
        <f>IF(данные!A11="","",данные!A11)</f>
        <v>Ввод1-27.5</v>
      </c>
      <c r="M1" s="1" t="str">
        <f>IF(данные!A12="","",данные!A12)</f>
        <v>Ввод1-27.5</v>
      </c>
      <c r="N1" s="1" t="str">
        <f>IF(данные!A13="","",данные!A13)</f>
        <v>Ввод1-27.5</v>
      </c>
      <c r="O1" s="1"/>
      <c r="P1" s="1"/>
      <c r="Q1" s="1"/>
      <c r="R1" s="1"/>
      <c r="S1" s="1"/>
      <c r="T1" s="1"/>
      <c r="U1" s="1" t="str">
        <f>IF(данные!A20="","",данные!A20)</f>
        <v>ДПР-1</v>
      </c>
      <c r="V1" s="1" t="str">
        <f>IF(данные!A21="","",данные!A21)</f>
        <v>ДПР-1</v>
      </c>
      <c r="W1" s="1" t="str">
        <f>IF(данные!A22="","",данные!A22)</f>
        <v>ДПР-2</v>
      </c>
      <c r="X1" s="1" t="str">
        <f>IF(данные!A23="","",данные!A23)</f>
        <v>ДПР-2</v>
      </c>
      <c r="Y1" s="2" t="str">
        <f>IF(данные!A24="","",данные!A24)</f>
        <v>ТСН-1</v>
      </c>
      <c r="Z1" s="3" t="str">
        <f>IF(данные!A25="","",данные!A25)</f>
        <v>ТСН-2</v>
      </c>
    </row>
    <row r="2" spans="1:26">
      <c r="A2" s="29"/>
      <c r="B2" s="3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3"/>
    </row>
    <row r="3" spans="1:26">
      <c r="A3" s="29"/>
      <c r="B3" s="32"/>
      <c r="C3" s="1">
        <f>IF(данные!H2="","",данные!H2)</f>
        <v>66000</v>
      </c>
      <c r="D3" s="1">
        <f>IF(данные!H3="","",данные!H3)</f>
        <v>66000</v>
      </c>
      <c r="E3" s="1">
        <f>IF(данные!H4="","",данные!H4)</f>
        <v>66000</v>
      </c>
      <c r="F3" s="1">
        <f>IF(данные!H5="","",данные!H5)</f>
        <v>66000</v>
      </c>
      <c r="G3" s="1"/>
      <c r="H3" s="1"/>
      <c r="I3" s="1"/>
      <c r="J3" s="1"/>
      <c r="K3" s="1">
        <f>IF(данные!H10="","",данные!H10)</f>
        <v>55000</v>
      </c>
      <c r="L3" s="1">
        <f>IF(данные!H11="","",данные!H11)</f>
        <v>55000</v>
      </c>
      <c r="M3" s="1">
        <f>IF(данные!H12="","",данные!H12)</f>
        <v>55000</v>
      </c>
      <c r="N3" s="1">
        <f>IF(данные!H13="","",данные!H13)</f>
        <v>55000</v>
      </c>
      <c r="O3" s="1"/>
      <c r="P3" s="1"/>
      <c r="Q3" s="1"/>
      <c r="R3" s="1"/>
      <c r="S3" s="1"/>
      <c r="T3" s="1"/>
      <c r="U3" s="1">
        <f>IF(данные!H20="","",данные!H20)</f>
        <v>8250</v>
      </c>
      <c r="V3" s="1">
        <f>IF(данные!H21="","",данные!H21)</f>
        <v>8250</v>
      </c>
      <c r="W3" s="1">
        <f>IF(данные!H22="","",данные!H22)</f>
        <v>8250</v>
      </c>
      <c r="X3" s="1">
        <f>IF(данные!H23="","",данные!H23)</f>
        <v>8250</v>
      </c>
      <c r="Y3" s="2">
        <f>IF(данные!H24="","",данные!H24)</f>
        <v>200</v>
      </c>
      <c r="Z3" s="3">
        <f>IF(данные!H25="","",данные!H25)</f>
        <v>200</v>
      </c>
    </row>
    <row r="4" spans="1:26">
      <c r="A4" s="4">
        <v>39568</v>
      </c>
      <c r="B4" s="5"/>
      <c r="C4" s="6">
        <v>74.447000000000003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7"/>
      <c r="Z4" s="7"/>
    </row>
    <row r="5" spans="1:26">
      <c r="A5" s="4">
        <f>расход!B5</f>
        <v>39569</v>
      </c>
      <c r="B5" s="8">
        <f>IF(расход!C5="","",расход!C5)</f>
        <v>43377522.75</v>
      </c>
      <c r="C5" s="6">
        <v>800.02200000000005</v>
      </c>
      <c r="D5" s="6">
        <v>475.90199999999999</v>
      </c>
      <c r="E5" s="6">
        <v>8.9999999999999993E-3</v>
      </c>
      <c r="F5" s="6">
        <v>0.02</v>
      </c>
      <c r="G5" s="6"/>
      <c r="H5" s="6"/>
      <c r="I5" s="6"/>
      <c r="J5" s="6"/>
      <c r="K5" s="6">
        <v>1597.473</v>
      </c>
      <c r="L5" s="6">
        <v>896.24199999999996</v>
      </c>
      <c r="M5" s="6">
        <v>3.2000000000000001E-2</v>
      </c>
      <c r="N5" s="6">
        <v>0.39200000000000002</v>
      </c>
      <c r="O5" s="6"/>
      <c r="P5" s="6"/>
      <c r="Q5" s="6"/>
      <c r="R5" s="6"/>
      <c r="S5" s="6"/>
      <c r="T5" s="6"/>
      <c r="U5" s="6">
        <v>247.63399999999999</v>
      </c>
      <c r="V5" s="6">
        <v>632.21600000000001</v>
      </c>
      <c r="W5" s="6">
        <v>236.98699999999999</v>
      </c>
      <c r="X5" s="6">
        <v>0.876</v>
      </c>
      <c r="Y5" s="7">
        <v>2542.91</v>
      </c>
      <c r="Z5" s="9">
        <v>18.61</v>
      </c>
    </row>
    <row r="6" spans="1:26">
      <c r="A6" s="4">
        <f>расход!B6</f>
        <v>39570</v>
      </c>
      <c r="B6" s="8">
        <f>IF(расход!C6="","",расход!C6)</f>
        <v>71521.749999994194</v>
      </c>
      <c r="C6" s="6">
        <v>801.18899999999996</v>
      </c>
      <c r="D6" s="6">
        <v>476.61799999999999</v>
      </c>
      <c r="E6" s="6">
        <v>8.9999999999999993E-3</v>
      </c>
      <c r="F6" s="6">
        <v>0.02</v>
      </c>
      <c r="G6" s="6"/>
      <c r="H6" s="6"/>
      <c r="I6" s="6"/>
      <c r="J6" s="6"/>
      <c r="K6" s="6">
        <v>1598.864</v>
      </c>
      <c r="L6" s="6">
        <v>897.02499999999998</v>
      </c>
      <c r="M6" s="6">
        <v>3.2000000000000001E-2</v>
      </c>
      <c r="N6" s="6">
        <v>0.39200000000000002</v>
      </c>
      <c r="O6" s="6"/>
      <c r="P6" s="6"/>
      <c r="Q6" s="6"/>
      <c r="R6" s="6"/>
      <c r="S6" s="6"/>
      <c r="T6" s="6"/>
      <c r="U6" s="6">
        <v>247.982</v>
      </c>
      <c r="V6" s="6">
        <v>632.31200000000001</v>
      </c>
      <c r="W6" s="6">
        <v>237.21600000000001</v>
      </c>
      <c r="X6" s="6">
        <v>0.876</v>
      </c>
      <c r="Y6" s="7">
        <v>2546.61</v>
      </c>
      <c r="Z6" s="9">
        <v>18.61</v>
      </c>
    </row>
    <row r="7" spans="1:26">
      <c r="A7" s="4">
        <f>расход!B7</f>
        <v>39571</v>
      </c>
      <c r="B7" s="8">
        <f>IF(расход!C7="","",расход!C7)</f>
        <v>63367.749999999214</v>
      </c>
      <c r="C7" s="6">
        <v>802.22799999999995</v>
      </c>
      <c r="D7" s="6">
        <v>477.22300000000001</v>
      </c>
      <c r="E7" s="6">
        <v>8.9999999999999993E-3</v>
      </c>
      <c r="F7" s="6">
        <v>0.02</v>
      </c>
      <c r="G7" s="6"/>
      <c r="H7" s="6"/>
      <c r="I7" s="6"/>
      <c r="J7" s="6"/>
      <c r="K7" s="6">
        <v>1600.077</v>
      </c>
      <c r="L7" s="6">
        <v>897.73</v>
      </c>
      <c r="M7" s="6">
        <v>3.2000000000000001E-2</v>
      </c>
      <c r="N7" s="6">
        <v>0.39400000000000002</v>
      </c>
      <c r="O7" s="6"/>
      <c r="P7" s="6"/>
      <c r="Q7" s="6"/>
      <c r="R7" s="6"/>
      <c r="S7" s="6"/>
      <c r="T7" s="6"/>
      <c r="U7" s="6">
        <v>248.31200000000001</v>
      </c>
      <c r="V7" s="6">
        <v>632.39400000000001</v>
      </c>
      <c r="W7" s="6">
        <v>237.43899999999999</v>
      </c>
      <c r="X7" s="6">
        <v>0.876</v>
      </c>
      <c r="Y7" s="7">
        <v>2549.83</v>
      </c>
      <c r="Z7" s="9">
        <v>18.61</v>
      </c>
    </row>
    <row r="8" spans="1:26">
      <c r="A8" s="4">
        <f>расход!B8</f>
        <v>39571</v>
      </c>
      <c r="B8" s="8">
        <f>IF(расход!C8="","",расход!C8)</f>
        <v>0</v>
      </c>
      <c r="C8" s="6">
        <v>803.31299999999999</v>
      </c>
      <c r="D8" s="6">
        <v>477.947</v>
      </c>
      <c r="E8" s="6">
        <v>8.9999999999999993E-3</v>
      </c>
      <c r="F8" s="6">
        <v>0.02</v>
      </c>
      <c r="G8" s="6"/>
      <c r="H8" s="6"/>
      <c r="I8" s="6"/>
      <c r="J8" s="6"/>
      <c r="K8" s="6">
        <v>1601.35</v>
      </c>
      <c r="L8" s="6">
        <v>898.52800000000002</v>
      </c>
      <c r="M8" s="6">
        <v>3.2000000000000001E-2</v>
      </c>
      <c r="N8" s="6">
        <v>0.39400000000000002</v>
      </c>
      <c r="O8" s="6"/>
      <c r="P8" s="6"/>
      <c r="Q8" s="6"/>
      <c r="R8" s="6"/>
      <c r="S8" s="6"/>
      <c r="T8" s="6"/>
      <c r="U8" s="6">
        <v>248.44499999999999</v>
      </c>
      <c r="V8" s="6">
        <v>632.44600000000003</v>
      </c>
      <c r="W8" s="6">
        <v>237.702</v>
      </c>
      <c r="X8" s="6">
        <v>0.876</v>
      </c>
      <c r="Y8" s="7">
        <v>2552.2800000000002</v>
      </c>
      <c r="Z8" s="9">
        <v>18.61</v>
      </c>
    </row>
    <row r="9" spans="1:26">
      <c r="A9" s="4">
        <f>расход!B9</f>
        <v>39571</v>
      </c>
      <c r="B9" s="8">
        <f>IF(расход!C9="","",расход!C9)</f>
        <v>61806.749999999083</v>
      </c>
      <c r="C9" s="6">
        <v>804.35199999999998</v>
      </c>
      <c r="D9" s="6">
        <v>478.61500000000001</v>
      </c>
      <c r="E9" s="6">
        <v>8.9999999999999993E-3</v>
      </c>
      <c r="F9" s="6">
        <v>0.02</v>
      </c>
      <c r="G9" s="6"/>
      <c r="H9" s="6"/>
      <c r="I9" s="6"/>
      <c r="J9" s="6"/>
      <c r="K9" s="6">
        <v>1602.5650000000001</v>
      </c>
      <c r="L9" s="6">
        <v>899.26400000000001</v>
      </c>
      <c r="M9" s="6">
        <v>3.2000000000000001E-2</v>
      </c>
      <c r="N9" s="6">
        <v>0.39400000000000002</v>
      </c>
      <c r="O9" s="6"/>
      <c r="P9" s="6"/>
      <c r="Q9" s="6"/>
      <c r="R9" s="6"/>
      <c r="S9" s="6"/>
      <c r="T9" s="6"/>
      <c r="U9" s="6">
        <v>248.95500000000001</v>
      </c>
      <c r="V9" s="6">
        <v>632.50300000000004</v>
      </c>
      <c r="W9" s="6">
        <v>237.95699999999999</v>
      </c>
      <c r="X9" s="6">
        <v>0.876</v>
      </c>
      <c r="Y9" s="7">
        <v>2554.56</v>
      </c>
      <c r="Z9" s="9">
        <v>18.61</v>
      </c>
    </row>
  </sheetData>
  <mergeCells count="2">
    <mergeCell ref="A1:A3"/>
    <mergeCell ref="B1:B3"/>
  </mergeCells>
  <conditionalFormatting sqref="C4:Z9">
    <cfRule type="expression" dxfId="16" priority="4">
      <formula>C4&lt;&gt;""</formula>
    </cfRule>
  </conditionalFormatting>
  <conditionalFormatting sqref="A1:Z3 A4:B9">
    <cfRule type="expression" dxfId="15" priority="3">
      <formula>A1&lt;&gt;""</formula>
    </cfRule>
  </conditionalFormatting>
  <conditionalFormatting sqref="K1">
    <cfRule type="expression" dxfId="6" priority="2">
      <formula>K1&lt;&gt;""</formula>
    </cfRule>
  </conditionalFormatting>
  <conditionalFormatting sqref="L1">
    <cfRule type="expression" dxfId="3" priority="1">
      <formula>L1&lt;&gt;""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9"/>
  <sheetViews>
    <sheetView workbookViewId="0">
      <selection activeCell="E8" sqref="E8"/>
    </sheetView>
  </sheetViews>
  <sheetFormatPr defaultColWidth="0" defaultRowHeight="15" zeroHeight="1"/>
  <cols>
    <col min="1" max="1" width="3.42578125" customWidth="1"/>
    <col min="2" max="3" width="9.140625" customWidth="1"/>
    <col min="4" max="4" width="9.5703125" bestFit="1" customWidth="1"/>
    <col min="5" max="7" width="9.140625" customWidth="1"/>
    <col min="8" max="11" width="0" hidden="1" customWidth="1"/>
    <col min="12" max="15" width="9.140625" customWidth="1"/>
    <col min="16" max="21" width="0" hidden="1" customWidth="1"/>
    <col min="22" max="27" width="9.140625" customWidth="1"/>
    <col min="28" max="16384" width="9.140625" hidden="1"/>
  </cols>
  <sheetData>
    <row r="1" spans="1:27">
      <c r="A1" s="33" t="s">
        <v>2</v>
      </c>
      <c r="B1" s="10"/>
      <c r="C1" s="10"/>
      <c r="D1" s="11" t="str">
        <f>IF(данные!A2="","",данные!A2)</f>
        <v>Ввод1-110</v>
      </c>
      <c r="E1" s="11" t="str">
        <f>IF(данные!A3="","",данные!A3)</f>
        <v>Ввод1-110</v>
      </c>
      <c r="F1" s="11" t="str">
        <f>IF(данные!A4="","",данные!A4)</f>
        <v>Ввод1-110</v>
      </c>
      <c r="G1" s="11" t="str">
        <f>IF(данные!A5="","",данные!A5)</f>
        <v>Ввод1-110</v>
      </c>
      <c r="H1" s="11"/>
      <c r="I1" s="11"/>
      <c r="J1" s="11"/>
      <c r="K1" s="11"/>
      <c r="L1" s="11" t="str">
        <f>IF(данные!A10="","",данные!A10)</f>
        <v>Ввод1-27.5</v>
      </c>
      <c r="M1" s="11" t="str">
        <f>IF(данные!A11="","",данные!A11)</f>
        <v>Ввод1-27.5</v>
      </c>
      <c r="N1" s="11" t="str">
        <f>IF(данные!A12="","",данные!A12)</f>
        <v>Ввод1-27.5</v>
      </c>
      <c r="O1" s="11" t="str">
        <f>IF(данные!A13="","",данные!A13)</f>
        <v>Ввод1-27.5</v>
      </c>
      <c r="P1" s="11"/>
      <c r="Q1" s="11"/>
      <c r="R1" s="11"/>
      <c r="S1" s="11"/>
      <c r="T1" s="11"/>
      <c r="U1" s="11"/>
      <c r="V1" s="11" t="str">
        <f>IF(данные!A20="","",данные!A20)</f>
        <v>ДПР-1</v>
      </c>
      <c r="W1" s="11" t="str">
        <f>IF(данные!A21="","",данные!A21)</f>
        <v>ДПР-1</v>
      </c>
      <c r="X1" s="11" t="str">
        <f>IF(данные!A22="","",данные!A22)</f>
        <v>ДПР-2</v>
      </c>
      <c r="Y1" s="11" t="str">
        <f>IF(данные!A23="","",данные!A23)</f>
        <v>ДПР-2</v>
      </c>
      <c r="Z1" s="12" t="str">
        <f>IF(данные!A24="","",данные!A24)</f>
        <v>ТСН-1</v>
      </c>
      <c r="AA1" s="12" t="str">
        <f>IF(данные!A25="","",данные!A25)</f>
        <v>ТСН-2</v>
      </c>
    </row>
    <row r="2" spans="1:27">
      <c r="A2" s="33"/>
      <c r="B2" s="13"/>
      <c r="C2" s="1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2"/>
      <c r="AA2" s="12"/>
    </row>
    <row r="3" spans="1:27">
      <c r="A3" s="33"/>
      <c r="B3" s="15" t="s">
        <v>0</v>
      </c>
      <c r="C3" s="16" t="s">
        <v>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2"/>
      <c r="AA3" s="12"/>
    </row>
    <row r="4" spans="1:27">
      <c r="A4" s="17"/>
      <c r="B4" s="18">
        <f>IF(показания!A4="","",показания!A4)</f>
        <v>39568</v>
      </c>
      <c r="C4" s="5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  <c r="U4" s="20"/>
      <c r="V4" s="20"/>
      <c r="W4" s="20"/>
      <c r="X4" s="20"/>
      <c r="Y4" s="20"/>
      <c r="Z4" s="21"/>
      <c r="AA4" s="21"/>
    </row>
    <row r="5" spans="1:27">
      <c r="A5" s="17"/>
      <c r="B5" s="18">
        <f>IF(A4="*",B4,IF(AND(B3=B4,B2&lt;&gt;B3),B4,IF(показания!C4="","",B4+1)))</f>
        <v>39569</v>
      </c>
      <c r="C5" s="8">
        <f>IF(D5="","",IF(SUMIF(D5:AC5,"&lt;0")&lt;&gt;0,"Ошибка",D5-V5-X5-Z5-AA5))</f>
        <v>43377522.75</v>
      </c>
      <c r="D5" s="22">
        <f>IF(показания!C5="","",IF(OR($B4&lt;&gt;$B5,$B3=$B5),((показания!C5-показания!C4)*показания!C$3),0))</f>
        <v>47887950</v>
      </c>
      <c r="E5" s="22">
        <f>IF(показания!D5="","",IF(OR($B4&lt;&gt;$B5,$B3=$B5),((показания!D5-показания!D4)*показания!D$3),0))</f>
        <v>31409532</v>
      </c>
      <c r="F5" s="22">
        <f>IF(показания!E5="","",IF(OR($B4&lt;&gt;$B5,$B3=$B5),((показания!E5-показания!E4)*показания!E$3),0))</f>
        <v>594</v>
      </c>
      <c r="G5" s="22">
        <f>IF(показания!F5="","",IF(OR($B4&lt;&gt;$B5,$B3=$B5),((показания!F5-показания!F4)*показания!F$3),0))</f>
        <v>1320</v>
      </c>
      <c r="H5" s="22" t="str">
        <f>IF(показания!G5="","",IF(OR($B4&lt;&gt;$B5,$B3=$B5),((показания!G5-показания!G4)*показания!G$3),0))</f>
        <v/>
      </c>
      <c r="I5" s="22" t="str">
        <f>IF(показания!H5="","",IF(OR($B4&lt;&gt;$B5,$B3=$B5),((показания!H5-показания!H4)*показания!H$3),0))</f>
        <v/>
      </c>
      <c r="J5" s="22" t="str">
        <f>IF(показания!I5="","",IF(OR($B4&lt;&gt;$B5,$B3=$B5),((показания!I5-показания!I4)*показания!I$3),0))</f>
        <v/>
      </c>
      <c r="K5" s="22" t="str">
        <f>IF(показания!J5="","",IF(OR($B4&lt;&gt;$B5,$B3=$B5),((показания!J5-показания!J4)*показания!J$3),0))</f>
        <v/>
      </c>
      <c r="L5" s="22">
        <f>IF(показания!K5="","",IF(OR($B4&lt;&gt;$B5,$B3=$B5),((показания!K5-показания!K4)*показания!K$3),0))</f>
        <v>87861015</v>
      </c>
      <c r="M5" s="22">
        <f>IF(показания!L5="","",IF(OR($B4&lt;&gt;$B5,$B3=$B5),((показания!L5-показания!L4)*показания!L$3),0))</f>
        <v>49293310</v>
      </c>
      <c r="N5" s="22">
        <f>IF(показания!M5="","",IF(OR($B4&lt;&gt;$B5,$B3=$B5),((показания!M5-показания!M4)*показания!M$3),0))</f>
        <v>1760</v>
      </c>
      <c r="O5" s="22">
        <f>IF(показания!N5="","",IF(OR($B4&lt;&gt;$B5,$B3=$B5),((показания!N5-показания!N4)*показания!N$3),0))</f>
        <v>21560</v>
      </c>
      <c r="P5" s="22"/>
      <c r="Q5" s="22"/>
      <c r="R5" s="22"/>
      <c r="S5" s="22"/>
      <c r="T5" s="22"/>
      <c r="U5" s="22"/>
      <c r="V5" s="22">
        <f>IF(показания!U5="","",IF(OR($B4&lt;&gt;$B5,$B3=$B5),((показания!U5-показания!U4)*показания!U$3),0))</f>
        <v>2042980.5</v>
      </c>
      <c r="W5" s="22">
        <f>IF(показания!V5="","",IF(OR($B4&lt;&gt;$B5,$B3=$B5),((показания!V5-показания!V4)*показания!V$3),0))</f>
        <v>5215782</v>
      </c>
      <c r="X5" s="22">
        <f>IF(показания!W5="","",IF(OR($B4&lt;&gt;$B5,$B3=$B5),((показания!W5-показания!W4)*показания!W$3),0))</f>
        <v>1955142.75</v>
      </c>
      <c r="Y5" s="22">
        <f>IF(показания!X5="","",IF(OR($B4&lt;&gt;$B5,$B3=$B5),((показания!X5-показания!X4)*показания!X$3),0))</f>
        <v>7227</v>
      </c>
      <c r="Z5" s="22">
        <f>IF(показания!Y5="","",IF(OR($B4&lt;&gt;$B5,$B3=$B5),((показания!Y5-показания!Y4)*показания!Y$3),0))</f>
        <v>508582</v>
      </c>
      <c r="AA5" s="22">
        <f>IF(показания!Z5="","",IF(OR($B4&lt;&gt;$B5,$B3=$B5),((показания!Z5-показания!Z4)*показания!Z$3),0))</f>
        <v>3722</v>
      </c>
    </row>
    <row r="6" spans="1:27">
      <c r="A6" s="17"/>
      <c r="B6" s="18">
        <f>IF(A5="*",B5,IF(AND(B4=B5,B3&lt;&gt;B4),B5,IF(показания!C5="","",B5+1)))</f>
        <v>39570</v>
      </c>
      <c r="C6" s="8">
        <f t="shared" ref="C6:C9" si="0">IF(D6="","",IF(SUMIF(D6:AC6,"&lt;0")&lt;&gt;0,"Ошибка",D6-V6-X6-Z6-AA6))</f>
        <v>71521.749999994194</v>
      </c>
      <c r="D6" s="22">
        <f>IF(показания!C6="","",IF(OR($B5&lt;&gt;$B6,$B4=$B6),((показания!C6-показания!C5)*показания!C$3),0))</f>
        <v>77021.99999999447</v>
      </c>
      <c r="E6" s="22">
        <f>IF(показания!D6="","",IF(OR($B5&lt;&gt;$B6,$B4=$B6),((показания!D6-показания!D5)*показания!D$3),0))</f>
        <v>47256.000000000538</v>
      </c>
      <c r="F6" s="22">
        <f>IF(показания!E6="","",IF(OR($B5&lt;&gt;$B6,$B4=$B6),((показания!E6-показания!E5)*показания!E$3),0))</f>
        <v>0</v>
      </c>
      <c r="G6" s="22">
        <f>IF(показания!F6="","",IF(OR($B5&lt;&gt;$B6,$B4=$B6),((показания!F6-показания!F5)*показания!F$3),0))</f>
        <v>0</v>
      </c>
      <c r="H6" s="22" t="str">
        <f>IF(показания!G6="","",IF(OR($B5&lt;&gt;$B6,$B4=$B6),((показания!G6-показания!G5)*показания!G$3),0))</f>
        <v/>
      </c>
      <c r="I6" s="22" t="str">
        <f>IF(показания!H6="","",IF(OR($B5&lt;&gt;$B6,$B4=$B6),((показания!H6-показания!H5)*показания!H$3),0))</f>
        <v/>
      </c>
      <c r="J6" s="22" t="str">
        <f>IF(показания!I6="","",IF(OR($B5&lt;&gt;$B6,$B4=$B6),((показания!I6-показания!I5)*показания!I$3),0))</f>
        <v/>
      </c>
      <c r="K6" s="22" t="str">
        <f>IF(показания!J6="","",IF(OR($B5&lt;&gt;$B6,$B4=$B6),((показания!J6-показания!J5)*показания!J$3),0))</f>
        <v/>
      </c>
      <c r="L6" s="22">
        <f>IF(показания!K6="","",IF(OR($B5&lt;&gt;$B6,$B4=$B6),((показания!K6-показания!K5)*показания!K$3),0))</f>
        <v>76505.000000004206</v>
      </c>
      <c r="M6" s="22">
        <f>IF(показания!L6="","",IF(OR($B5&lt;&gt;$B6,$B4=$B6),((показания!L6-показания!L5)*показания!L$3),0))</f>
        <v>43065.000000000851</v>
      </c>
      <c r="N6" s="22">
        <f>IF(показания!M6="","",IF(OR($B5&lt;&gt;$B6,$B4=$B6),((показания!M6-показания!M5)*показания!M$3),0))</f>
        <v>0</v>
      </c>
      <c r="O6" s="22">
        <f>IF(показания!N6="","",IF(OR($B5&lt;&gt;$B6,$B4=$B6),((показания!N6-показания!N5)*показания!N$3),0))</f>
        <v>0</v>
      </c>
      <c r="P6" s="22"/>
      <c r="Q6" s="22"/>
      <c r="R6" s="22"/>
      <c r="S6" s="22"/>
      <c r="T6" s="22"/>
      <c r="U6" s="22"/>
      <c r="V6" s="22">
        <f>IF(показания!U6="","",IF(OR($B5&lt;&gt;$B6,$B4=$B6),((показания!U6-показания!U5)*показания!U$3),0))</f>
        <v>2871.0000000001087</v>
      </c>
      <c r="W6" s="22">
        <f>IF(показания!V6="","",IF(OR($B5&lt;&gt;$B6,$B4=$B6),((показания!V6-показания!V5)*показания!V$3),0))</f>
        <v>792.00000000003001</v>
      </c>
      <c r="X6" s="22">
        <f>IF(показания!W6="","",IF(OR($B5&lt;&gt;$B6,$B4=$B6),((показания!W6-показания!W5)*показания!W$3),0))</f>
        <v>1889.2500000001107</v>
      </c>
      <c r="Y6" s="22">
        <f>IF(показания!X6="","",IF(OR($B5&lt;&gt;$B6,$B4=$B6),((показания!X6-показания!X5)*показания!X$3),0))</f>
        <v>0</v>
      </c>
      <c r="Z6" s="22">
        <f>IF(показания!Y6="","",IF(OR($B5&lt;&gt;$B6,$B4=$B6),((показания!Y6-показания!Y5)*показания!Y$3),0))</f>
        <v>740.00000000005457</v>
      </c>
      <c r="AA6" s="22">
        <f>IF(показания!Z6="","",IF(OR($B5&lt;&gt;$B6,$B4=$B6),((показания!Z6-показания!Z5)*показания!Z$3),0))</f>
        <v>0</v>
      </c>
    </row>
    <row r="7" spans="1:27">
      <c r="A7" s="17" t="s">
        <v>3</v>
      </c>
      <c r="B7" s="18">
        <f>IF(A6="*",B6,IF(AND(B5=B6,B4&lt;&gt;B5),B6,IF(показания!C6="","",B6+1)))</f>
        <v>39571</v>
      </c>
      <c r="C7" s="8">
        <f t="shared" si="0"/>
        <v>63367.749999999214</v>
      </c>
      <c r="D7" s="22">
        <f>IF(показания!C7="","",IF(OR($B6&lt;&gt;$B7,$B5=$B7),((показания!C7-показания!C6)*показания!C$3),0))</f>
        <v>68573.999999999156</v>
      </c>
      <c r="E7" s="22">
        <f>IF(показания!D7="","",IF(OR($B6&lt;&gt;$B7,$B5=$B7),((показания!D7-показания!D6)*показания!D$3),0))</f>
        <v>39930.000000001201</v>
      </c>
      <c r="F7" s="22">
        <f>IF(показания!E7="","",IF(OR($B6&lt;&gt;$B7,$B5=$B7),((показания!E7-показания!E6)*показания!E$3),0))</f>
        <v>0</v>
      </c>
      <c r="G7" s="22">
        <f>IF(показания!F7="","",IF(OR($B6&lt;&gt;$B7,$B5=$B7),((показания!F7-показания!F6)*показания!F$3),0))</f>
        <v>0</v>
      </c>
      <c r="H7" s="22" t="str">
        <f>IF(показания!G7="","",IF(OR($B6&lt;&gt;$B7,$B5=$B7),((показания!G7-показания!G6)*показания!G$3),0))</f>
        <v/>
      </c>
      <c r="I7" s="22" t="str">
        <f>IF(показания!H7="","",IF(OR($B6&lt;&gt;$B7,$B5=$B7),((показания!H7-показания!H6)*показания!H$3),0))</f>
        <v/>
      </c>
      <c r="J7" s="22" t="str">
        <f>IF(показания!I7="","",IF(OR($B6&lt;&gt;$B7,$B5=$B7),((показания!I7-показания!I6)*показания!I$3),0))</f>
        <v/>
      </c>
      <c r="K7" s="22" t="str">
        <f>IF(показания!J7="","",IF(OR($B6&lt;&gt;$B7,$B5=$B7),((показания!J7-показания!J6)*показания!J$3),0))</f>
        <v/>
      </c>
      <c r="L7" s="22">
        <f>IF(показания!K7="","",IF(OR($B6&lt;&gt;$B7,$B5=$B7),((показания!K7-показания!K6)*показания!K$3),0))</f>
        <v>66714.999999998094</v>
      </c>
      <c r="M7" s="22">
        <f>IF(показания!L7="","",IF(OR($B6&lt;&gt;$B7,$B5=$B7),((показания!L7-показания!L6)*показания!L$3),0))</f>
        <v>38775.000000002248</v>
      </c>
      <c r="N7" s="22">
        <f>IF(показания!M7="","",IF(OR($B6&lt;&gt;$B7,$B5=$B7),((показания!M7-показания!M6)*показания!M$3),0))</f>
        <v>0</v>
      </c>
      <c r="O7" s="22">
        <f>IF(показания!N7="","",IF(OR($B6&lt;&gt;$B7,$B5=$B7),((показания!N7-показания!N6)*показания!N$3),0))</f>
        <v>110.0000000000001</v>
      </c>
      <c r="P7" s="22"/>
      <c r="Q7" s="22"/>
      <c r="R7" s="22"/>
      <c r="S7" s="22"/>
      <c r="T7" s="22"/>
      <c r="U7" s="22"/>
      <c r="V7" s="22">
        <f>IF(показания!U7="","",IF(OR($B6&lt;&gt;$B7,$B5=$B7),((показания!U7-показания!U6)*показания!U$3),0))</f>
        <v>2722.5000000001032</v>
      </c>
      <c r="W7" s="22">
        <f>IF(показания!V7="","",IF(OR($B6&lt;&gt;$B7,$B5=$B7),((показания!V7-показания!V6)*показания!V$3),0))</f>
        <v>676.49999999994748</v>
      </c>
      <c r="X7" s="22">
        <f>IF(показания!W7="","",IF(OR($B6&lt;&gt;$B7,$B5=$B7),((показания!W7-показания!W6)*показания!W$3),0))</f>
        <v>1839.7499999998743</v>
      </c>
      <c r="Y7" s="22">
        <f>IF(показания!X7="","",IF(OR($B6&lt;&gt;$B7,$B5=$B7),((показания!X7-показания!X6)*показания!X$3),0))</f>
        <v>0</v>
      </c>
      <c r="Z7" s="22">
        <f>IF(показания!Y7="","",IF(OR($B6&lt;&gt;$B7,$B5=$B7),((показания!Y7-показания!Y6)*показания!Y$3),0))</f>
        <v>643.99999999995998</v>
      </c>
      <c r="AA7" s="22">
        <f>IF(показания!Z7="","",IF(OR($B6&lt;&gt;$B7,$B5=$B7),((показания!Z7-показания!Z6)*показания!Z$3),0))</f>
        <v>0</v>
      </c>
    </row>
    <row r="8" spans="1:27">
      <c r="A8" s="17"/>
      <c r="B8" s="18">
        <f>IF(A7="*",B7,IF(AND(B6=B7,B5&lt;&gt;B6),B7,IF(показания!C7="","",B7+1)))</f>
        <v>39571</v>
      </c>
      <c r="C8" s="8">
        <f t="shared" si="0"/>
        <v>0</v>
      </c>
      <c r="D8" s="22">
        <f>IF(показания!C8="","",IF(OR($B7&lt;&gt;$B8,$B6=$B8),((показания!C8-показания!C7)*показания!C$3),0))</f>
        <v>0</v>
      </c>
      <c r="E8" s="22">
        <f>IF(показания!D8="","",IF(OR($B7&lt;&gt;$B8,$B6=$B8),((показания!D8-показания!D7)*показания!D$3),0))</f>
        <v>0</v>
      </c>
      <c r="F8" s="22">
        <f>IF(показания!E8="","",IF(OR($B7&lt;&gt;$B8,$B6=$B8),((показания!E8-показания!E7)*показания!E$3),0))</f>
        <v>0</v>
      </c>
      <c r="G8" s="22">
        <f>IF(показания!F8="","",IF(OR($B7&lt;&gt;$B8,$B6=$B8),((показания!F8-показания!F7)*показания!F$3),0))</f>
        <v>0</v>
      </c>
      <c r="H8" s="22" t="str">
        <f>IF(показания!G8="","",IF(OR($B7&lt;&gt;$B8,$B6=$B8),((показания!G8-показания!G7)*показания!G$3),0))</f>
        <v/>
      </c>
      <c r="I8" s="22" t="str">
        <f>IF(показания!H8="","",IF(OR($B7&lt;&gt;$B8,$B6=$B8),((показания!H8-показания!H7)*показания!H$3),0))</f>
        <v/>
      </c>
      <c r="J8" s="22" t="str">
        <f>IF(показания!I8="","",IF(OR($B7&lt;&gt;$B8,$B6=$B8),((показания!I8-показания!I7)*показания!I$3),0))</f>
        <v/>
      </c>
      <c r="K8" s="22" t="str">
        <f>IF(показания!J8="","",IF(OR($B7&lt;&gt;$B8,$B6=$B8),((показания!J8-показания!J7)*показания!J$3),0))</f>
        <v/>
      </c>
      <c r="L8" s="22">
        <f>IF(показания!K8="","",IF(OR($B7&lt;&gt;$B8,$B6=$B8),((показания!K8-показания!K7)*показания!K$3),0))</f>
        <v>0</v>
      </c>
      <c r="M8" s="22">
        <f>IF(показания!L8="","",IF(OR($B7&lt;&gt;$B8,$B6=$B8),((показания!L8-показания!L7)*показания!L$3),0))</f>
        <v>0</v>
      </c>
      <c r="N8" s="22">
        <f>IF(показания!M8="","",IF(OR($B7&lt;&gt;$B8,$B6=$B8),((показания!M8-показания!M7)*показания!M$3),0))</f>
        <v>0</v>
      </c>
      <c r="O8" s="22">
        <f>IF(показания!N8="","",IF(OR($B7&lt;&gt;$B8,$B6=$B8),((показания!N8-показания!N7)*показания!N$3),0))</f>
        <v>0</v>
      </c>
      <c r="P8" s="22"/>
      <c r="Q8" s="22"/>
      <c r="R8" s="22"/>
      <c r="S8" s="22"/>
      <c r="T8" s="22"/>
      <c r="U8" s="22"/>
      <c r="V8" s="22">
        <f>IF(показания!U8="","",IF(OR($B7&lt;&gt;$B8,$B6=$B8),((показания!U8-показания!U7)*показания!U$3),0))</f>
        <v>0</v>
      </c>
      <c r="W8" s="22">
        <f>IF(показания!V8="","",IF(OR($B7&lt;&gt;$B8,$B6=$B8),((показания!V8-показания!V7)*показания!V$3),0))</f>
        <v>0</v>
      </c>
      <c r="X8" s="22">
        <f>IF(показания!W8="","",IF(OR($B7&lt;&gt;$B8,$B6=$B8),((показания!W8-показания!W7)*показания!W$3),0))</f>
        <v>0</v>
      </c>
      <c r="Y8" s="22">
        <f>IF(показания!X8="","",IF(OR($B7&lt;&gt;$B8,$B6=$B8),((показания!X8-показания!X7)*показания!X$3),0))</f>
        <v>0</v>
      </c>
      <c r="Z8" s="22">
        <f>IF(показания!Y8="","",IF(OR($B7&lt;&gt;$B8,$B6=$B8),((показания!Y8-показания!Y7)*показания!Y$3),0))</f>
        <v>0</v>
      </c>
      <c r="AA8" s="22">
        <f>IF(показания!Z8="","",IF(OR($B7&lt;&gt;$B8,$B6=$B8),((показания!Z8-показания!Z7)*показания!Z$3),0))</f>
        <v>0</v>
      </c>
    </row>
    <row r="9" spans="1:27">
      <c r="A9" s="17"/>
      <c r="B9" s="18">
        <f>IF(A8="*",B8,IF(AND(B7=B8,B6&lt;&gt;B7),B8,IF(показания!C8="","",B8+1)))</f>
        <v>39571</v>
      </c>
      <c r="C9" s="8">
        <f t="shared" si="0"/>
        <v>61806.749999999083</v>
      </c>
      <c r="D9" s="22">
        <f>IF(показания!C9="","",IF(OR($B8&lt;&gt;$B9,$B7=$B9),((показания!C9-показания!C8)*показания!C$3),0))</f>
        <v>68573.999999999156</v>
      </c>
      <c r="E9" s="22">
        <f>IF(показания!D9="","",IF(OR($B8&lt;&gt;$B9,$B7=$B9),((показания!D9-показания!D8)*показания!D$3),0))</f>
        <v>44088.000000000422</v>
      </c>
      <c r="F9" s="22">
        <f>IF(показания!E9="","",IF(OR($B8&lt;&gt;$B9,$B7=$B9),((показания!E9-показания!E8)*показания!E$3),0))</f>
        <v>0</v>
      </c>
      <c r="G9" s="22">
        <f>IF(показания!F9="","",IF(OR($B8&lt;&gt;$B9,$B7=$B9),((показания!F9-показания!F8)*показания!F$3),0))</f>
        <v>0</v>
      </c>
      <c r="H9" s="22" t="str">
        <f>IF(показания!G9="","",IF(OR($B8&lt;&gt;$B9,$B7=$B9),((показания!G9-показания!G8)*показания!G$3),0))</f>
        <v/>
      </c>
      <c r="I9" s="22" t="str">
        <f>IF(показания!H9="","",IF(OR($B8&lt;&gt;$B9,$B7=$B9),((показания!H9-показания!H8)*показания!H$3),0))</f>
        <v/>
      </c>
      <c r="J9" s="22" t="str">
        <f>IF(показания!I9="","",IF(OR($B8&lt;&gt;$B9,$B7=$B9),((показания!I9-показания!I8)*показания!I$3),0))</f>
        <v/>
      </c>
      <c r="K9" s="22" t="str">
        <f>IF(показания!J9="","",IF(OR($B8&lt;&gt;$B9,$B7=$B9),((показания!J9-показания!J8)*показания!J$3),0))</f>
        <v/>
      </c>
      <c r="L9" s="22">
        <f>IF(показания!K9="","",IF(OR($B8&lt;&gt;$B9,$B7=$B9),((показания!K9-показания!K8)*показания!K$3),0))</f>
        <v>66825.000000008004</v>
      </c>
      <c r="M9" s="22">
        <f>IF(показания!L9="","",IF(OR($B8&lt;&gt;$B9,$B7=$B9),((показания!L9-показания!L8)*показания!L$3),0))</f>
        <v>40479.999999999447</v>
      </c>
      <c r="N9" s="22">
        <f>IF(показания!M9="","",IF(OR($B8&lt;&gt;$B9,$B7=$B9),((показания!M9-показания!M8)*показания!M$3),0))</f>
        <v>0</v>
      </c>
      <c r="O9" s="22">
        <f>IF(показания!N9="","",IF(OR($B8&lt;&gt;$B9,$B7=$B9),((показания!N9-показания!N8)*показания!N$3),0))</f>
        <v>0</v>
      </c>
      <c r="P9" s="22"/>
      <c r="Q9" s="22"/>
      <c r="R9" s="22"/>
      <c r="S9" s="22"/>
      <c r="T9" s="22"/>
      <c r="U9" s="22"/>
      <c r="V9" s="22">
        <f>IF(показания!U9="","",IF(OR($B8&lt;&gt;$B9,$B7=$B9),((показания!U9-показания!U8)*показания!U$3),0))</f>
        <v>4207.5000000001592</v>
      </c>
      <c r="W9" s="22">
        <f>IF(показания!V9="","",IF(OR($B8&lt;&gt;$B9,$B7=$B9),((показания!V9-показания!V8)*показания!V$3),0))</f>
        <v>470.25000000013506</v>
      </c>
      <c r="X9" s="22">
        <f>IF(показания!W9="","",IF(OR($B8&lt;&gt;$B9,$B7=$B9),((показания!W9-показания!W8)*показания!W$3),0))</f>
        <v>2103.7499999999627</v>
      </c>
      <c r="Y9" s="22">
        <f>IF(показания!X9="","",IF(OR($B8&lt;&gt;$B9,$B7=$B9),((показания!X9-показания!X8)*показания!X$3),0))</f>
        <v>0</v>
      </c>
      <c r="Z9" s="22">
        <f>IF(показания!Y9="","",IF(OR($B8&lt;&gt;$B9,$B7=$B9),((показания!Y9-показания!Y8)*показания!Y$3),0))</f>
        <v>455.99999999994907</v>
      </c>
      <c r="AA9" s="22">
        <f>IF(показания!Z9="","",IF(OR($B8&lt;&gt;$B9,$B7=$B9),((показания!Z9-показания!Z8)*показания!Z$3),0))</f>
        <v>0</v>
      </c>
    </row>
  </sheetData>
  <mergeCells count="1">
    <mergeCell ref="A1:A3"/>
  </mergeCells>
  <conditionalFormatting sqref="C2:C3 C5:C9 D1:AA3 B2:B9">
    <cfRule type="expression" dxfId="14" priority="2">
      <formula>B1&lt;&gt;""</formula>
    </cfRule>
  </conditionalFormatting>
  <conditionalFormatting sqref="D5:AA9">
    <cfRule type="expression" dxfId="13" priority="1" stopIfTrue="1">
      <formula>D5&lt;&gt;""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6"/>
  <sheetViews>
    <sheetView topLeftCell="A9" workbookViewId="0">
      <selection activeCell="A15" sqref="A15"/>
    </sheetView>
  </sheetViews>
  <sheetFormatPr defaultColWidth="0" defaultRowHeight="15" zeroHeight="1"/>
  <cols>
    <col min="1" max="1" width="14.28515625" customWidth="1"/>
    <col min="2" max="5" width="0" hidden="1" customWidth="1"/>
    <col min="6" max="8" width="9.140625" customWidth="1"/>
    <col min="9" max="16384" width="9.140625" hidden="1"/>
  </cols>
  <sheetData>
    <row r="1" spans="1:8" ht="15.75">
      <c r="A1" s="23" t="s">
        <v>4</v>
      </c>
      <c r="B1" s="24"/>
      <c r="C1" s="25"/>
      <c r="D1" s="26"/>
      <c r="E1" s="24"/>
      <c r="F1" s="24" t="s">
        <v>5</v>
      </c>
      <c r="G1" s="24" t="s">
        <v>6</v>
      </c>
      <c r="H1" s="24" t="s">
        <v>7</v>
      </c>
    </row>
    <row r="2" spans="1:8" ht="15.75">
      <c r="A2" s="27" t="s">
        <v>8</v>
      </c>
      <c r="B2" s="28"/>
      <c r="C2" s="28"/>
      <c r="D2" s="28"/>
      <c r="E2" s="28"/>
      <c r="F2" s="28">
        <v>60</v>
      </c>
      <c r="G2" s="28">
        <v>1100</v>
      </c>
      <c r="H2" s="28">
        <f t="shared" ref="H2:H26" si="0">IF(Кi*Кu=0,"",Кi*Кu)</f>
        <v>66000</v>
      </c>
    </row>
    <row r="3" spans="1:8" ht="15.75">
      <c r="A3" s="27" t="s">
        <v>8</v>
      </c>
      <c r="B3" s="28"/>
      <c r="C3" s="28"/>
      <c r="D3" s="28"/>
      <c r="E3" s="28"/>
      <c r="F3" s="28">
        <v>60</v>
      </c>
      <c r="G3" s="28">
        <v>1100</v>
      </c>
      <c r="H3" s="28">
        <f t="shared" si="0"/>
        <v>66000</v>
      </c>
    </row>
    <row r="4" spans="1:8" ht="15.75">
      <c r="A4" s="27" t="s">
        <v>8</v>
      </c>
      <c r="B4" s="28"/>
      <c r="C4" s="28"/>
      <c r="D4" s="28"/>
      <c r="E4" s="28"/>
      <c r="F4" s="28">
        <v>60</v>
      </c>
      <c r="G4" s="28">
        <v>1100</v>
      </c>
      <c r="H4" s="28">
        <f t="shared" si="0"/>
        <v>66000</v>
      </c>
    </row>
    <row r="5" spans="1:8" ht="15.75">
      <c r="A5" s="27" t="s">
        <v>8</v>
      </c>
      <c r="B5" s="28"/>
      <c r="C5" s="28"/>
      <c r="D5" s="28"/>
      <c r="E5" s="28"/>
      <c r="F5" s="28">
        <v>60</v>
      </c>
      <c r="G5" s="28">
        <v>1100</v>
      </c>
      <c r="H5" s="28">
        <f t="shared" si="0"/>
        <v>66000</v>
      </c>
    </row>
    <row r="6" spans="1:8" ht="15.75">
      <c r="A6" s="27" t="s">
        <v>9</v>
      </c>
      <c r="B6" s="28"/>
      <c r="C6" s="28"/>
      <c r="D6" s="28"/>
      <c r="E6" s="28"/>
      <c r="F6" s="28">
        <v>60</v>
      </c>
      <c r="G6" s="28">
        <v>1100</v>
      </c>
      <c r="H6" s="28">
        <f t="shared" si="0"/>
        <v>66000</v>
      </c>
    </row>
    <row r="7" spans="1:8" ht="15.75">
      <c r="A7" s="27" t="s">
        <v>9</v>
      </c>
      <c r="B7" s="28"/>
      <c r="C7" s="28"/>
      <c r="D7" s="28"/>
      <c r="E7" s="28"/>
      <c r="F7" s="28">
        <v>60</v>
      </c>
      <c r="G7" s="28">
        <v>1100</v>
      </c>
      <c r="H7" s="28">
        <f t="shared" si="0"/>
        <v>66000</v>
      </c>
    </row>
    <row r="8" spans="1:8" ht="15.75">
      <c r="A8" s="27" t="s">
        <v>9</v>
      </c>
      <c r="B8" s="28"/>
      <c r="C8" s="28"/>
      <c r="D8" s="28"/>
      <c r="E8" s="28"/>
      <c r="F8" s="28">
        <v>60</v>
      </c>
      <c r="G8" s="28">
        <v>1100</v>
      </c>
      <c r="H8" s="28">
        <f t="shared" si="0"/>
        <v>66000</v>
      </c>
    </row>
    <row r="9" spans="1:8" ht="15.75">
      <c r="A9" s="27" t="s">
        <v>9</v>
      </c>
      <c r="B9" s="28"/>
      <c r="C9" s="28"/>
      <c r="D9" s="28"/>
      <c r="E9" s="28"/>
      <c r="F9" s="28">
        <v>60</v>
      </c>
      <c r="G9" s="28">
        <v>1100</v>
      </c>
      <c r="H9" s="28">
        <f t="shared" si="0"/>
        <v>66000</v>
      </c>
    </row>
    <row r="10" spans="1:8" ht="15.75">
      <c r="A10" s="27" t="s">
        <v>10</v>
      </c>
      <c r="B10" s="28"/>
      <c r="C10" s="28"/>
      <c r="D10" s="28"/>
      <c r="E10" s="28"/>
      <c r="F10" s="28">
        <v>200</v>
      </c>
      <c r="G10" s="28">
        <v>275</v>
      </c>
      <c r="H10" s="28">
        <f t="shared" si="0"/>
        <v>55000</v>
      </c>
    </row>
    <row r="11" spans="1:8" ht="15.75">
      <c r="A11" s="27" t="s">
        <v>10</v>
      </c>
      <c r="B11" s="28"/>
      <c r="C11" s="28"/>
      <c r="D11" s="28"/>
      <c r="E11" s="28"/>
      <c r="F11" s="28">
        <v>200</v>
      </c>
      <c r="G11" s="28">
        <v>275</v>
      </c>
      <c r="H11" s="28">
        <f t="shared" si="0"/>
        <v>55000</v>
      </c>
    </row>
    <row r="12" spans="1:8" ht="15.75">
      <c r="A12" s="27" t="s">
        <v>10</v>
      </c>
      <c r="B12" s="28"/>
      <c r="C12" s="28"/>
      <c r="D12" s="28"/>
      <c r="E12" s="28"/>
      <c r="F12" s="28">
        <v>200</v>
      </c>
      <c r="G12" s="28">
        <v>275</v>
      </c>
      <c r="H12" s="28">
        <f t="shared" si="0"/>
        <v>55000</v>
      </c>
    </row>
    <row r="13" spans="1:8" ht="15.75">
      <c r="A13" s="27" t="s">
        <v>10</v>
      </c>
      <c r="B13" s="28"/>
      <c r="C13" s="28"/>
      <c r="D13" s="28"/>
      <c r="E13" s="28"/>
      <c r="F13" s="28">
        <v>200</v>
      </c>
      <c r="G13" s="28">
        <v>275</v>
      </c>
      <c r="H13" s="28">
        <f t="shared" si="0"/>
        <v>55000</v>
      </c>
    </row>
    <row r="14" spans="1:8" ht="15.75">
      <c r="A14" s="27" t="s">
        <v>11</v>
      </c>
      <c r="B14" s="28"/>
      <c r="C14" s="28"/>
      <c r="D14" s="28"/>
      <c r="E14" s="28"/>
      <c r="F14" s="28">
        <v>200</v>
      </c>
      <c r="G14" s="28">
        <v>275</v>
      </c>
      <c r="H14" s="28">
        <f t="shared" si="0"/>
        <v>55000</v>
      </c>
    </row>
    <row r="15" spans="1:8" ht="15.75">
      <c r="A15" s="27" t="s">
        <v>11</v>
      </c>
      <c r="B15" s="28"/>
      <c r="C15" s="28"/>
      <c r="D15" s="28"/>
      <c r="E15" s="28"/>
      <c r="F15" s="28">
        <v>200</v>
      </c>
      <c r="G15" s="28">
        <v>275</v>
      </c>
      <c r="H15" s="28">
        <f t="shared" si="0"/>
        <v>55000</v>
      </c>
    </row>
    <row r="16" spans="1:8" ht="15.75">
      <c r="A16" s="27" t="s">
        <v>11</v>
      </c>
      <c r="B16" s="28"/>
      <c r="C16" s="28"/>
      <c r="D16" s="28"/>
      <c r="E16" s="28"/>
      <c r="F16" s="28">
        <v>200</v>
      </c>
      <c r="G16" s="28">
        <v>275</v>
      </c>
      <c r="H16" s="28">
        <f t="shared" si="0"/>
        <v>55000</v>
      </c>
    </row>
    <row r="17" spans="1:8" ht="15.75">
      <c r="A17" s="27" t="s">
        <v>11</v>
      </c>
      <c r="B17" s="28"/>
      <c r="C17" s="28"/>
      <c r="D17" s="28"/>
      <c r="E17" s="28"/>
      <c r="F17" s="28">
        <v>200</v>
      </c>
      <c r="G17" s="28">
        <v>275</v>
      </c>
      <c r="H17" s="28">
        <f t="shared" si="0"/>
        <v>55000</v>
      </c>
    </row>
    <row r="18" spans="1:8" ht="15.75">
      <c r="A18" s="27" t="s">
        <v>12</v>
      </c>
      <c r="B18" s="28"/>
      <c r="C18" s="28"/>
      <c r="D18" s="28"/>
      <c r="E18" s="28"/>
      <c r="F18" s="28">
        <v>40</v>
      </c>
      <c r="G18" s="28">
        <v>1</v>
      </c>
      <c r="H18" s="28">
        <f t="shared" si="0"/>
        <v>40</v>
      </c>
    </row>
    <row r="19" spans="1:8" ht="15.75">
      <c r="A19" s="27" t="s">
        <v>13</v>
      </c>
      <c r="B19" s="28"/>
      <c r="C19" s="28"/>
      <c r="D19" s="28"/>
      <c r="E19" s="28"/>
      <c r="F19" s="28">
        <v>60</v>
      </c>
      <c r="G19" s="28">
        <v>1</v>
      </c>
      <c r="H19" s="28">
        <f t="shared" si="0"/>
        <v>60</v>
      </c>
    </row>
    <row r="20" spans="1:8" ht="15.75">
      <c r="A20" s="27" t="s">
        <v>14</v>
      </c>
      <c r="B20" s="28"/>
      <c r="C20" s="28"/>
      <c r="D20" s="28"/>
      <c r="E20" s="28"/>
      <c r="F20" s="28">
        <v>30</v>
      </c>
      <c r="G20" s="28">
        <v>275</v>
      </c>
      <c r="H20" s="28">
        <f t="shared" si="0"/>
        <v>8250</v>
      </c>
    </row>
    <row r="21" spans="1:8" ht="15.75">
      <c r="A21" s="27" t="s">
        <v>14</v>
      </c>
      <c r="B21" s="28"/>
      <c r="C21" s="28"/>
      <c r="D21" s="28"/>
      <c r="E21" s="28"/>
      <c r="F21" s="28">
        <v>30</v>
      </c>
      <c r="G21" s="28">
        <v>275</v>
      </c>
      <c r="H21" s="28">
        <f t="shared" si="0"/>
        <v>8250</v>
      </c>
    </row>
    <row r="22" spans="1:8" ht="15.75">
      <c r="A22" s="27" t="s">
        <v>15</v>
      </c>
      <c r="B22" s="28"/>
      <c r="C22" s="28"/>
      <c r="D22" s="28"/>
      <c r="E22" s="28"/>
      <c r="F22" s="28">
        <v>30</v>
      </c>
      <c r="G22" s="28">
        <v>275</v>
      </c>
      <c r="H22" s="28">
        <f t="shared" si="0"/>
        <v>8250</v>
      </c>
    </row>
    <row r="23" spans="1:8" ht="15.75">
      <c r="A23" s="27" t="s">
        <v>15</v>
      </c>
      <c r="B23" s="28"/>
      <c r="C23" s="28"/>
      <c r="D23" s="28"/>
      <c r="E23" s="28"/>
      <c r="F23" s="28">
        <v>30</v>
      </c>
      <c r="G23" s="28">
        <v>275</v>
      </c>
      <c r="H23" s="28">
        <f t="shared" si="0"/>
        <v>8250</v>
      </c>
    </row>
    <row r="24" spans="1:8" ht="15.75">
      <c r="A24" s="27" t="s">
        <v>16</v>
      </c>
      <c r="B24" s="28"/>
      <c r="C24" s="28"/>
      <c r="D24" s="28"/>
      <c r="E24" s="28"/>
      <c r="F24" s="28">
        <v>200</v>
      </c>
      <c r="G24" s="28">
        <v>1</v>
      </c>
      <c r="H24" s="28">
        <f t="shared" si="0"/>
        <v>200</v>
      </c>
    </row>
    <row r="25" spans="1:8" ht="15.75">
      <c r="A25" s="27" t="s">
        <v>17</v>
      </c>
      <c r="B25" s="28"/>
      <c r="C25" s="28"/>
      <c r="D25" s="28"/>
      <c r="E25" s="28"/>
      <c r="F25" s="28">
        <v>200</v>
      </c>
      <c r="G25" s="28">
        <v>1</v>
      </c>
      <c r="H25" s="28">
        <f t="shared" si="0"/>
        <v>200</v>
      </c>
    </row>
    <row r="26" spans="1:8" ht="15.75">
      <c r="A26" s="27" t="s">
        <v>18</v>
      </c>
      <c r="B26" s="28"/>
      <c r="C26" s="28"/>
      <c r="D26" s="28"/>
      <c r="E26" s="28"/>
      <c r="F26" s="28">
        <v>120</v>
      </c>
      <c r="G26" s="28">
        <v>1</v>
      </c>
      <c r="H26" s="28">
        <f t="shared" si="0"/>
        <v>120</v>
      </c>
    </row>
  </sheetData>
  <conditionalFormatting sqref="A2">
    <cfRule type="expression" dxfId="12" priority="3">
      <formula>$A2&lt;&gt;""</formula>
    </cfRule>
  </conditionalFormatting>
  <conditionalFormatting sqref="A3:A26">
    <cfRule type="expression" dxfId="11" priority="2">
      <formula>$A3&lt;&gt;""</formula>
    </cfRule>
  </conditionalFormatting>
  <conditionalFormatting sqref="B2:H26">
    <cfRule type="expression" dxfId="10" priority="1" stopIfTrue="1">
      <formula>B2&lt;&gt;""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показания</vt:lpstr>
      <vt:lpstr>расход</vt:lpstr>
      <vt:lpstr>данные</vt:lpstr>
      <vt:lpstr>данные!Кi</vt:lpstr>
      <vt:lpstr>данные!Кu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Иван</cp:lastModifiedBy>
  <dcterms:created xsi:type="dcterms:W3CDTF">2011-09-19T13:40:08Z</dcterms:created>
  <dcterms:modified xsi:type="dcterms:W3CDTF">2011-09-19T14:10:56Z</dcterms:modified>
</cp:coreProperties>
</file>