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581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4" i="1"/>
  <c r="D14"/>
  <c r="E13"/>
  <c r="D13"/>
  <c r="E12"/>
  <c r="D12"/>
  <c r="E11"/>
  <c r="D11"/>
  <c r="E10"/>
  <c r="D10"/>
  <c r="E9"/>
  <c r="D9"/>
  <c r="E8"/>
  <c r="D8"/>
  <c r="E7"/>
  <c r="D7"/>
  <c r="E6"/>
  <c r="D6"/>
  <c r="E5"/>
  <c r="E15" s="1"/>
  <c r="D20" s="1"/>
  <c r="D5"/>
  <c r="D15" s="1"/>
  <c r="D21" s="1"/>
</calcChain>
</file>

<file path=xl/sharedStrings.xml><?xml version="1.0" encoding="utf-8"?>
<sst xmlns="http://schemas.openxmlformats.org/spreadsheetml/2006/main" count="27" uniqueCount="27">
  <si>
    <t>Код</t>
  </si>
  <si>
    <t>наименование</t>
  </si>
  <si>
    <t>себестоимость, грн.</t>
  </si>
  <si>
    <t>доход , грн.</t>
  </si>
  <si>
    <t xml:space="preserve"> 6020</t>
  </si>
  <si>
    <t>Cоус Тартар 50г.</t>
  </si>
  <si>
    <t xml:space="preserve"> 554.2</t>
  </si>
  <si>
    <t>Cуп-крем из шпината</t>
  </si>
  <si>
    <t xml:space="preserve">   30</t>
  </si>
  <si>
    <t>№ 3 Сет "Токио"</t>
  </si>
  <si>
    <t xml:space="preserve"> 5910</t>
  </si>
  <si>
    <t>Ананас в кляре</t>
  </si>
  <si>
    <t xml:space="preserve"> 6170</t>
  </si>
  <si>
    <t>Ассорти соленья</t>
  </si>
  <si>
    <t xml:space="preserve"> 3980</t>
  </si>
  <si>
    <t>Ассорти суши (ланч)</t>
  </si>
  <si>
    <t xml:space="preserve"> 3990</t>
  </si>
  <si>
    <t>Ассорти суши-спайси ланч</t>
  </si>
  <si>
    <t xml:space="preserve"> 7020</t>
  </si>
  <si>
    <t>Баклажаны Горец</t>
  </si>
  <si>
    <t xml:space="preserve"> 6290</t>
  </si>
  <si>
    <t>Балык мясной 30г.</t>
  </si>
  <si>
    <t xml:space="preserve"> 4380</t>
  </si>
  <si>
    <t>Блинчики европ. ланч</t>
  </si>
  <si>
    <t>Среднеарифметическое значение</t>
  </si>
  <si>
    <t>У=</t>
  </si>
  <si>
    <t>Х=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</si>
</sst>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1" fillId="2" borderId="1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3" fillId="2" borderId="4" xfId="0" applyNumberFormat="1" applyFont="1" applyFill="1" applyBorder="1" applyAlignment="1" applyProtection="1">
      <alignment horizontal="left" vertical="top" wrapText="1"/>
    </xf>
    <xf numFmtId="4" fontId="3" fillId="0" borderId="5" xfId="0" applyNumberFormat="1" applyFont="1" applyFill="1" applyBorder="1" applyAlignment="1" applyProtection="1">
      <alignment horizontal="left" vertical="top" wrapText="1"/>
    </xf>
    <xf numFmtId="4" fontId="3" fillId="0" borderId="6" xfId="0" applyNumberFormat="1" applyFont="1" applyFill="1" applyBorder="1" applyAlignment="1" applyProtection="1">
      <alignment horizontal="left" vertical="top" wrapText="1"/>
    </xf>
    <xf numFmtId="4" fontId="3" fillId="2" borderId="7" xfId="0" applyNumberFormat="1" applyFont="1" applyFill="1" applyBorder="1" applyAlignment="1" applyProtection="1">
      <alignment horizontal="left" vertical="top" wrapText="1"/>
    </xf>
    <xf numFmtId="4" fontId="3" fillId="0" borderId="8" xfId="0" applyNumberFormat="1" applyFont="1" applyFill="1" applyBorder="1" applyAlignment="1" applyProtection="1">
      <alignment horizontal="left" vertical="top" wrapText="1"/>
    </xf>
    <xf numFmtId="4" fontId="3" fillId="2" borderId="0" xfId="0" applyNumberFormat="1" applyFont="1" applyFill="1" applyBorder="1" applyAlignment="1" applyProtection="1">
      <alignment horizontal="left" vertical="top" wrapText="1"/>
    </xf>
    <xf numFmtId="4" fontId="3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Анализ</a:t>
            </a:r>
            <a:r>
              <a:rPr lang="ru-RU" baseline="0"/>
              <a:t> по методу Миллера</a:t>
            </a:r>
            <a:endParaRPr lang="ru-RU"/>
          </a:p>
        </c:rich>
      </c:tx>
      <c:layout>
        <c:manualLayout>
          <c:xMode val="edge"/>
          <c:yMode val="edge"/>
          <c:x val="0.36129349215963386"/>
          <c:y val="1.2269974633059141E-2"/>
        </c:manualLayout>
      </c:layout>
    </c:title>
    <c:plotArea>
      <c:layout>
        <c:manualLayout>
          <c:layoutTarget val="inner"/>
          <c:xMode val="edge"/>
          <c:yMode val="edge"/>
          <c:x val="7.3436289397002433E-2"/>
          <c:y val="1.8614559683107119E-2"/>
          <c:w val="0.82120217973925536"/>
          <c:h val="0.91087242162214388"/>
        </c:manualLayout>
      </c:layout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circle"/>
            <c:size val="9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1</a:t>
                    </a:r>
                  </a:p>
                </c:rich>
              </c:tx>
              <c:dLblPos val="l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2</a:t>
                    </a:r>
                  </a:p>
                </c:rich>
              </c:tx>
              <c:dLblPos val="l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3</a:t>
                    </a:r>
                  </a:p>
                </c:rich>
              </c:tx>
              <c:dLblPos val="l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4</a:t>
                    </a:r>
                  </a:p>
                </c:rich>
              </c:tx>
              <c:dLblPos val="l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5</a:t>
                    </a:r>
                  </a:p>
                </c:rich>
              </c:tx>
              <c:dLblPos val="l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6</a:t>
                    </a:r>
                  </a:p>
                </c:rich>
              </c:tx>
              <c:dLblPos val="l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7</a:t>
                    </a:r>
                  </a:p>
                </c:rich>
              </c:tx>
              <c:dLblPos val="l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8</a:t>
                    </a:r>
                  </a:p>
                </c:rich>
              </c:tx>
              <c:dLblPos val="l"/>
            </c:dLbl>
            <c:dLbl>
              <c:idx val="8"/>
              <c:layout>
                <c:manualLayout>
                  <c:x val="-6.9930069930069935E-2"/>
                  <c:y val="3.9726877715704552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9</a:t>
                    </a:r>
                  </a:p>
                </c:rich>
              </c:tx>
              <c:dLblPos val="r"/>
            </c:dLbl>
            <c:dLbl>
              <c:idx val="9"/>
              <c:layout>
                <c:manualLayout>
                  <c:x val="2.9826673763681637E-2"/>
                  <c:y val="-2.193580551034476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FF0000"/>
                        </a:solidFill>
                      </a:rPr>
                      <a:t>10</a:t>
                    </a:r>
                  </a:p>
                </c:rich>
              </c:tx>
              <c:dLblPos val="r"/>
            </c:dLbl>
            <c:spPr>
              <a:noFill/>
            </c:spPr>
            <c:txPr>
              <a:bodyPr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l"/>
            <c:showVal val="1"/>
            <c:showCatName val="1"/>
          </c:dLbls>
          <c:xVal>
            <c:numRef>
              <c:f>'[1]анализ по Миллеру'!$D$8:$D$17</c:f>
              <c:numCache>
                <c:formatCode>#,##0.00</c:formatCode>
                <c:ptCount val="10"/>
                <c:pt idx="0">
                  <c:v>1.1000000000000001</c:v>
                </c:pt>
                <c:pt idx="1">
                  <c:v>7.8</c:v>
                </c:pt>
                <c:pt idx="2">
                  <c:v>3.5</c:v>
                </c:pt>
                <c:pt idx="3">
                  <c:v>2.2000000000000002</c:v>
                </c:pt>
                <c:pt idx="4">
                  <c:v>4.7</c:v>
                </c:pt>
                <c:pt idx="5">
                  <c:v>1.9</c:v>
                </c:pt>
                <c:pt idx="6">
                  <c:v>2.2000000000000002</c:v>
                </c:pt>
                <c:pt idx="7">
                  <c:v>4.9000000000000004</c:v>
                </c:pt>
                <c:pt idx="8">
                  <c:v>2.7</c:v>
                </c:pt>
                <c:pt idx="9">
                  <c:v>2.4</c:v>
                </c:pt>
              </c:numCache>
            </c:numRef>
          </c:xVal>
          <c:yVal>
            <c:numRef>
              <c:f>'[1]анализ по Миллеру'!$E$8:$E$17</c:f>
              <c:numCache>
                <c:formatCode>#,##0.00</c:formatCode>
                <c:ptCount val="10"/>
                <c:pt idx="0">
                  <c:v>20.841558441558441</c:v>
                </c:pt>
                <c:pt idx="1">
                  <c:v>284.59220779220783</c:v>
                </c:pt>
                <c:pt idx="2">
                  <c:v>303.60000000000002</c:v>
                </c:pt>
                <c:pt idx="3">
                  <c:v>167.00259740259742</c:v>
                </c:pt>
                <c:pt idx="4">
                  <c:v>62.337662337662337</c:v>
                </c:pt>
                <c:pt idx="5">
                  <c:v>141.57142857142856</c:v>
                </c:pt>
                <c:pt idx="6">
                  <c:v>46.005194805194805</c:v>
                </c:pt>
                <c:pt idx="7">
                  <c:v>99.740259740259731</c:v>
                </c:pt>
                <c:pt idx="8">
                  <c:v>128.84675324675325</c:v>
                </c:pt>
                <c:pt idx="9">
                  <c:v>126.94025974025973</c:v>
                </c:pt>
              </c:numCache>
            </c:numRef>
          </c:yVal>
        </c:ser>
        <c:axId val="84043264"/>
        <c:axId val="84045184"/>
      </c:scatterChart>
      <c:valAx>
        <c:axId val="8404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ru-RU" sz="1200" b="1"/>
                  <a:t>Себестоимость,</a:t>
                </a:r>
                <a:r>
                  <a:rPr lang="ru-RU" sz="1200" b="1" baseline="0"/>
                  <a:t> грн.</a:t>
                </a:r>
                <a:endParaRPr lang="ru-RU" sz="1200" b="1"/>
              </a:p>
            </c:rich>
          </c:tx>
          <c:layout/>
        </c:title>
        <c:numFmt formatCode="#,##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4045184"/>
        <c:crosses val="autoZero"/>
        <c:crossBetween val="midCat"/>
      </c:valAx>
      <c:valAx>
        <c:axId val="840451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Наценка, грн.</a:t>
                </a:r>
              </a:p>
            </c:rich>
          </c:tx>
          <c:layout>
            <c:manualLayout>
              <c:xMode val="edge"/>
              <c:yMode val="edge"/>
              <c:x val="0"/>
              <c:y val="0.38950072581709444"/>
            </c:manualLayout>
          </c:layout>
        </c:title>
        <c:numFmt formatCode="#,##0.00" sourceLinked="1"/>
        <c:tickLblPos val="nextTo"/>
        <c:crossAx val="84043264"/>
        <c:crosses val="autoZero"/>
        <c:crossBetween val="midCat"/>
      </c:valAx>
      <c:spPr>
        <a:ln cap="rnd"/>
      </c:spPr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21</xdr:col>
      <xdr:colOff>247650</xdr:colOff>
      <xdr:row>26</xdr:row>
      <xdr:rowOff>114300</xdr:rowOff>
    </xdr:to>
    <xdr:graphicFrame macro="">
      <xdr:nvGraphicFramePr>
        <xdr:cNvPr id="2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8;&#1080;&#1085;&#1077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АВС анализ"/>
      <sheetName val="анализ по Миллеру"/>
    </sheetNames>
    <sheetDataSet>
      <sheetData sheetId="0">
        <row r="24">
          <cell r="B24" t="str">
            <v>Наименование</v>
          </cell>
          <cell r="F24" t="str">
            <v>Ед. изм.</v>
          </cell>
          <cell r="I24" t="str">
            <v>Кол-во, шт.</v>
          </cell>
          <cell r="J24" t="str">
            <v>Отпускные</v>
          </cell>
          <cell r="M24" t="str">
            <v>Закупочные</v>
          </cell>
        </row>
        <row r="25">
          <cell r="J25" t="str">
            <v>Отпуск. Цена, грн</v>
          </cell>
          <cell r="K25" t="str">
            <v>Сумма, грн</v>
          </cell>
          <cell r="M25" t="str">
            <v xml:space="preserve">Ср. цена, грн. </v>
          </cell>
        </row>
        <row r="27">
          <cell r="B27" t="str">
            <v>Cоус Тартар 50г.</v>
          </cell>
          <cell r="F27" t="str">
            <v>порция</v>
          </cell>
          <cell r="I27">
            <v>17</v>
          </cell>
          <cell r="J27">
            <v>1.2259740259740259</v>
          </cell>
          <cell r="K27">
            <v>20.841558441558441</v>
          </cell>
          <cell r="M27">
            <v>1.1000000000000001</v>
          </cell>
        </row>
        <row r="28">
          <cell r="B28" t="str">
            <v>Cуп-крем из шпината</v>
          </cell>
          <cell r="F28" t="str">
            <v>порция</v>
          </cell>
          <cell r="I28">
            <v>32</v>
          </cell>
          <cell r="J28">
            <v>8.8935064935064947</v>
          </cell>
          <cell r="K28">
            <v>284.59220779220783</v>
          </cell>
          <cell r="M28">
            <v>7.8</v>
          </cell>
        </row>
        <row r="29">
          <cell r="B29" t="str">
            <v>№ 3 Сет "Токио"</v>
          </cell>
          <cell r="F29" t="str">
            <v>порция</v>
          </cell>
          <cell r="I29">
            <v>44</v>
          </cell>
          <cell r="J29">
            <v>6.9</v>
          </cell>
          <cell r="K29">
            <v>303.60000000000002</v>
          </cell>
          <cell r="M29">
            <v>3.5</v>
          </cell>
        </row>
        <row r="30">
          <cell r="B30" t="str">
            <v>Ананас в кляре</v>
          </cell>
          <cell r="F30" t="str">
            <v>порция</v>
          </cell>
          <cell r="I30">
            <v>36</v>
          </cell>
          <cell r="J30">
            <v>4.638961038961039</v>
          </cell>
          <cell r="K30">
            <v>167.00259740259742</v>
          </cell>
          <cell r="M30">
            <v>2.2000000000000002</v>
          </cell>
        </row>
        <row r="31">
          <cell r="B31" t="str">
            <v>Ассорти соленья</v>
          </cell>
          <cell r="F31" t="str">
            <v>порция</v>
          </cell>
          <cell r="I31">
            <v>8</v>
          </cell>
          <cell r="J31">
            <v>7.7922077922077921</v>
          </cell>
          <cell r="K31">
            <v>62.337662337662337</v>
          </cell>
          <cell r="M31">
            <v>4.7</v>
          </cell>
        </row>
        <row r="32">
          <cell r="B32" t="str">
            <v>Ассорти суши (ланч)</v>
          </cell>
          <cell r="F32" t="str">
            <v>порция</v>
          </cell>
          <cell r="I32">
            <v>55</v>
          </cell>
          <cell r="J32">
            <v>2.5740259740259739</v>
          </cell>
          <cell r="K32">
            <v>141.57142857142856</v>
          </cell>
          <cell r="M32">
            <v>1.9</v>
          </cell>
        </row>
        <row r="33">
          <cell r="B33" t="str">
            <v>Ассорти суши-спайси ланч</v>
          </cell>
          <cell r="F33" t="str">
            <v>порция</v>
          </cell>
          <cell r="I33">
            <v>18</v>
          </cell>
          <cell r="J33">
            <v>2.5558441558441558</v>
          </cell>
          <cell r="K33">
            <v>46.005194805194805</v>
          </cell>
          <cell r="M33">
            <v>2.2000000000000002</v>
          </cell>
        </row>
        <row r="34">
          <cell r="B34" t="str">
            <v>Баклажаны Горец</v>
          </cell>
          <cell r="F34" t="str">
            <v>порция</v>
          </cell>
          <cell r="I34">
            <v>12</v>
          </cell>
          <cell r="J34">
            <v>8.3116883116883109</v>
          </cell>
          <cell r="K34">
            <v>99.740259740259731</v>
          </cell>
          <cell r="M34">
            <v>4.9000000000000004</v>
          </cell>
        </row>
        <row r="35">
          <cell r="B35" t="str">
            <v>Балык мясной 30г.</v>
          </cell>
          <cell r="F35" t="str">
            <v>порция</v>
          </cell>
          <cell r="I35">
            <v>34</v>
          </cell>
          <cell r="J35">
            <v>3.7896103896103894</v>
          </cell>
          <cell r="K35">
            <v>128.84675324675325</v>
          </cell>
          <cell r="M35">
            <v>2.7</v>
          </cell>
        </row>
        <row r="36">
          <cell r="B36" t="str">
            <v>Блинчики европ. ланч</v>
          </cell>
          <cell r="F36" t="str">
            <v>порция</v>
          </cell>
          <cell r="I36">
            <v>41</v>
          </cell>
          <cell r="J36">
            <v>3.0961038961038958</v>
          </cell>
          <cell r="K36">
            <v>126.94025974025973</v>
          </cell>
          <cell r="M36">
            <v>2.4</v>
          </cell>
        </row>
        <row r="37">
          <cell r="I37">
            <v>297</v>
          </cell>
          <cell r="K37">
            <v>1381.4779220779221</v>
          </cell>
        </row>
      </sheetData>
      <sheetData sheetId="1"/>
      <sheetData sheetId="2">
        <row r="8">
          <cell r="D8">
            <v>1.1000000000000001</v>
          </cell>
          <cell r="E8">
            <v>20.841558441558441</v>
          </cell>
        </row>
        <row r="9">
          <cell r="D9">
            <v>7.8</v>
          </cell>
          <cell r="E9">
            <v>284.59220779220783</v>
          </cell>
        </row>
        <row r="10">
          <cell r="D10">
            <v>3.5</v>
          </cell>
          <cell r="E10">
            <v>303.60000000000002</v>
          </cell>
        </row>
        <row r="11">
          <cell r="D11">
            <v>2.2000000000000002</v>
          </cell>
          <cell r="E11">
            <v>167.00259740259742</v>
          </cell>
        </row>
        <row r="12">
          <cell r="D12">
            <v>4.7</v>
          </cell>
          <cell r="E12">
            <v>62.337662337662337</v>
          </cell>
        </row>
        <row r="13">
          <cell r="D13">
            <v>1.9</v>
          </cell>
          <cell r="E13">
            <v>141.57142857142856</v>
          </cell>
        </row>
        <row r="14">
          <cell r="D14">
            <v>2.2000000000000002</v>
          </cell>
          <cell r="E14">
            <v>46.005194805194805</v>
          </cell>
        </row>
        <row r="15">
          <cell r="D15">
            <v>4.9000000000000004</v>
          </cell>
          <cell r="E15">
            <v>99.740259740259731</v>
          </cell>
        </row>
        <row r="16">
          <cell r="D16">
            <v>2.7</v>
          </cell>
          <cell r="E16">
            <v>128.84675324675325</v>
          </cell>
        </row>
        <row r="17">
          <cell r="D17">
            <v>2.4</v>
          </cell>
          <cell r="E17">
            <v>126.94025974025973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21"/>
  <sheetViews>
    <sheetView tabSelected="1" workbookViewId="0">
      <selection activeCell="E25" sqref="E25"/>
    </sheetView>
  </sheetViews>
  <sheetFormatPr defaultRowHeight="15"/>
  <cols>
    <col min="3" max="3" width="21.7109375" customWidth="1"/>
    <col min="4" max="4" width="12" customWidth="1"/>
    <col min="5" max="5" width="13" customWidth="1"/>
  </cols>
  <sheetData>
    <row r="3" spans="2:5" ht="15.75" thickBot="1"/>
    <row r="4" spans="2:5" ht="25.5">
      <c r="B4" s="1" t="s">
        <v>0</v>
      </c>
      <c r="C4" s="2" t="s">
        <v>1</v>
      </c>
      <c r="D4" s="3" t="s">
        <v>2</v>
      </c>
      <c r="E4" s="4" t="s">
        <v>3</v>
      </c>
    </row>
    <row r="5" spans="2:5">
      <c r="B5" s="5" t="s">
        <v>4</v>
      </c>
      <c r="C5" s="6" t="s">
        <v>5</v>
      </c>
      <c r="D5" s="6">
        <f>VLOOKUP(C5,[1]данные!B24:M33,12)</f>
        <v>1.1000000000000001</v>
      </c>
      <c r="E5" s="7">
        <f>VLOOKUP(C5,[1]данные!B24:L33,10)</f>
        <v>20.841558441558441</v>
      </c>
    </row>
    <row r="6" spans="2:5">
      <c r="B6" s="5" t="s">
        <v>6</v>
      </c>
      <c r="C6" s="6" t="s">
        <v>7</v>
      </c>
      <c r="D6" s="6">
        <f>VLOOKUP(C6,[1]данные!B25:M34,12)</f>
        <v>7.8</v>
      </c>
      <c r="E6" s="7">
        <f>VLOOKUP(C6,[1]данные!B25:L34,10)</f>
        <v>284.59220779220783</v>
      </c>
    </row>
    <row r="7" spans="2:5">
      <c r="B7" s="5" t="s">
        <v>8</v>
      </c>
      <c r="C7" s="6" t="s">
        <v>9</v>
      </c>
      <c r="D7" s="6">
        <f>VLOOKUP(C7,[1]данные!B26:M35,12)</f>
        <v>3.5</v>
      </c>
      <c r="E7" s="7">
        <f>VLOOKUP(C7,[1]данные!B26:L35,10)</f>
        <v>303.60000000000002</v>
      </c>
    </row>
    <row r="8" spans="2:5">
      <c r="B8" s="5" t="s">
        <v>10</v>
      </c>
      <c r="C8" s="6" t="s">
        <v>11</v>
      </c>
      <c r="D8" s="6">
        <f>VLOOKUP(C8,[1]данные!B27:M36,12)</f>
        <v>2.2000000000000002</v>
      </c>
      <c r="E8" s="7">
        <f>VLOOKUP(C8,[1]данные!B27:L36,10)</f>
        <v>167.00259740259742</v>
      </c>
    </row>
    <row r="9" spans="2:5">
      <c r="B9" s="5" t="s">
        <v>12</v>
      </c>
      <c r="C9" s="6" t="s">
        <v>13</v>
      </c>
      <c r="D9" s="6">
        <f>VLOOKUP(C9,[1]данные!B28:M37,12)</f>
        <v>4.7</v>
      </c>
      <c r="E9" s="7">
        <f>VLOOKUP(C9,[1]данные!B28:L37,10)</f>
        <v>62.337662337662337</v>
      </c>
    </row>
    <row r="10" spans="2:5">
      <c r="B10" s="5" t="s">
        <v>14</v>
      </c>
      <c r="C10" s="6" t="s">
        <v>15</v>
      </c>
      <c r="D10" s="6">
        <f>VLOOKUP(C10,[1]данные!B29:M38,12)</f>
        <v>1.9</v>
      </c>
      <c r="E10" s="7">
        <f>VLOOKUP(C10,[1]данные!B29:L38,10)</f>
        <v>141.57142857142856</v>
      </c>
    </row>
    <row r="11" spans="2:5" ht="25.5">
      <c r="B11" s="5" t="s">
        <v>16</v>
      </c>
      <c r="C11" s="6" t="s">
        <v>17</v>
      </c>
      <c r="D11" s="6">
        <f>VLOOKUP(C11,[1]данные!B30:M39,12)</f>
        <v>2.2000000000000002</v>
      </c>
      <c r="E11" s="7">
        <f>VLOOKUP(C11,[1]данные!B30:L39,10)</f>
        <v>46.005194805194805</v>
      </c>
    </row>
    <row r="12" spans="2:5">
      <c r="B12" s="5" t="s">
        <v>18</v>
      </c>
      <c r="C12" s="6" t="s">
        <v>19</v>
      </c>
      <c r="D12" s="6">
        <f>VLOOKUP(C12,[1]данные!B31:M40,12)</f>
        <v>4.9000000000000004</v>
      </c>
      <c r="E12" s="7">
        <f>VLOOKUP(C12,[1]данные!B31:L40,10)</f>
        <v>99.740259740259731</v>
      </c>
    </row>
    <row r="13" spans="2:5">
      <c r="B13" s="5" t="s">
        <v>20</v>
      </c>
      <c r="C13" s="6" t="s">
        <v>21</v>
      </c>
      <c r="D13" s="6">
        <f>VLOOKUP(C13,[1]данные!B32:M41,12)</f>
        <v>2.7</v>
      </c>
      <c r="E13" s="7">
        <f>VLOOKUP(C13,[1]данные!B32:L41,10)</f>
        <v>128.84675324675325</v>
      </c>
    </row>
    <row r="14" spans="2:5" ht="15.75" thickBot="1">
      <c r="B14" s="8" t="s">
        <v>22</v>
      </c>
      <c r="C14" s="9" t="s">
        <v>23</v>
      </c>
      <c r="D14" s="6">
        <f>VLOOKUP(C14,[1]данные!B33:M42,12)</f>
        <v>2.4</v>
      </c>
      <c r="E14" s="7">
        <f>VLOOKUP(C14,[1]данные!B33:L42,10)</f>
        <v>126.94025974025973</v>
      </c>
    </row>
    <row r="15" spans="2:5" ht="25.5">
      <c r="B15" s="10"/>
      <c r="C15" s="11" t="s">
        <v>24</v>
      </c>
      <c r="D15" s="11">
        <f>AVERAGE(D5:D14)</f>
        <v>3.34</v>
      </c>
      <c r="E15" s="11">
        <f>AVERAGE(E5:E14)</f>
        <v>138.14779220779221</v>
      </c>
    </row>
    <row r="20" spans="3:4">
      <c r="C20" t="s">
        <v>25</v>
      </c>
      <c r="D20" s="12">
        <f>E15</f>
        <v>138.14779220779221</v>
      </c>
    </row>
    <row r="21" spans="3:4">
      <c r="C21" t="s">
        <v>26</v>
      </c>
      <c r="D21" s="12">
        <f>D15</f>
        <v>3.34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2011-09-14T12:09:47Z</dcterms:created>
  <dcterms:modified xsi:type="dcterms:W3CDTF">2011-09-14T12:13:47Z</dcterms:modified>
</cp:coreProperties>
</file>