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16608" windowHeight="8136"/>
  </bookViews>
  <sheets>
    <sheet name="Доход" sheetId="1" r:id="rId1"/>
    <sheet name="Себестоимость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7" i="1"/>
  <c r="G6" i="1"/>
  <c r="G5" i="1"/>
  <c r="G4" i="1"/>
  <c r="G31" i="1" s="1"/>
  <c r="F31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H31" i="1" l="1"/>
</calcChain>
</file>

<file path=xl/sharedStrings.xml><?xml version="1.0" encoding="utf-8"?>
<sst xmlns="http://schemas.openxmlformats.org/spreadsheetml/2006/main" count="82" uniqueCount="80">
  <si>
    <t>Номенклатура</t>
  </si>
  <si>
    <t>Видаток к-ть</t>
  </si>
  <si>
    <t>Скло МТЗ МК 472х224 бок 70-6700021</t>
  </si>
  <si>
    <t>Скло МТЗ МК 656х453 двери 70-6708014</t>
  </si>
  <si>
    <t>Скло МТЗ УК 1204х841 заднє 80-6700011</t>
  </si>
  <si>
    <t>Скло МТЗ УК 1267х918 перед 80-6700011-01</t>
  </si>
  <si>
    <t>Скло МТЗ УК 557х392 двери ниж.80-6700011-05</t>
  </si>
  <si>
    <t>Скло МТЗ УК 765х642 бокове 80-6700011-02</t>
  </si>
  <si>
    <t>Скло МТЗ УК 794х607 двери верх. 80-6700011-03</t>
  </si>
  <si>
    <t>Скло МТЗ-1025 868х749 бокове(3отв) 80-6708901-А</t>
  </si>
  <si>
    <t>Скло МТЗ-1221 868х779 бокове(3отв) 80-6708901</t>
  </si>
  <si>
    <t>Скло Т-150 1154х554 заднє 150.45.142Б</t>
  </si>
  <si>
    <t>Скло Т-150 605х592 двері 150.45.141Б</t>
  </si>
  <si>
    <t>Скло Т-150 806х391 бокове 150.45.140Б</t>
  </si>
  <si>
    <t>Скло Т-150 851х720 переднє 150.45.139Б</t>
  </si>
  <si>
    <t>Скло Т-16 610х194 бок.заднє СШ20.51.201А</t>
  </si>
  <si>
    <t>Скло Т-16 610х258 бокове СШ20.51.135А</t>
  </si>
  <si>
    <t>Скло Т-16 964х254 нижнє СШ20.51.225А</t>
  </si>
  <si>
    <t>Скло Т-25 762х543 дверей Т30.45.152</t>
  </si>
  <si>
    <t>Скло Т-25 794х557(565) бокове Т30.45.151А</t>
  </si>
  <si>
    <t>Скло Т-25 903х660 заднє Т30.45.200</t>
  </si>
  <si>
    <t>Скло Т-40 445х385 дверей верхнє Т25-6708015</t>
  </si>
  <si>
    <t>Скло Т-40 480х326 дверей нижнє Т25-6708018</t>
  </si>
  <si>
    <t>Скло Т-40 608х395 заднє Т25-6710012Б</t>
  </si>
  <si>
    <t>Скло ЮМЗ н.к 1085х807 заднє 45Т-6706012</t>
  </si>
  <si>
    <t>Скло ЮМЗ н.к 1146х861 лобове 45Т-6700021</t>
  </si>
  <si>
    <t>Скло ЮМЗ н.к 245х482 пер.ниж 45Т-6700023</t>
  </si>
  <si>
    <t>Скло ЮМЗ н.к 459х445 дверей 45Т-6708021</t>
  </si>
  <si>
    <t>Скло ЮМЗ с.к 902х672 пер-нє 45-6700021</t>
  </si>
  <si>
    <t>Видаток сума Без ПДВ</t>
  </si>
  <si>
    <t>Дохід від продажу товару Без ПДВ</t>
  </si>
  <si>
    <t>Маржа (%)</t>
  </si>
  <si>
    <t>Вартість номенклатури на складах</t>
  </si>
  <si>
    <t xml:space="preserve">08.10.13 </t>
  </si>
  <si>
    <t>По фірмі "ДЮК і К". По всіх місцях зберігання. По номенклатурних позиціях з групи "Запчастини".</t>
  </si>
  <si>
    <t>Собіварт. без ПДВ</t>
  </si>
  <si>
    <t>Склад товарів(ДІК)</t>
  </si>
  <si>
    <t>Залишок</t>
  </si>
  <si>
    <t>Вартість</t>
  </si>
  <si>
    <t>Скло МТЗ МК 1044х655 пер/зад 70-6700012 (шт.)</t>
  </si>
  <si>
    <t>Скло МТЗ МК 472х224 бок 70-6700021 (шт.)</t>
  </si>
  <si>
    <t>Скло МТЗ МК 656х453 двери 70-6708014 (шт.)</t>
  </si>
  <si>
    <t>Скло МТЗ УК 1204х841 заднє 80-6700011 (шт.)</t>
  </si>
  <si>
    <t>Скло МТЗ УК 1267х918 перед 80-6700011-01 (шт.)</t>
  </si>
  <si>
    <t>Скло МТЗ УК 430х289 п.ниж 80-6700011-04 (шт.)</t>
  </si>
  <si>
    <t>Скло МТЗ УК 557х392 двери ниж.80-6700011-05 (шт.)</t>
  </si>
  <si>
    <t>Скло МТЗ УК 765х642 бокове 80-6700011-02 (шт.)</t>
  </si>
  <si>
    <t>Скло МТЗ УК 794х607 двери верх. 80-6700011-03 (шт.)</t>
  </si>
  <si>
    <t>Скло МТЗ-1025 868х749 бокове(3отв) 80-6708901-А (шт.)</t>
  </si>
  <si>
    <t>Скло МТЗ-1221 868х779 бокове(3отв) 80-6708901 (шт.)</t>
  </si>
  <si>
    <t>Скло Т-150 605х592 двері 150.45.141Б (шт.)</t>
  </si>
  <si>
    <t>Скло Т-16 610х194 бок.заднє СШ20.51.201А (шт.)</t>
  </si>
  <si>
    <t>Скло Т-16 610х258 бокове СШ20.51.135А (шт.)</t>
  </si>
  <si>
    <t>Скло Т-16 731х610 заднє СШ20.51.216А (шт.)</t>
  </si>
  <si>
    <t>Скло Т-16 789х596 двері СШ20.51.126А-1Б (шт.)</t>
  </si>
  <si>
    <t>Скло Т-16 942х807 переднє СШ20.51.123-1А (шт.)</t>
  </si>
  <si>
    <t>Скло Т-16 964х254 нижнє СШ20.51.225А (шт.)</t>
  </si>
  <si>
    <t>Скло Т-25 1032х805 лоб.(перед)Т30.45.150 (шт.)</t>
  </si>
  <si>
    <t>Скло Т-25 620х250 задн.мале Т30.47.443 (шт.)</t>
  </si>
  <si>
    <t>Скло Т-25 762х543 дверей Т30.45.152 (шт.)</t>
  </si>
  <si>
    <t>Скло Т-25 767х510  форточки Т30.45.353 (шт.)</t>
  </si>
  <si>
    <t>Скло Т-25 794х557(565) бокове Т30.45.151А (шт.)</t>
  </si>
  <si>
    <t>Скло Т-25 903х660 заднє Т30.45.200 (шт.)</t>
  </si>
  <si>
    <t>Скло Т-40 392х392 бокове Т25-6709011 (шт.)</t>
  </si>
  <si>
    <t>Скло Т-40 445х385 дверей верхнє Т25-6708015 (шт.)</t>
  </si>
  <si>
    <t>Скло Т-40 480х326 дверей нижнє Т25-6708018 (шт.)</t>
  </si>
  <si>
    <t>Скло Т-40 608х395 заднє Т25-6710012Б (шт.)</t>
  </si>
  <si>
    <t>Скло Т-40 672х512 лобове Т25-6706021 (шт.)</t>
  </si>
  <si>
    <t>Скло ЮМЗ н.к 1085х807 заднє 45Т-6706012 (шт.)</t>
  </si>
  <si>
    <t>Скло ЮМЗ н.к 1146х861 лобове 45Т-6700021 (шт.)</t>
  </si>
  <si>
    <t>Скло ЮМЗ н.к 245х482 пер.ниж 45Т-6700023 (шт.)</t>
  </si>
  <si>
    <t>Скло ЮМЗ н.к 807х663 бокове 45Т-6706025 (шт.)</t>
  </si>
  <si>
    <t>Скло ЮМЗ н.к 847х622 дв.верх 45Т-6708019 (шт.)</t>
  </si>
  <si>
    <t>Скло ЮМЗ с.к 902х672 пер-нє 45-6700021 (шт.)</t>
  </si>
  <si>
    <t>Скло ЮМЗ с.к 975х518 заднє 45-6706012 (шт.)</t>
  </si>
  <si>
    <t>Скло ЮМЗ с.к. 540х530  бок 45-6700330 (шт.)</t>
  </si>
  <si>
    <t>Скло ЮМЗ с.к. 571х539 двер.45-6708019 (шт.)</t>
  </si>
  <si>
    <t>Середня ціна реалізації Без ПДВ</t>
  </si>
  <si>
    <t>Себестоимоть приобретения товара (без НДС)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</si>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</sst>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&quot; грн&quot;"/>
    <numFmt numFmtId="165" formatCode="0.000;[Red]\-0.000"/>
    <numFmt numFmtId="166" formatCode="#,##0.00&quot; грн&quot;;[Red]\-#,##0.00&quot; грн&quot;"/>
    <numFmt numFmtId="167" formatCode="0.00&quot; грн&quot;;[Red]\-0.00&quot; гр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6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/>
    <xf numFmtId="2" fontId="3" fillId="0" borderId="0" xfId="0" applyNumberFormat="1" applyFont="1" applyAlignment="1">
      <alignment horizontal="centerContinuous"/>
    </xf>
    <xf numFmtId="2" fontId="3" fillId="0" borderId="0" xfId="0" applyNumberFormat="1" applyFont="1" applyAlignment="1"/>
    <xf numFmtId="0" fontId="3" fillId="0" borderId="0" xfId="0" applyFont="1" applyAlignment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/>
    <xf numFmtId="10" fontId="3" fillId="0" borderId="1" xfId="0" applyNumberFormat="1" applyFont="1" applyBorder="1" applyAlignment="1"/>
    <xf numFmtId="4" fontId="4" fillId="0" borderId="1" xfId="0" applyNumberFormat="1" applyFont="1" applyBorder="1" applyAlignment="1"/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right" vertical="top"/>
    </xf>
    <xf numFmtId="165" fontId="0" fillId="0" borderId="1" xfId="0" applyNumberFormat="1" applyFont="1" applyBorder="1" applyAlignment="1">
      <alignment horizontal="right" vertical="top"/>
    </xf>
    <xf numFmtId="166" fontId="0" fillId="0" borderId="1" xfId="0" applyNumberFormat="1" applyFont="1" applyBorder="1" applyAlignment="1">
      <alignment horizontal="right" vertical="top"/>
    </xf>
    <xf numFmtId="167" fontId="0" fillId="0" borderId="1" xfId="0" applyNumberFormat="1" applyFont="1" applyBorder="1" applyAlignment="1">
      <alignment horizontal="right" vertical="top"/>
    </xf>
    <xf numFmtId="0" fontId="8" fillId="0" borderId="0" xfId="0" applyFont="1" applyAlignment="1">
      <alignment horizontal="right"/>
    </xf>
    <xf numFmtId="2" fontId="3" fillId="0" borderId="5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Continuous"/>
    </xf>
    <xf numFmtId="1" fontId="3" fillId="0" borderId="0" xfId="0" applyNumberFormat="1" applyFont="1" applyAlignment="1"/>
    <xf numFmtId="1" fontId="2" fillId="4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/>
    <xf numFmtId="4" fontId="3" fillId="0" borderId="0" xfId="0" applyNumberFormat="1" applyFont="1" applyAlignment="1"/>
    <xf numFmtId="10" fontId="3" fillId="0" borderId="1" xfId="1" applyNumberFormat="1" applyFont="1" applyBorder="1" applyAlignment="1"/>
    <xf numFmtId="0" fontId="3" fillId="4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2" borderId="3" xfId="0" applyFont="1" applyFill="1" applyBorder="1" applyAlignment="1">
      <alignment horizontal="center" vertical="top" wrapText="1"/>
    </xf>
    <xf numFmtId="166" fontId="9" fillId="0" borderId="1" xfId="0" applyNumberFormat="1" applyFont="1" applyBorder="1" applyAlignment="1">
      <alignment horizontal="right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B4" sqref="B4"/>
    </sheetView>
  </sheetViews>
  <sheetFormatPr defaultColWidth="44.5546875" defaultRowHeight="13.2" outlineLevelCol="1" x14ac:dyDescent="0.25"/>
  <cols>
    <col min="1" max="1" width="49.109375" style="4" customWidth="1"/>
    <col min="2" max="2" width="12.5546875" style="4" customWidth="1"/>
    <col min="3" max="3" width="14" style="3" hidden="1" customWidth="1" outlineLevel="1"/>
    <col min="4" max="4" width="11.88671875" style="34" hidden="1" customWidth="1" outlineLevel="1"/>
    <col min="5" max="5" width="12.33203125" style="3" hidden="1" customWidth="1" outlineLevel="1"/>
    <col min="6" max="6" width="11.33203125" style="3" hidden="1" customWidth="1" outlineLevel="1"/>
    <col min="7" max="7" width="9.88671875" style="7" hidden="1" customWidth="1" outlineLevel="1"/>
    <col min="8" max="8" width="44.5546875" style="4" collapsed="1"/>
    <col min="9" max="16384" width="44.5546875" style="4"/>
  </cols>
  <sheetData>
    <row r="1" spans="1:8" x14ac:dyDescent="0.25">
      <c r="A1" s="1"/>
      <c r="B1" s="1"/>
      <c r="C1" s="2"/>
      <c r="D1" s="33"/>
      <c r="E1" s="2"/>
      <c r="G1" s="32"/>
    </row>
    <row r="2" spans="1:8" x14ac:dyDescent="0.25">
      <c r="G2" s="32"/>
    </row>
    <row r="3" spans="1:8" ht="66" x14ac:dyDescent="0.25">
      <c r="A3" s="29" t="s">
        <v>0</v>
      </c>
      <c r="B3" s="29" t="s">
        <v>78</v>
      </c>
      <c r="C3" s="30" t="s">
        <v>29</v>
      </c>
      <c r="D3" s="35" t="s">
        <v>1</v>
      </c>
      <c r="E3" s="30" t="s">
        <v>77</v>
      </c>
      <c r="F3" s="30" t="s">
        <v>30</v>
      </c>
      <c r="G3" s="31" t="s">
        <v>31</v>
      </c>
    </row>
    <row r="4" spans="1:8" x14ac:dyDescent="0.25">
      <c r="A4" s="10" t="s">
        <v>2</v>
      </c>
      <c r="B4" s="10">
        <f>IFERROR(VLOOKUP(A4&amp;" (шт.)",Себестоимость!A:B,2,0),"нет данных")</f>
        <v>8.7100000000000009</v>
      </c>
      <c r="C4" s="11">
        <v>90</v>
      </c>
      <c r="D4" s="36">
        <v>10</v>
      </c>
      <c r="E4" s="11">
        <f>C4/D4</f>
        <v>9</v>
      </c>
      <c r="F4" s="26">
        <v>19.420000000000002</v>
      </c>
      <c r="G4" s="8">
        <f>F4/C4</f>
        <v>0.21577777777777779</v>
      </c>
      <c r="H4" s="3"/>
    </row>
    <row r="5" spans="1:8" x14ac:dyDescent="0.25">
      <c r="A5" s="5" t="s">
        <v>3</v>
      </c>
      <c r="B5" s="10">
        <f>IFERROR(VLOOKUP(A5&amp;" (шт.)",Себестоимость!A:B,2,0),"нет данных")</f>
        <v>24.51</v>
      </c>
      <c r="C5" s="6">
        <v>1139.7</v>
      </c>
      <c r="D5" s="37">
        <v>30</v>
      </c>
      <c r="E5" s="6">
        <f t="shared" ref="E5:E30" si="0">C5/D5</f>
        <v>37.99</v>
      </c>
      <c r="F5" s="27">
        <v>404.7</v>
      </c>
      <c r="G5" s="8">
        <f>F5/C5</f>
        <v>0.35509344564359041</v>
      </c>
    </row>
    <row r="6" spans="1:8" x14ac:dyDescent="0.25">
      <c r="A6" s="5" t="s">
        <v>4</v>
      </c>
      <c r="B6" s="10">
        <f>IFERROR(VLOOKUP(A6&amp;" (шт.)",Себестоимость!A:B,2,0),"нет данных")</f>
        <v>83.53</v>
      </c>
      <c r="C6" s="6">
        <v>25269.65</v>
      </c>
      <c r="D6" s="37">
        <v>230</v>
      </c>
      <c r="E6" s="6">
        <f t="shared" si="0"/>
        <v>109.86804347826087</v>
      </c>
      <c r="F6" s="27">
        <v>3051.55</v>
      </c>
      <c r="G6" s="8">
        <f>F6/C6</f>
        <v>0.1207594881606987</v>
      </c>
    </row>
    <row r="7" spans="1:8" x14ac:dyDescent="0.25">
      <c r="A7" s="5" t="s">
        <v>5</v>
      </c>
      <c r="B7" s="10">
        <f>IFERROR(VLOOKUP(A7&amp;" (шт.)",Себестоимость!A:B,2,0),"нет данных")</f>
        <v>95.92</v>
      </c>
      <c r="C7" s="6">
        <v>4635.9399999999996</v>
      </c>
      <c r="D7" s="37">
        <v>40</v>
      </c>
      <c r="E7" s="6">
        <f t="shared" si="0"/>
        <v>115.89849999999998</v>
      </c>
      <c r="F7" s="27">
        <v>797.94</v>
      </c>
      <c r="G7" s="8">
        <f>F7/C7</f>
        <v>0.17212043296505133</v>
      </c>
    </row>
    <row r="8" spans="1:8" x14ac:dyDescent="0.25">
      <c r="A8" s="5" t="s">
        <v>6</v>
      </c>
      <c r="B8" s="10">
        <f>IFERROR(VLOOKUP(A8&amp;" (шт.)",Себестоимость!A:B,2,0),"нет данных")</f>
        <v>18</v>
      </c>
      <c r="C8" s="6">
        <v>1087.05</v>
      </c>
      <c r="D8" s="37">
        <v>40</v>
      </c>
      <c r="E8" s="6">
        <f t="shared" si="0"/>
        <v>27.17625</v>
      </c>
      <c r="F8" s="27">
        <v>347.51</v>
      </c>
      <c r="G8" s="8">
        <f t="shared" ref="G8:G30" si="1">F8/C8</f>
        <v>0.31968170737316592</v>
      </c>
    </row>
    <row r="9" spans="1:8" x14ac:dyDescent="0.25">
      <c r="A9" s="5" t="s">
        <v>7</v>
      </c>
      <c r="B9" s="41">
        <f>IFERROR(VLOOKUP(A9&amp;" (шт.)",Себестоимость!A:B,2,0),"нет данных")</f>
        <v>39.630000000000003</v>
      </c>
      <c r="C9" s="6">
        <v>779.2</v>
      </c>
      <c r="D9" s="37">
        <v>20</v>
      </c>
      <c r="E9" s="6">
        <f t="shared" si="0"/>
        <v>38.96</v>
      </c>
      <c r="F9" s="28">
        <v>20</v>
      </c>
      <c r="G9" s="8">
        <f t="shared" si="1"/>
        <v>2.5667351129363448E-2</v>
      </c>
    </row>
    <row r="10" spans="1:8" x14ac:dyDescent="0.25">
      <c r="A10" s="5" t="s">
        <v>8</v>
      </c>
      <c r="B10" s="5">
        <f>IFERROR(VLOOKUP(A10&amp;" (шт.)",Себестоимость!A:B,2,0),"нет данных")</f>
        <v>39.76</v>
      </c>
      <c r="C10" s="6">
        <v>4284.25</v>
      </c>
      <c r="D10" s="37">
        <v>80</v>
      </c>
      <c r="E10" s="6">
        <f t="shared" si="0"/>
        <v>53.553125000000001</v>
      </c>
      <c r="F10" s="27">
        <v>850.07</v>
      </c>
      <c r="G10" s="8">
        <f t="shared" si="1"/>
        <v>0.1984174592985937</v>
      </c>
    </row>
    <row r="11" spans="1:8" x14ac:dyDescent="0.25">
      <c r="A11" s="5" t="s">
        <v>9</v>
      </c>
      <c r="B11" s="5">
        <f>IFERROR(VLOOKUP(A11&amp;" (шт.)",Себестоимость!A:B,2,0),"нет данных")</f>
        <v>65.87</v>
      </c>
      <c r="C11" s="6">
        <v>8626.9500000000007</v>
      </c>
      <c r="D11" s="37">
        <v>100</v>
      </c>
      <c r="E11" s="6">
        <f t="shared" si="0"/>
        <v>86.269500000000008</v>
      </c>
      <c r="F11" s="27">
        <v>1124.83</v>
      </c>
      <c r="G11" s="8">
        <f t="shared" si="1"/>
        <v>0.1303855939816505</v>
      </c>
    </row>
    <row r="12" spans="1:8" x14ac:dyDescent="0.25">
      <c r="A12" s="5" t="s">
        <v>10</v>
      </c>
      <c r="B12" s="5">
        <f>IFERROR(VLOOKUP(A12&amp;" (шт.)",Себестоимость!A:B,2,0),"нет данных")</f>
        <v>68.010000000000005</v>
      </c>
      <c r="C12" s="6">
        <v>618</v>
      </c>
      <c r="D12" s="37">
        <v>6</v>
      </c>
      <c r="E12" s="6">
        <f t="shared" si="0"/>
        <v>103</v>
      </c>
      <c r="F12" s="27">
        <v>209.85</v>
      </c>
      <c r="G12" s="8">
        <f t="shared" si="1"/>
        <v>0.33956310679611651</v>
      </c>
    </row>
    <row r="13" spans="1:8" x14ac:dyDescent="0.25">
      <c r="A13" s="5" t="s">
        <v>11</v>
      </c>
      <c r="B13" s="5" t="str">
        <f>IFERROR(VLOOKUP(A13&amp;" (шт.)",Себестоимость!A:B,2,0),"нет данных")</f>
        <v>нет данных</v>
      </c>
      <c r="C13" s="6">
        <v>437.5</v>
      </c>
      <c r="D13" s="37">
        <v>10</v>
      </c>
      <c r="E13" s="6">
        <f t="shared" si="0"/>
        <v>43.75</v>
      </c>
      <c r="F13" s="27">
        <v>14.11</v>
      </c>
      <c r="G13" s="8">
        <f t="shared" si="1"/>
        <v>3.225142857142857E-2</v>
      </c>
    </row>
    <row r="14" spans="1:8" x14ac:dyDescent="0.25">
      <c r="A14" s="5" t="s">
        <v>12</v>
      </c>
      <c r="B14" s="5">
        <f>IFERROR(VLOOKUP(A14&amp;" (шт.)",Себестоимость!A:B,2,0),"нет данных")</f>
        <v>31.03</v>
      </c>
      <c r="C14" s="6">
        <v>280.17</v>
      </c>
      <c r="D14" s="37">
        <v>9</v>
      </c>
      <c r="E14" s="6">
        <f t="shared" si="0"/>
        <v>31.130000000000003</v>
      </c>
      <c r="F14" s="27">
        <v>44.37</v>
      </c>
      <c r="G14" s="8">
        <f t="shared" si="1"/>
        <v>0.15836813363315128</v>
      </c>
    </row>
    <row r="15" spans="1:8" x14ac:dyDescent="0.25">
      <c r="A15" s="5" t="s">
        <v>13</v>
      </c>
      <c r="B15" s="5" t="str">
        <f>IFERROR(VLOOKUP(A15&amp;" (шт.)",Себестоимость!A:B,2,0),"нет данных")</f>
        <v>нет данных</v>
      </c>
      <c r="C15" s="6">
        <v>323.10000000000002</v>
      </c>
      <c r="D15" s="37">
        <v>15</v>
      </c>
      <c r="E15" s="6">
        <f t="shared" si="0"/>
        <v>21.540000000000003</v>
      </c>
      <c r="F15" s="27">
        <v>36.76</v>
      </c>
      <c r="G15" s="8">
        <f t="shared" si="1"/>
        <v>0.11377282575054161</v>
      </c>
    </row>
    <row r="16" spans="1:8" x14ac:dyDescent="0.25">
      <c r="A16" s="5" t="s">
        <v>14</v>
      </c>
      <c r="B16" s="5" t="str">
        <f>IFERROR(VLOOKUP(A16&amp;" (шт.)",Себестоимость!A:B,2,0),"нет данных")</f>
        <v>нет данных</v>
      </c>
      <c r="C16" s="6">
        <v>628.5</v>
      </c>
      <c r="D16" s="37">
        <v>15</v>
      </c>
      <c r="E16" s="6">
        <f t="shared" si="0"/>
        <v>41.9</v>
      </c>
      <c r="F16" s="27">
        <v>78.45</v>
      </c>
      <c r="G16" s="8">
        <f t="shared" si="1"/>
        <v>0.12482100238663485</v>
      </c>
    </row>
    <row r="17" spans="1:8" x14ac:dyDescent="0.25">
      <c r="A17" s="5" t="s">
        <v>15</v>
      </c>
      <c r="B17" s="5">
        <f>IFERROR(VLOOKUP(A17&amp;" (шт.)",Себестоимость!A:B,2,0),"нет данных")</f>
        <v>5.7</v>
      </c>
      <c r="C17" s="6">
        <v>63.8</v>
      </c>
      <c r="D17" s="37">
        <v>11</v>
      </c>
      <c r="E17" s="6">
        <f t="shared" si="0"/>
        <v>5.8</v>
      </c>
      <c r="F17" s="27">
        <v>1.1000000000000001</v>
      </c>
      <c r="G17" s="8">
        <f t="shared" si="1"/>
        <v>1.7241379310344831E-2</v>
      </c>
    </row>
    <row r="18" spans="1:8" x14ac:dyDescent="0.25">
      <c r="A18" s="5" t="s">
        <v>16</v>
      </c>
      <c r="B18" s="5">
        <f>IFERROR(VLOOKUP(A18&amp;" (шт.)",Себестоимость!A:B,2,0),"нет данных")</f>
        <v>12.97</v>
      </c>
      <c r="C18" s="6">
        <v>160</v>
      </c>
      <c r="D18" s="37">
        <v>10</v>
      </c>
      <c r="E18" s="6">
        <f t="shared" si="0"/>
        <v>16</v>
      </c>
      <c r="F18" s="27">
        <v>59.07</v>
      </c>
      <c r="G18" s="8">
        <f t="shared" si="1"/>
        <v>0.3691875</v>
      </c>
    </row>
    <row r="19" spans="1:8" x14ac:dyDescent="0.25">
      <c r="A19" s="5" t="s">
        <v>17</v>
      </c>
      <c r="B19" s="5">
        <f>IFERROR(VLOOKUP(A19&amp;" (шт.)",Себестоимость!A:B,2,0),"нет данных")</f>
        <v>11.4</v>
      </c>
      <c r="C19" s="6">
        <v>194.65</v>
      </c>
      <c r="D19" s="37">
        <v>17</v>
      </c>
      <c r="E19" s="6">
        <f t="shared" si="0"/>
        <v>11.450000000000001</v>
      </c>
      <c r="F19" s="27">
        <v>0.85</v>
      </c>
      <c r="G19" s="8">
        <f t="shared" si="1"/>
        <v>4.3668122270742356E-3</v>
      </c>
    </row>
    <row r="20" spans="1:8" x14ac:dyDescent="0.25">
      <c r="A20" s="5" t="s">
        <v>18</v>
      </c>
      <c r="B20" s="5">
        <f>IFERROR(VLOOKUP(A20&amp;" (шт.)",Себестоимость!A:B,2,0),"нет данных")</f>
        <v>34.04</v>
      </c>
      <c r="C20" s="6">
        <v>2054.23</v>
      </c>
      <c r="D20" s="37">
        <v>45</v>
      </c>
      <c r="E20" s="6">
        <f t="shared" si="0"/>
        <v>45.649555555555558</v>
      </c>
      <c r="F20" s="27">
        <v>598.70000000000005</v>
      </c>
      <c r="G20" s="8">
        <f t="shared" si="1"/>
        <v>0.29144740365002947</v>
      </c>
    </row>
    <row r="21" spans="1:8" x14ac:dyDescent="0.25">
      <c r="A21" s="5" t="s">
        <v>19</v>
      </c>
      <c r="B21" s="5">
        <f>IFERROR(VLOOKUP(A21&amp;" (шт.)",Себестоимость!A:B,2,0),"нет данных")</f>
        <v>37.049999999999997</v>
      </c>
      <c r="C21" s="6">
        <v>1100</v>
      </c>
      <c r="D21" s="37">
        <v>20</v>
      </c>
      <c r="E21" s="6">
        <f t="shared" si="0"/>
        <v>55</v>
      </c>
      <c r="F21" s="27">
        <v>359.17</v>
      </c>
      <c r="G21" s="8">
        <f t="shared" si="1"/>
        <v>0.32651818181818182</v>
      </c>
    </row>
    <row r="22" spans="1:8" x14ac:dyDescent="0.25">
      <c r="A22" s="5" t="s">
        <v>20</v>
      </c>
      <c r="B22" s="5">
        <f>IFERROR(VLOOKUP(A22&amp;" (шт.)",Себестоимость!A:B,2,0),"нет данных")</f>
        <v>49.17</v>
      </c>
      <c r="C22" s="6">
        <v>3500</v>
      </c>
      <c r="D22" s="37">
        <v>50</v>
      </c>
      <c r="E22" s="6">
        <f t="shared" si="0"/>
        <v>70</v>
      </c>
      <c r="F22" s="27">
        <v>1041.26</v>
      </c>
      <c r="G22" s="8">
        <f t="shared" si="1"/>
        <v>0.29750285714285712</v>
      </c>
    </row>
    <row r="23" spans="1:8" x14ac:dyDescent="0.25">
      <c r="A23" s="5" t="s">
        <v>21</v>
      </c>
      <c r="B23" s="5">
        <f>IFERROR(VLOOKUP(A23&amp;" (шт.)",Себестоимость!A:B,2,0),"нет данных")</f>
        <v>14.05</v>
      </c>
      <c r="C23" s="6">
        <v>551.45000000000005</v>
      </c>
      <c r="D23" s="37">
        <v>30</v>
      </c>
      <c r="E23" s="6">
        <f t="shared" si="0"/>
        <v>18.381666666666668</v>
      </c>
      <c r="F23" s="27">
        <v>208.57</v>
      </c>
      <c r="G23" s="8">
        <f t="shared" si="1"/>
        <v>0.3782210535860005</v>
      </c>
    </row>
    <row r="24" spans="1:8" x14ac:dyDescent="0.25">
      <c r="A24" s="5" t="s">
        <v>22</v>
      </c>
      <c r="B24" s="5">
        <f>IFERROR(VLOOKUP(A24&amp;" (шт.)",Себестоимость!A:B,2,0),"нет данных")</f>
        <v>12.19</v>
      </c>
      <c r="C24" s="6">
        <v>400.9</v>
      </c>
      <c r="D24" s="37">
        <v>28</v>
      </c>
      <c r="E24" s="6">
        <f t="shared" si="0"/>
        <v>14.317857142857141</v>
      </c>
      <c r="F24" s="27">
        <v>163.69</v>
      </c>
      <c r="G24" s="8">
        <f t="shared" si="1"/>
        <v>0.40830631080069846</v>
      </c>
    </row>
    <row r="25" spans="1:8" x14ac:dyDescent="0.25">
      <c r="A25" s="5" t="s">
        <v>23</v>
      </c>
      <c r="B25" s="5">
        <f>IFERROR(VLOOKUP(A25&amp;" (шт.)",Себестоимость!A:B,2,0),"нет данных")</f>
        <v>19.829999999999998</v>
      </c>
      <c r="C25" s="6">
        <v>1419</v>
      </c>
      <c r="D25" s="37">
        <v>43</v>
      </c>
      <c r="E25" s="6">
        <f t="shared" si="0"/>
        <v>33</v>
      </c>
      <c r="F25" s="27">
        <v>567.51</v>
      </c>
      <c r="G25" s="8">
        <f t="shared" si="1"/>
        <v>0.39993657505285413</v>
      </c>
    </row>
    <row r="26" spans="1:8" x14ac:dyDescent="0.25">
      <c r="A26" s="5" t="s">
        <v>24</v>
      </c>
      <c r="B26" s="5">
        <f>IFERROR(VLOOKUP(A26&amp;" (шт.)",Себестоимость!A:B,2,0),"нет данных")</f>
        <v>72.25</v>
      </c>
      <c r="C26" s="6">
        <v>5850</v>
      </c>
      <c r="D26" s="37">
        <v>50</v>
      </c>
      <c r="E26" s="6">
        <f t="shared" si="0"/>
        <v>117</v>
      </c>
      <c r="F26" s="27">
        <v>2236.2600000000002</v>
      </c>
      <c r="G26" s="8">
        <f t="shared" si="1"/>
        <v>0.3822666666666667</v>
      </c>
    </row>
    <row r="27" spans="1:8" x14ac:dyDescent="0.25">
      <c r="A27" s="5" t="s">
        <v>25</v>
      </c>
      <c r="B27" s="5">
        <f>IFERROR(VLOOKUP(A27&amp;" (шт.)",Себестоимость!A:B,2,0),"нет данных")</f>
        <v>81.430000000000007</v>
      </c>
      <c r="C27" s="6">
        <v>2112</v>
      </c>
      <c r="D27" s="37">
        <v>16</v>
      </c>
      <c r="E27" s="6">
        <f t="shared" si="0"/>
        <v>132</v>
      </c>
      <c r="F27" s="27">
        <v>809.2</v>
      </c>
      <c r="G27" s="8">
        <f t="shared" si="1"/>
        <v>0.38314393939393943</v>
      </c>
    </row>
    <row r="28" spans="1:8" x14ac:dyDescent="0.25">
      <c r="A28" s="5" t="s">
        <v>26</v>
      </c>
      <c r="B28" s="5">
        <f>IFERROR(VLOOKUP(A28&amp;" (шт.)",Себестоимость!A:B,2,0),"нет данных")</f>
        <v>9.68</v>
      </c>
      <c r="C28" s="6">
        <v>190</v>
      </c>
      <c r="D28" s="37">
        <v>19</v>
      </c>
      <c r="E28" s="6">
        <f t="shared" si="0"/>
        <v>10</v>
      </c>
      <c r="F28" s="27">
        <v>43.7</v>
      </c>
      <c r="G28" s="8">
        <f t="shared" si="1"/>
        <v>0.23</v>
      </c>
    </row>
    <row r="29" spans="1:8" x14ac:dyDescent="0.25">
      <c r="A29" s="5" t="s">
        <v>27</v>
      </c>
      <c r="B29" s="5" t="str">
        <f>IFERROR(VLOOKUP(A29&amp;" (шт.)",Себестоимость!A:B,2,0),"нет данных")</f>
        <v>нет данных</v>
      </c>
      <c r="C29" s="6">
        <v>238.75</v>
      </c>
      <c r="D29" s="37">
        <v>25</v>
      </c>
      <c r="E29" s="6">
        <f t="shared" si="0"/>
        <v>9.5500000000000007</v>
      </c>
      <c r="F29" s="27">
        <v>1.25</v>
      </c>
      <c r="G29" s="8">
        <f t="shared" si="1"/>
        <v>5.235602094240838E-3</v>
      </c>
    </row>
    <row r="30" spans="1:8" x14ac:dyDescent="0.25">
      <c r="A30" s="5" t="s">
        <v>28</v>
      </c>
      <c r="B30" s="5">
        <f>IFERROR(VLOOKUP(A30&amp;" (шт.)",Себестоимость!A:B,2,0),"нет данных")</f>
        <v>49.99</v>
      </c>
      <c r="C30" s="6">
        <v>3080.13</v>
      </c>
      <c r="D30" s="37">
        <v>43</v>
      </c>
      <c r="E30" s="6">
        <f t="shared" si="0"/>
        <v>71.630930232558143</v>
      </c>
      <c r="F30" s="27">
        <v>682.6</v>
      </c>
      <c r="G30" s="8">
        <f t="shared" si="1"/>
        <v>0.22161402278475259</v>
      </c>
    </row>
    <row r="31" spans="1:8" ht="15.6" x14ac:dyDescent="0.3">
      <c r="A31" s="9" t="s">
        <v>79</v>
      </c>
      <c r="B31" s="9"/>
      <c r="C31" s="9">
        <f>SUM(C4:C30)</f>
        <v>69114.920000000013</v>
      </c>
      <c r="D31" s="38">
        <f>SUM(D4:D30)</f>
        <v>1012</v>
      </c>
      <c r="E31" s="9"/>
      <c r="F31" s="9">
        <f>SUM(F4:F30)</f>
        <v>13772.490000000003</v>
      </c>
      <c r="G31" s="40">
        <f>AVERAGE(G4:G30)</f>
        <v>0.22302474288871871</v>
      </c>
      <c r="H31" s="39">
        <f>F31/C31</f>
        <v>0.19926941968535883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4" workbookViewId="0">
      <selection activeCell="B6" sqref="B6"/>
    </sheetView>
  </sheetViews>
  <sheetFormatPr defaultRowHeight="14.4" x14ac:dyDescent="0.3"/>
  <cols>
    <col min="1" max="1" width="60.6640625" bestFit="1" customWidth="1"/>
    <col min="2" max="2" width="12.44140625" bestFit="1" customWidth="1"/>
    <col min="3" max="3" width="8.5546875" hidden="1" customWidth="1"/>
    <col min="4" max="4" width="13.5546875" hidden="1" customWidth="1"/>
  </cols>
  <sheetData>
    <row r="1" spans="1:4" ht="20.399999999999999" hidden="1" x14ac:dyDescent="0.3">
      <c r="A1" s="12" t="s">
        <v>32</v>
      </c>
      <c r="B1" s="13"/>
      <c r="C1" s="42"/>
      <c r="D1" s="42"/>
    </row>
    <row r="2" spans="1:4" hidden="1" x14ac:dyDescent="0.3">
      <c r="A2" s="14" t="s">
        <v>33</v>
      </c>
      <c r="B2" s="13"/>
      <c r="C2" s="13"/>
      <c r="D2" s="15"/>
    </row>
    <row r="3" spans="1:4" ht="28.8" hidden="1" x14ac:dyDescent="0.3">
      <c r="A3" s="16" t="s">
        <v>34</v>
      </c>
      <c r="B3" s="13"/>
      <c r="C3" s="13"/>
      <c r="D3" s="16"/>
    </row>
    <row r="4" spans="1:4" ht="26.4" x14ac:dyDescent="0.3">
      <c r="A4" s="17" t="s">
        <v>0</v>
      </c>
      <c r="B4" s="18" t="s">
        <v>35</v>
      </c>
      <c r="C4" s="43" t="s">
        <v>36</v>
      </c>
      <c r="D4" s="43"/>
    </row>
    <row r="5" spans="1:4" x14ac:dyDescent="0.3">
      <c r="A5" s="17"/>
      <c r="B5" s="18"/>
      <c r="C5" s="19" t="s">
        <v>37</v>
      </c>
      <c r="D5" s="19" t="s">
        <v>38</v>
      </c>
    </row>
    <row r="6" spans="1:4" x14ac:dyDescent="0.3">
      <c r="A6" s="20" t="s">
        <v>39</v>
      </c>
      <c r="B6" s="21">
        <v>55.17</v>
      </c>
      <c r="C6" s="22">
        <v>120</v>
      </c>
      <c r="D6" s="23">
        <v>6620.38</v>
      </c>
    </row>
    <row r="7" spans="1:4" x14ac:dyDescent="0.3">
      <c r="A7" s="20" t="s">
        <v>40</v>
      </c>
      <c r="B7" s="21">
        <v>8.7100000000000009</v>
      </c>
      <c r="C7" s="22">
        <v>41</v>
      </c>
      <c r="D7" s="24">
        <v>357.06</v>
      </c>
    </row>
    <row r="8" spans="1:4" x14ac:dyDescent="0.3">
      <c r="A8" s="20" t="s">
        <v>41</v>
      </c>
      <c r="B8" s="21">
        <v>24.51</v>
      </c>
      <c r="C8" s="22">
        <v>50</v>
      </c>
      <c r="D8" s="23">
        <v>1225.4000000000001</v>
      </c>
    </row>
    <row r="9" spans="1:4" x14ac:dyDescent="0.3">
      <c r="A9" s="20" t="s">
        <v>42</v>
      </c>
      <c r="B9" s="21">
        <v>83.53</v>
      </c>
      <c r="C9" s="22">
        <v>88</v>
      </c>
      <c r="D9" s="23">
        <v>7350.64</v>
      </c>
    </row>
    <row r="10" spans="1:4" x14ac:dyDescent="0.3">
      <c r="A10" s="20" t="s">
        <v>43</v>
      </c>
      <c r="B10" s="21">
        <v>95.92</v>
      </c>
      <c r="C10" s="22">
        <v>79</v>
      </c>
      <c r="D10" s="23">
        <v>7577.65</v>
      </c>
    </row>
    <row r="11" spans="1:4" x14ac:dyDescent="0.3">
      <c r="A11" s="20" t="s">
        <v>44</v>
      </c>
      <c r="B11" s="21">
        <v>10.220000000000001</v>
      </c>
      <c r="C11" s="22">
        <v>5</v>
      </c>
      <c r="D11" s="24">
        <v>51.12</v>
      </c>
    </row>
    <row r="12" spans="1:4" x14ac:dyDescent="0.3">
      <c r="A12" s="20" t="s">
        <v>45</v>
      </c>
      <c r="B12" s="21">
        <v>18</v>
      </c>
      <c r="C12" s="22">
        <v>60</v>
      </c>
      <c r="D12" s="23">
        <v>1080</v>
      </c>
    </row>
    <row r="13" spans="1:4" x14ac:dyDescent="0.3">
      <c r="A13" s="20" t="s">
        <v>46</v>
      </c>
      <c r="B13" s="21">
        <v>39.630000000000003</v>
      </c>
      <c r="C13" s="22">
        <v>46</v>
      </c>
      <c r="D13" s="23">
        <v>1823.18</v>
      </c>
    </row>
    <row r="14" spans="1:4" x14ac:dyDescent="0.3">
      <c r="A14" s="20" t="s">
        <v>47</v>
      </c>
      <c r="B14" s="21">
        <v>39.76</v>
      </c>
      <c r="C14" s="22">
        <v>56</v>
      </c>
      <c r="D14" s="23">
        <v>2226.56</v>
      </c>
    </row>
    <row r="15" spans="1:4" x14ac:dyDescent="0.3">
      <c r="A15" s="20" t="s">
        <v>48</v>
      </c>
      <c r="B15" s="21">
        <v>65.87</v>
      </c>
      <c r="C15" s="22">
        <v>32</v>
      </c>
      <c r="D15" s="23">
        <v>2107.84</v>
      </c>
    </row>
    <row r="16" spans="1:4" x14ac:dyDescent="0.3">
      <c r="A16" s="20" t="s">
        <v>49</v>
      </c>
      <c r="B16" s="21">
        <v>68.010000000000005</v>
      </c>
      <c r="C16" s="22">
        <v>74</v>
      </c>
      <c r="D16" s="23">
        <v>5032.6000000000004</v>
      </c>
    </row>
    <row r="17" spans="1:4" x14ac:dyDescent="0.3">
      <c r="A17" s="20" t="s">
        <v>50</v>
      </c>
      <c r="B17" s="21">
        <v>31.03</v>
      </c>
      <c r="C17" s="22">
        <v>5</v>
      </c>
      <c r="D17" s="24">
        <v>155.13</v>
      </c>
    </row>
    <row r="18" spans="1:4" x14ac:dyDescent="0.3">
      <c r="A18" s="20" t="s">
        <v>51</v>
      </c>
      <c r="B18" s="21">
        <v>5.7</v>
      </c>
      <c r="C18" s="22">
        <v>20</v>
      </c>
      <c r="D18" s="24">
        <v>114</v>
      </c>
    </row>
    <row r="19" spans="1:4" x14ac:dyDescent="0.3">
      <c r="A19" s="20" t="s">
        <v>52</v>
      </c>
      <c r="B19" s="21">
        <v>12.97</v>
      </c>
      <c r="C19" s="22">
        <v>50</v>
      </c>
      <c r="D19" s="24">
        <v>648.4</v>
      </c>
    </row>
    <row r="20" spans="1:4" x14ac:dyDescent="0.3">
      <c r="A20" s="20" t="s">
        <v>53</v>
      </c>
      <c r="B20" s="21">
        <v>36.799999999999997</v>
      </c>
      <c r="C20" s="22">
        <v>91</v>
      </c>
      <c r="D20" s="23">
        <v>3348.8</v>
      </c>
    </row>
    <row r="21" spans="1:4" x14ac:dyDescent="0.3">
      <c r="A21" s="20" t="s">
        <v>54</v>
      </c>
      <c r="B21" s="21">
        <v>38.78</v>
      </c>
      <c r="C21" s="22">
        <v>45</v>
      </c>
      <c r="D21" s="23">
        <v>1745.02</v>
      </c>
    </row>
    <row r="22" spans="1:4" x14ac:dyDescent="0.3">
      <c r="A22" s="20" t="s">
        <v>55</v>
      </c>
      <c r="B22" s="21">
        <v>62.7</v>
      </c>
      <c r="C22" s="22">
        <v>40</v>
      </c>
      <c r="D22" s="23">
        <v>2508</v>
      </c>
    </row>
    <row r="23" spans="1:4" x14ac:dyDescent="0.3">
      <c r="A23" s="20" t="s">
        <v>56</v>
      </c>
      <c r="B23" s="21">
        <v>11.4</v>
      </c>
      <c r="C23" s="22">
        <v>30</v>
      </c>
      <c r="D23" s="24">
        <v>342</v>
      </c>
    </row>
    <row r="24" spans="1:4" x14ac:dyDescent="0.3">
      <c r="A24" s="20" t="s">
        <v>57</v>
      </c>
      <c r="B24" s="21">
        <v>68.540000000000006</v>
      </c>
      <c r="C24" s="22">
        <v>100</v>
      </c>
      <c r="D24" s="23">
        <v>6854.42</v>
      </c>
    </row>
    <row r="25" spans="1:4" x14ac:dyDescent="0.3">
      <c r="A25" s="20" t="s">
        <v>58</v>
      </c>
      <c r="B25" s="21">
        <v>12.8</v>
      </c>
      <c r="C25" s="22">
        <v>75</v>
      </c>
      <c r="D25" s="24">
        <v>960.22</v>
      </c>
    </row>
    <row r="26" spans="1:4" x14ac:dyDescent="0.3">
      <c r="A26" s="20" t="s">
        <v>59</v>
      </c>
      <c r="B26" s="21">
        <v>34.04</v>
      </c>
      <c r="C26" s="22">
        <v>110</v>
      </c>
      <c r="D26" s="23">
        <v>3744.02</v>
      </c>
    </row>
    <row r="27" spans="1:4" x14ac:dyDescent="0.3">
      <c r="A27" s="20" t="s">
        <v>60</v>
      </c>
      <c r="B27" s="21">
        <v>32.270000000000003</v>
      </c>
      <c r="C27" s="22">
        <v>40</v>
      </c>
      <c r="D27" s="23">
        <v>1290.68</v>
      </c>
    </row>
    <row r="28" spans="1:4" x14ac:dyDescent="0.3">
      <c r="A28" s="20" t="s">
        <v>61</v>
      </c>
      <c r="B28" s="21">
        <v>37.049999999999997</v>
      </c>
      <c r="C28" s="22">
        <v>100</v>
      </c>
      <c r="D28" s="23">
        <v>3704.5</v>
      </c>
    </row>
    <row r="29" spans="1:4" x14ac:dyDescent="0.3">
      <c r="A29" s="20" t="s">
        <v>62</v>
      </c>
      <c r="B29" s="21">
        <v>49.17</v>
      </c>
      <c r="C29" s="22">
        <v>105</v>
      </c>
      <c r="D29" s="23">
        <v>5162.88</v>
      </c>
    </row>
    <row r="30" spans="1:4" x14ac:dyDescent="0.3">
      <c r="A30" s="20" t="s">
        <v>63</v>
      </c>
      <c r="B30" s="21">
        <v>12.71</v>
      </c>
      <c r="C30" s="22">
        <v>53</v>
      </c>
      <c r="D30" s="24">
        <v>673.7</v>
      </c>
    </row>
    <row r="31" spans="1:4" x14ac:dyDescent="0.3">
      <c r="A31" s="20" t="s">
        <v>64</v>
      </c>
      <c r="B31" s="21">
        <v>14.05</v>
      </c>
      <c r="C31" s="22">
        <v>35</v>
      </c>
      <c r="D31" s="24">
        <v>491.75</v>
      </c>
    </row>
    <row r="32" spans="1:4" x14ac:dyDescent="0.3">
      <c r="A32" s="20" t="s">
        <v>65</v>
      </c>
      <c r="B32" s="21">
        <v>12.19</v>
      </c>
      <c r="C32" s="22">
        <v>40</v>
      </c>
      <c r="D32" s="24">
        <v>487.41</v>
      </c>
    </row>
    <row r="33" spans="1:4" x14ac:dyDescent="0.3">
      <c r="A33" s="20" t="s">
        <v>66</v>
      </c>
      <c r="B33" s="21">
        <v>19.829999999999998</v>
      </c>
      <c r="C33" s="22">
        <v>77</v>
      </c>
      <c r="D33" s="23">
        <v>1526.91</v>
      </c>
    </row>
    <row r="34" spans="1:4" x14ac:dyDescent="0.3">
      <c r="A34" s="20" t="s">
        <v>67</v>
      </c>
      <c r="B34" s="21">
        <v>28.36</v>
      </c>
      <c r="C34" s="22">
        <v>61</v>
      </c>
      <c r="D34" s="23">
        <v>1729.8</v>
      </c>
    </row>
    <row r="35" spans="1:4" x14ac:dyDescent="0.3">
      <c r="A35" s="20" t="s">
        <v>68</v>
      </c>
      <c r="B35" s="21">
        <v>72.25</v>
      </c>
      <c r="C35" s="22">
        <v>118</v>
      </c>
      <c r="D35" s="23">
        <v>8525.65</v>
      </c>
    </row>
    <row r="36" spans="1:4" x14ac:dyDescent="0.3">
      <c r="A36" s="20" t="s">
        <v>69</v>
      </c>
      <c r="B36" s="21">
        <v>81.430000000000007</v>
      </c>
      <c r="C36" s="22">
        <v>44</v>
      </c>
      <c r="D36" s="23">
        <v>3582.7</v>
      </c>
    </row>
    <row r="37" spans="1:4" x14ac:dyDescent="0.3">
      <c r="A37" s="20" t="s">
        <v>70</v>
      </c>
      <c r="B37" s="21">
        <v>9.68</v>
      </c>
      <c r="C37" s="22">
        <v>36</v>
      </c>
      <c r="D37" s="24">
        <v>348.37</v>
      </c>
    </row>
    <row r="38" spans="1:4" x14ac:dyDescent="0.3">
      <c r="A38" s="20" t="s">
        <v>71</v>
      </c>
      <c r="B38" s="21">
        <v>43.9</v>
      </c>
      <c r="C38" s="22">
        <v>35</v>
      </c>
      <c r="D38" s="23">
        <v>1536.56</v>
      </c>
    </row>
    <row r="39" spans="1:4" x14ac:dyDescent="0.3">
      <c r="A39" s="20" t="s">
        <v>72</v>
      </c>
      <c r="B39" s="21">
        <v>43.48</v>
      </c>
      <c r="C39" s="22">
        <v>90</v>
      </c>
      <c r="D39" s="23">
        <v>3912.9</v>
      </c>
    </row>
    <row r="40" spans="1:4" x14ac:dyDescent="0.3">
      <c r="A40" s="20" t="s">
        <v>73</v>
      </c>
      <c r="B40" s="21">
        <v>49.99</v>
      </c>
      <c r="C40" s="22">
        <v>38</v>
      </c>
      <c r="D40" s="23">
        <v>1899.8</v>
      </c>
    </row>
    <row r="41" spans="1:4" x14ac:dyDescent="0.3">
      <c r="A41" s="20" t="s">
        <v>74</v>
      </c>
      <c r="B41" s="21">
        <v>41.67</v>
      </c>
      <c r="C41" s="22">
        <v>44</v>
      </c>
      <c r="D41" s="23">
        <v>1833.4</v>
      </c>
    </row>
    <row r="42" spans="1:4" x14ac:dyDescent="0.3">
      <c r="A42" s="20" t="s">
        <v>75</v>
      </c>
      <c r="B42" s="21">
        <v>23.61</v>
      </c>
      <c r="C42" s="22">
        <v>69</v>
      </c>
      <c r="D42" s="23">
        <v>1628.8</v>
      </c>
    </row>
    <row r="43" spans="1:4" x14ac:dyDescent="0.3">
      <c r="A43" s="20" t="s">
        <v>76</v>
      </c>
      <c r="B43" s="21">
        <v>19.739999999999998</v>
      </c>
      <c r="C43" s="22">
        <v>28</v>
      </c>
      <c r="D43" s="24">
        <v>552.74</v>
      </c>
    </row>
    <row r="44" spans="1:4" x14ac:dyDescent="0.3">
      <c r="A44" s="13"/>
      <c r="B44" s="25" t="s">
        <v>79</v>
      </c>
      <c r="C44" s="44">
        <v>4839798.0999999996</v>
      </c>
      <c r="D44" s="44">
        <v>4839798.0999999996</v>
      </c>
    </row>
  </sheetData>
  <mergeCells count="3">
    <mergeCell ref="C1:D1"/>
    <mergeCell ref="C4:D4"/>
    <mergeCell ref="C44:D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</vt:lpstr>
      <vt:lpstr>Себестоимость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Michail</cp:lastModifiedBy>
  <dcterms:created xsi:type="dcterms:W3CDTF">2013-10-29T12:39:55Z</dcterms:created>
  <dcterms:modified xsi:type="dcterms:W3CDTF">2013-10-29T14:41:16Z</dcterms:modified>
</cp:coreProperties>
</file>