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hidePivotFieldList="1" defaultThemeVersion="124226"/>
  <bookViews>
    <workbookView xWindow="120" yWindow="180" windowWidth="37050" windowHeight="15540" tabRatio="661"/>
  </bookViews>
  <sheets>
    <sheet name="Данные" sheetId="2" r:id="rId1"/>
    <sheet name="Служебный" sheetId="17" state="hidden" r:id="rId2"/>
  </sheets>
  <definedNames>
    <definedName name="_xlnm._FilterDatabase" localSheetId="0" hidden="1">Данные!$AG$1:$BZ$554</definedName>
    <definedName name="_xlnm._FilterDatabase" localSheetId="1" hidden="1">Служебный!$A$1:$N$39</definedName>
    <definedName name="_xlnm.Extract" localSheetId="0">Данные!#REF!</definedName>
  </definedNames>
  <calcPr calcId="145621"/>
  <pivotCaches>
    <pivotCache cacheId="4" r:id="rId3"/>
  </pivotCaches>
</workbook>
</file>

<file path=xl/calcChain.xml><?xml version="1.0" encoding="utf-8"?>
<calcChain xmlns="http://schemas.openxmlformats.org/spreadsheetml/2006/main">
  <c r="Z3" i="2" l="1"/>
  <c r="Z4" i="2"/>
  <c r="Z5" i="2"/>
  <c r="Z6" i="2"/>
  <c r="Z7" i="2"/>
  <c r="Z8" i="2"/>
  <c r="Z9" i="2"/>
  <c r="Z10" i="2"/>
  <c r="Z11" i="2"/>
  <c r="R3" i="2"/>
  <c r="R4" i="2"/>
  <c r="R5" i="2"/>
  <c r="R6" i="2"/>
  <c r="R7" i="2"/>
  <c r="R8" i="2"/>
  <c r="R9" i="2"/>
  <c r="R10" i="2"/>
  <c r="R11" i="2"/>
  <c r="Z2" i="2"/>
  <c r="R2" i="2" l="1"/>
  <c r="V3" i="2" l="1"/>
  <c r="AO3" i="2" s="1"/>
  <c r="W3" i="2"/>
  <c r="X3" i="2"/>
  <c r="AA3" i="2"/>
  <c r="AP3" i="2" s="1"/>
  <c r="AB3" i="2"/>
  <c r="AC3" i="2"/>
  <c r="AD3" i="2"/>
  <c r="AE3" i="2"/>
  <c r="AS3" i="2" s="1"/>
  <c r="V4" i="2"/>
  <c r="W4" i="2"/>
  <c r="X4" i="2"/>
  <c r="AA4" i="2"/>
  <c r="AP4" i="2" s="1"/>
  <c r="AB4" i="2"/>
  <c r="AC4" i="2"/>
  <c r="AD4" i="2"/>
  <c r="AE4" i="2"/>
  <c r="AS4" i="2" s="1"/>
  <c r="V5" i="2"/>
  <c r="W5" i="2"/>
  <c r="X5" i="2"/>
  <c r="AA5" i="2"/>
  <c r="AP5" i="2" s="1"/>
  <c r="AB5" i="2"/>
  <c r="AC5" i="2"/>
  <c r="AD5" i="2"/>
  <c r="AE5" i="2"/>
  <c r="AS5" i="2" s="1"/>
  <c r="V6" i="2"/>
  <c r="W6" i="2"/>
  <c r="X6" i="2"/>
  <c r="AA6" i="2"/>
  <c r="AP6" i="2" s="1"/>
  <c r="AB6" i="2"/>
  <c r="AC6" i="2"/>
  <c r="AD6" i="2"/>
  <c r="AE6" i="2"/>
  <c r="AS6" i="2" s="1"/>
  <c r="V7" i="2"/>
  <c r="W7" i="2"/>
  <c r="X7" i="2"/>
  <c r="AA7" i="2"/>
  <c r="AP7" i="2" s="1"/>
  <c r="AB7" i="2"/>
  <c r="AC7" i="2"/>
  <c r="AD7" i="2"/>
  <c r="AE7" i="2"/>
  <c r="V8" i="2"/>
  <c r="W8" i="2"/>
  <c r="X8" i="2"/>
  <c r="AA8" i="2"/>
  <c r="AP8" i="2" s="1"/>
  <c r="AB8" i="2"/>
  <c r="AC8" i="2"/>
  <c r="AD8" i="2"/>
  <c r="AE8" i="2"/>
  <c r="AS8" i="2" s="1"/>
  <c r="V9" i="2"/>
  <c r="W9" i="2"/>
  <c r="X9" i="2"/>
  <c r="AA9" i="2"/>
  <c r="AP9" i="2" s="1"/>
  <c r="AB9" i="2"/>
  <c r="AC9" i="2"/>
  <c r="AD9" i="2"/>
  <c r="AE9" i="2"/>
  <c r="AS9" i="2" s="1"/>
  <c r="V10" i="2"/>
  <c r="W10" i="2"/>
  <c r="X10" i="2"/>
  <c r="AA10" i="2"/>
  <c r="AP10" i="2" s="1"/>
  <c r="AB10" i="2"/>
  <c r="AC10" i="2"/>
  <c r="AD10" i="2"/>
  <c r="AE10" i="2"/>
  <c r="AS10" i="2" s="1"/>
  <c r="V11" i="2"/>
  <c r="AO11" i="2" s="1"/>
  <c r="W11" i="2"/>
  <c r="X11" i="2"/>
  <c r="AA11" i="2"/>
  <c r="AB11" i="2"/>
  <c r="AC11" i="2"/>
  <c r="AD11" i="2"/>
  <c r="AE11" i="2"/>
  <c r="U3" i="2"/>
  <c r="AM3" i="2" s="1"/>
  <c r="U4" i="2"/>
  <c r="U5" i="2"/>
  <c r="AM5" i="2" s="1"/>
  <c r="U6" i="2"/>
  <c r="AM6" i="2" s="1"/>
  <c r="U7" i="2"/>
  <c r="AM7" i="2" s="1"/>
  <c r="U8" i="2"/>
  <c r="U9" i="2"/>
  <c r="U10" i="2"/>
  <c r="AM10" i="2" s="1"/>
  <c r="U11" i="2"/>
  <c r="AM11" i="2" s="1"/>
  <c r="T3" i="2"/>
  <c r="AQ3" i="2" s="1"/>
  <c r="T4" i="2"/>
  <c r="AQ4" i="2" s="1"/>
  <c r="T5" i="2"/>
  <c r="AQ5" i="2" s="1"/>
  <c r="T6" i="2"/>
  <c r="T7" i="2"/>
  <c r="AQ7" i="2" s="1"/>
  <c r="T8" i="2"/>
  <c r="T9" i="2"/>
  <c r="AQ9" i="2" s="1"/>
  <c r="T10" i="2"/>
  <c r="T11" i="2"/>
  <c r="S3" i="2"/>
  <c r="S4" i="2"/>
  <c r="AN4" i="2" s="1"/>
  <c r="S5" i="2"/>
  <c r="S6" i="2"/>
  <c r="AN6" i="2" s="1"/>
  <c r="S7" i="2"/>
  <c r="AN7" i="2" s="1"/>
  <c r="S8" i="2"/>
  <c r="S9" i="2"/>
  <c r="S10" i="2"/>
  <c r="AN10" i="2" s="1"/>
  <c r="S11" i="2"/>
  <c r="AN11" i="2" s="1"/>
  <c r="P3" i="2"/>
  <c r="P4" i="2"/>
  <c r="P5" i="2"/>
  <c r="P6" i="2"/>
  <c r="P7" i="2"/>
  <c r="P8" i="2"/>
  <c r="P9" i="2"/>
  <c r="P10" i="2"/>
  <c r="P11" i="2"/>
  <c r="AS7" i="2"/>
  <c r="AS11" i="2"/>
  <c r="AO4" i="2"/>
  <c r="AO5" i="2"/>
  <c r="AO6" i="2"/>
  <c r="AO7" i="2"/>
  <c r="AO8" i="2"/>
  <c r="AO9" i="2"/>
  <c r="AO10" i="2"/>
  <c r="AP11" i="2"/>
  <c r="AQ6" i="2"/>
  <c r="AQ8" i="2"/>
  <c r="AQ10" i="2"/>
  <c r="AQ11" i="2"/>
  <c r="AN3" i="2"/>
  <c r="AN5" i="2"/>
  <c r="AN8" i="2"/>
  <c r="AN9" i="2"/>
  <c r="AM4" i="2"/>
  <c r="AM8" i="2"/>
  <c r="AM9" i="2"/>
  <c r="S2" i="2"/>
  <c r="AN2" i="2" s="1"/>
  <c r="AE2" i="2"/>
  <c r="AS2" i="2" s="1"/>
  <c r="AD2" i="2"/>
  <c r="AC2" i="2"/>
  <c r="AB2" i="2"/>
  <c r="AA2" i="2"/>
  <c r="AP2" i="2" s="1"/>
  <c r="W2" i="2"/>
  <c r="X2" i="2"/>
  <c r="V2" i="2"/>
  <c r="AO2" i="2" s="1"/>
  <c r="U2" i="2"/>
  <c r="AM2" i="2" s="1"/>
  <c r="T2" i="2"/>
  <c r="AQ2" i="2" s="1"/>
  <c r="P2" i="2"/>
  <c r="BA4" i="2" l="1"/>
  <c r="BA5" i="2"/>
  <c r="BA6" i="2"/>
  <c r="BA10" i="2"/>
  <c r="BB3" i="2"/>
  <c r="BB4" i="2"/>
  <c r="BB5" i="2"/>
  <c r="BB6" i="2"/>
  <c r="BB7" i="2"/>
  <c r="BB8" i="2"/>
  <c r="BB9" i="2"/>
  <c r="BB10" i="2"/>
  <c r="BB11" i="2"/>
  <c r="BB2" i="2"/>
  <c r="BD3" i="2" s="1"/>
  <c r="BA3" i="2"/>
  <c r="BA8" i="2"/>
  <c r="BA11" i="2"/>
  <c r="BY3" i="2"/>
  <c r="BY4" i="2"/>
  <c r="BY5" i="2"/>
  <c r="BY6" i="2"/>
  <c r="BY7" i="2"/>
  <c r="BY8" i="2"/>
  <c r="BY9" i="2"/>
  <c r="BY10" i="2"/>
  <c r="BY11" i="2"/>
  <c r="BY2" i="2"/>
  <c r="BQ3" i="2"/>
  <c r="BR4" i="2"/>
  <c r="BH5" i="2"/>
  <c r="BH6" i="2"/>
  <c r="BR7" i="2"/>
  <c r="BP8" i="2"/>
  <c r="BR9" i="2"/>
  <c r="BH10" i="2"/>
  <c r="BQ11" i="2"/>
  <c r="BR2" i="2"/>
  <c r="BA2" i="2"/>
  <c r="BT2" i="2"/>
  <c r="BT3" i="2" s="1"/>
  <c r="BT4" i="2" s="1"/>
  <c r="BT5" i="2" s="1"/>
  <c r="BT6" i="2" s="1"/>
  <c r="BT7" i="2" s="1"/>
  <c r="BT8" i="2" s="1"/>
  <c r="BT9" i="2" s="1"/>
  <c r="BT10" i="2" s="1"/>
  <c r="BT11" i="2" s="1"/>
  <c r="BK2" i="2"/>
  <c r="BW2" i="2"/>
  <c r="BK3" i="2"/>
  <c r="BK4" i="2"/>
  <c r="BK5" i="2"/>
  <c r="BK6" i="2"/>
  <c r="BK7" i="2"/>
  <c r="BL7" i="2" s="1"/>
  <c r="BK8" i="2"/>
  <c r="BL8" i="2" s="1"/>
  <c r="BK9" i="2"/>
  <c r="BM9" i="2" s="1"/>
  <c r="BK10" i="2"/>
  <c r="BK11" i="2"/>
  <c r="BM11" i="2" s="1"/>
  <c r="BH8" i="2" l="1"/>
  <c r="BI9" i="2"/>
  <c r="BQ7" i="2"/>
  <c r="BI8" i="2"/>
  <c r="BH7" i="2"/>
  <c r="BP10" i="2"/>
  <c r="BH4" i="2"/>
  <c r="BI11" i="2"/>
  <c r="BJ8" i="2"/>
  <c r="BJ7" i="2"/>
  <c r="BQ2" i="2"/>
  <c r="BP7" i="2"/>
  <c r="BQ8" i="2"/>
  <c r="BH2" i="2"/>
  <c r="BP3" i="2"/>
  <c r="BR11" i="2"/>
  <c r="BJ10" i="2"/>
  <c r="BR10" i="2"/>
  <c r="BP11" i="2"/>
  <c r="BJ9" i="2"/>
  <c r="BQ10" i="2"/>
  <c r="BI2" i="2"/>
  <c r="BQ4" i="2"/>
  <c r="BI5" i="2"/>
  <c r="BJ3" i="2"/>
  <c r="BJ5" i="2"/>
  <c r="BR3" i="2"/>
  <c r="BI3" i="2"/>
  <c r="BP2" i="2"/>
  <c r="BP4" i="2"/>
  <c r="BJ6" i="2"/>
  <c r="BI4" i="2"/>
  <c r="BH11" i="2"/>
  <c r="BJ2" i="2"/>
  <c r="BJ4" i="2"/>
  <c r="BQ5" i="2"/>
  <c r="BH3" i="2"/>
  <c r="BJ11" i="2"/>
  <c r="BC6" i="2"/>
  <c r="BO6" i="2" s="1"/>
  <c r="BC7" i="2"/>
  <c r="BO7" i="2" s="1"/>
  <c r="BC4" i="2"/>
  <c r="BO4" i="2" s="1"/>
  <c r="BC5" i="2"/>
  <c r="BN5" i="2" s="1"/>
  <c r="BC11" i="2"/>
  <c r="BO11" i="2" s="1"/>
  <c r="BC10" i="2"/>
  <c r="BO10" i="2" s="1"/>
  <c r="BC9" i="2"/>
  <c r="BO9" i="2" s="1"/>
  <c r="BA7" i="2"/>
  <c r="BA9" i="2"/>
  <c r="BC8" i="2"/>
  <c r="BO8" i="2" s="1"/>
  <c r="BM8" i="2"/>
  <c r="BQ9" i="2"/>
  <c r="BR8" i="2"/>
  <c r="BP9" i="2"/>
  <c r="BR6" i="2"/>
  <c r="BI10" i="2"/>
  <c r="BH9" i="2"/>
  <c r="BQ6" i="2"/>
  <c r="BR5" i="2"/>
  <c r="BP6" i="2"/>
  <c r="BI7" i="2"/>
  <c r="BP5" i="2"/>
  <c r="BI6" i="2"/>
  <c r="BL11" i="2"/>
  <c r="BL9" i="2"/>
  <c r="BC2" i="2"/>
  <c r="AZ2" i="2" s="1"/>
  <c r="BF2" i="2"/>
  <c r="BM7" i="2"/>
  <c r="BL6" i="2"/>
  <c r="BM6" i="2"/>
  <c r="BL2" i="2"/>
  <c r="BM2" i="2"/>
  <c r="BC3" i="2"/>
  <c r="BD4" i="2"/>
  <c r="BL10" i="2"/>
  <c r="BM10" i="2"/>
  <c r="BL5" i="2"/>
  <c r="BM5" i="2"/>
  <c r="BL4" i="2"/>
  <c r="BM4" i="2"/>
  <c r="BL3" i="2"/>
  <c r="BM3" i="2"/>
  <c r="BF3" i="2"/>
  <c r="BN7" i="2" l="1"/>
  <c r="BN9" i="2"/>
  <c r="BN6" i="2"/>
  <c r="BO5" i="2"/>
  <c r="BN4" i="2"/>
  <c r="BN8" i="2"/>
  <c r="BN10" i="2"/>
  <c r="BN11" i="2"/>
  <c r="AZ3" i="2"/>
  <c r="AZ4" i="2" s="1"/>
  <c r="AZ5" i="2" s="1"/>
  <c r="AZ6" i="2" s="1"/>
  <c r="AZ7" i="2" s="1"/>
  <c r="AZ8" i="2" s="1"/>
  <c r="AZ9" i="2" s="1"/>
  <c r="AZ10" i="2" s="1"/>
  <c r="AZ11" i="2" s="1"/>
  <c r="BG2" i="2"/>
  <c r="BX2" i="2" s="1"/>
  <c r="BS2" i="2" s="1"/>
  <c r="BN2" i="2"/>
  <c r="BO2" i="2"/>
  <c r="BE3" i="2"/>
  <c r="BE4" i="2" s="1"/>
  <c r="BW4" i="2" s="1"/>
  <c r="BN3" i="2"/>
  <c r="BO3" i="2"/>
  <c r="BF4" i="2"/>
  <c r="BD5" i="2"/>
  <c r="BW3" i="2" l="1"/>
  <c r="BG3" i="2"/>
  <c r="BX3" i="2" s="1"/>
  <c r="BV2" i="2"/>
  <c r="BU2" i="2"/>
  <c r="BG4" i="2"/>
  <c r="BX4" i="2" s="1"/>
  <c r="BS4" i="2" s="1"/>
  <c r="BE5" i="2"/>
  <c r="BW5" i="2" s="1"/>
  <c r="BF5" i="2"/>
  <c r="BD6" i="2"/>
  <c r="BZ3" i="2" l="1"/>
  <c r="BZ4" i="2" s="1"/>
  <c r="BS3" i="2"/>
  <c r="BV3" i="2"/>
  <c r="BU3" i="2"/>
  <c r="BF6" i="2"/>
  <c r="BD7" i="2"/>
  <c r="BG5" i="2"/>
  <c r="BX5" i="2" s="1"/>
  <c r="BE6" i="2"/>
  <c r="BW6" i="2" s="1"/>
  <c r="BV4" i="2" l="1"/>
  <c r="BU4" i="2"/>
  <c r="BZ5" i="2"/>
  <c r="BG6" i="2"/>
  <c r="BX6" i="2" s="1"/>
  <c r="BS6" i="2" s="1"/>
  <c r="BE7" i="2"/>
  <c r="BW7" i="2" s="1"/>
  <c r="BF7" i="2"/>
  <c r="BD8" i="2"/>
  <c r="BV5" i="2" l="1"/>
  <c r="BU5" i="2"/>
  <c r="BS5" i="2"/>
  <c r="BZ6" i="2"/>
  <c r="BD9" i="2"/>
  <c r="BF8" i="2"/>
  <c r="BG7" i="2"/>
  <c r="BX7" i="2" s="1"/>
  <c r="BS7" i="2" s="1"/>
  <c r="BE8" i="2"/>
  <c r="BW8" i="2" s="1"/>
  <c r="BV6" i="2" l="1"/>
  <c r="BU6" i="2"/>
  <c r="BZ7" i="2"/>
  <c r="BD10" i="2"/>
  <c r="BF9" i="2"/>
  <c r="BG8" i="2"/>
  <c r="BX8" i="2" s="1"/>
  <c r="BS8" i="2" s="1"/>
  <c r="BE9" i="2"/>
  <c r="BW9" i="2" s="1"/>
  <c r="BV7" i="2" l="1"/>
  <c r="BU7" i="2"/>
  <c r="BZ8" i="2"/>
  <c r="BD11" i="2"/>
  <c r="BF10" i="2"/>
  <c r="BG9" i="2"/>
  <c r="BX9" i="2" s="1"/>
  <c r="BS9" i="2" s="1"/>
  <c r="BE10" i="2"/>
  <c r="BW10" i="2" s="1"/>
  <c r="BV8" i="2" l="1"/>
  <c r="BU8" i="2"/>
  <c r="BZ9" i="2"/>
  <c r="BF11" i="2"/>
  <c r="BG10" i="2"/>
  <c r="BX10" i="2" s="1"/>
  <c r="BS10" i="2" s="1"/>
  <c r="BE11" i="2"/>
  <c r="BW11" i="2" s="1"/>
  <c r="BV9" i="2" l="1"/>
  <c r="BU9" i="2"/>
  <c r="BZ10" i="2"/>
  <c r="BG11" i="2"/>
  <c r="BX11" i="2" s="1"/>
  <c r="BV10" i="2" l="1"/>
  <c r="BU10" i="2"/>
  <c r="BZ11" i="2"/>
  <c r="BS11" i="2"/>
  <c r="BV11" i="2" l="1"/>
  <c r="BU11" i="2"/>
</calcChain>
</file>

<file path=xl/sharedStrings.xml><?xml version="1.0" encoding="utf-8"?>
<sst xmlns="http://schemas.openxmlformats.org/spreadsheetml/2006/main" count="320" uniqueCount="239">
  <si>
    <t>кол-во</t>
  </si>
  <si>
    <t>P\L Gross</t>
  </si>
  <si>
    <t>P\L Net</t>
  </si>
  <si>
    <t>Комментарий</t>
  </si>
  <si>
    <t>Дата</t>
  </si>
  <si>
    <t>Время открытия</t>
  </si>
  <si>
    <t>Время закрытия</t>
  </si>
  <si>
    <t>Цена открытия</t>
  </si>
  <si>
    <t>Цена закрытия</t>
  </si>
  <si>
    <t>Начальная сумма (Net)</t>
  </si>
  <si>
    <t>Конечная сумма (Net)</t>
  </si>
  <si>
    <t>Начальная сумма (Gross)</t>
  </si>
  <si>
    <t>Конечная сумма (Gross)</t>
  </si>
  <si>
    <t>Общий итог</t>
  </si>
  <si>
    <t>День недели</t>
  </si>
  <si>
    <t>Дни недели</t>
  </si>
  <si>
    <t>пн</t>
  </si>
  <si>
    <t>вт</t>
  </si>
  <si>
    <t>ср</t>
  </si>
  <si>
    <t>чт</t>
  </si>
  <si>
    <t>пт</t>
  </si>
  <si>
    <t>сб</t>
  </si>
  <si>
    <t>вс</t>
  </si>
  <si>
    <t>Время</t>
  </si>
  <si>
    <t>Итог</t>
  </si>
  <si>
    <t>9:30 - 11:00</t>
  </si>
  <si>
    <t>11:00 - 14:30</t>
  </si>
  <si>
    <t>14:30 - 16:00</t>
  </si>
  <si>
    <t>Направление сделки</t>
  </si>
  <si>
    <t>Результат</t>
  </si>
  <si>
    <t>Часы</t>
  </si>
  <si>
    <t>L</t>
  </si>
  <si>
    <t>S</t>
  </si>
  <si>
    <t>№</t>
  </si>
  <si>
    <t>No.</t>
  </si>
  <si>
    <t>Ticker</t>
  </si>
  <si>
    <t>Company</t>
  </si>
  <si>
    <t>Способ входа в позицию</t>
  </si>
  <si>
    <t>s</t>
  </si>
  <si>
    <t>Комиссия</t>
  </si>
  <si>
    <t>Комиссия всего</t>
  </si>
  <si>
    <t>Оценка трейда</t>
  </si>
  <si>
    <t>Дата закрытия</t>
  </si>
  <si>
    <t>Сумма по полю P\L Net</t>
  </si>
  <si>
    <t>Среднесрок</t>
  </si>
  <si>
    <t>Интрадей</t>
  </si>
  <si>
    <t>Время в сделке (сек)</t>
  </si>
  <si>
    <t>Открытие дня</t>
  </si>
  <si>
    <t>Закрытие дня</t>
  </si>
  <si>
    <t>Net плюс</t>
  </si>
  <si>
    <t>Net минус</t>
  </si>
  <si>
    <t>Диапазон цены</t>
  </si>
  <si>
    <t>Год</t>
  </si>
  <si>
    <t>Неделя</t>
  </si>
  <si>
    <t>Месяц</t>
  </si>
  <si>
    <t>Способ выхода из позиции</t>
  </si>
  <si>
    <t>МаксМинДней</t>
  </si>
  <si>
    <t>l</t>
  </si>
  <si>
    <t>Четверть</t>
  </si>
  <si>
    <t>Инструмент</t>
  </si>
  <si>
    <t>USDCHF</t>
  </si>
  <si>
    <t>GBPUSD</t>
  </si>
  <si>
    <t>USDJPY</t>
  </si>
  <si>
    <t>EURUSD</t>
  </si>
  <si>
    <t>USDCAD</t>
  </si>
  <si>
    <t>AUDUSD</t>
  </si>
  <si>
    <t>NZDUSD</t>
  </si>
  <si>
    <t>CHFJPY</t>
  </si>
  <si>
    <t>GBPCHF</t>
  </si>
  <si>
    <t>GBPJPY</t>
  </si>
  <si>
    <t>EURCHF</t>
  </si>
  <si>
    <t>EURGBP</t>
  </si>
  <si>
    <t>EURJPY</t>
  </si>
  <si>
    <t>EURCAD</t>
  </si>
  <si>
    <t>EURAUD</t>
  </si>
  <si>
    <t>AUDJPY</t>
  </si>
  <si>
    <t>Тикер</t>
  </si>
  <si>
    <t>Описание инструмента</t>
  </si>
  <si>
    <t>Курс австралийского доллара к японской иене</t>
  </si>
  <si>
    <t>AUDNZD</t>
  </si>
  <si>
    <t>Курс австралийского доллара к новозеландскому доллару</t>
  </si>
  <si>
    <t>AUDRUR</t>
  </si>
  <si>
    <t>Курс австралийского доллара к российскому рублю</t>
  </si>
  <si>
    <t>Курс австралийского доллара к доллару США</t>
  </si>
  <si>
    <t>CADCHF</t>
  </si>
  <si>
    <t>Курс канадского доллара к швейцарскому франку</t>
  </si>
  <si>
    <t>CADJPY</t>
  </si>
  <si>
    <t>Курс канадского доллара к японской иене</t>
  </si>
  <si>
    <t>CADRUR</t>
  </si>
  <si>
    <t>Курс канадского доллара к российскому рублю</t>
  </si>
  <si>
    <t>Курс швейцарского франка к японской иене</t>
  </si>
  <si>
    <t>CHFRUR</t>
  </si>
  <si>
    <t>Курс швейцарского франка к российскому рублю</t>
  </si>
  <si>
    <t>Курс евро к австралийскому доллару</t>
  </si>
  <si>
    <t>Курс евро к канадскому доллару</t>
  </si>
  <si>
    <t>Курс евро к швейцарскому франку</t>
  </si>
  <si>
    <t>Курс евро к британскому фунту стерлингов</t>
  </si>
  <si>
    <t>Курс евро к японской иене</t>
  </si>
  <si>
    <t>EURNZD</t>
  </si>
  <si>
    <t>Курс евро к новозеландскому доллару</t>
  </si>
  <si>
    <t>EURRUR</t>
  </si>
  <si>
    <t>Курс евро к российскому рублю</t>
  </si>
  <si>
    <t>Курс евро к доллару США</t>
  </si>
  <si>
    <t>GBPAUD</t>
  </si>
  <si>
    <t>Курс британского фунта стерлингов к австралийскому доллару</t>
  </si>
  <si>
    <t>GBPCAD</t>
  </si>
  <si>
    <t>Курс британского фунта стерлингов к канадскому доллару</t>
  </si>
  <si>
    <t>Курс британского фунта стерлингов к швейцарскому франку</t>
  </si>
  <si>
    <t>Курс британского фунта стерлингов к японской иене</t>
  </si>
  <si>
    <t>GBPRUR</t>
  </si>
  <si>
    <t>Курс фунта стерлинга к российскому рублю</t>
  </si>
  <si>
    <t>GPBNZD</t>
  </si>
  <si>
    <t>Курс британского фунта стерлингов к новозеландскому доллару</t>
  </si>
  <si>
    <t>Курс британского фунта стерлингов к доллару США</t>
  </si>
  <si>
    <t>NZDJPY</t>
  </si>
  <si>
    <t>Курс новозеландского доллара к японской иене</t>
  </si>
  <si>
    <t>NZDRUR</t>
  </si>
  <si>
    <t>Курс новозеландского доллара к российскому рублю</t>
  </si>
  <si>
    <t>Курс новозеландского доллара к доллару США</t>
  </si>
  <si>
    <t>RURJPY</t>
  </si>
  <si>
    <t>Курс российского рубля к японской иене</t>
  </si>
  <si>
    <t>SDRRUR</t>
  </si>
  <si>
    <t>Стоимость специальных прав заимствования в рублях</t>
  </si>
  <si>
    <t>SDRUSD</t>
  </si>
  <si>
    <t>Стоимость специальных прав заимствования в долларах</t>
  </si>
  <si>
    <t>UAHRUR</t>
  </si>
  <si>
    <t>Курс украинской гривны к российскому рублю</t>
  </si>
  <si>
    <t>UERUR</t>
  </si>
  <si>
    <t>Стоимость бивалютной корзины в рублях</t>
  </si>
  <si>
    <t>Курс доллара США к канадскому доллару</t>
  </si>
  <si>
    <t>Курс доллара США к швейцарскому франку</t>
  </si>
  <si>
    <t>Курс доллара США к японской иене</t>
  </si>
  <si>
    <t>USDRUR</t>
  </si>
  <si>
    <t>Курс доллара к российскому рублю</t>
  </si>
  <si>
    <t>USDUAH</t>
  </si>
  <si>
    <t>Курс доллара США к украинской гривне</t>
  </si>
  <si>
    <t>Стратегия</t>
  </si>
  <si>
    <t>Депозит</t>
  </si>
  <si>
    <t>Изменение депозита</t>
  </si>
  <si>
    <t>Депозит по дням</t>
  </si>
  <si>
    <t>Пополнение депозита</t>
  </si>
  <si>
    <t>Общая доходность</t>
  </si>
  <si>
    <t>Доходность в сделке</t>
  </si>
  <si>
    <t>Сумма по полю Доходность в сделке</t>
  </si>
  <si>
    <t>Названия строк</t>
  </si>
  <si>
    <t>(пусто)</t>
  </si>
  <si>
    <t>Номер</t>
  </si>
  <si>
    <t>Тип</t>
  </si>
  <si>
    <t>Размер</t>
  </si>
  <si>
    <t>Цена</t>
  </si>
  <si>
    <t>S/L</t>
  </si>
  <si>
    <t>T/P</t>
  </si>
  <si>
    <t>Налог</t>
  </si>
  <si>
    <t>Своп</t>
  </si>
  <si>
    <t>Прибыль</t>
  </si>
  <si>
    <t>buy</t>
  </si>
  <si>
    <t>0.05</t>
  </si>
  <si>
    <t>eurusdb</t>
  </si>
  <si>
    <t>1.29866</t>
  </si>
  <si>
    <t>1.29598</t>
  </si>
  <si>
    <t>1.30458</t>
  </si>
  <si>
    <t>-0.45</t>
  </si>
  <si>
    <t>0.00</t>
  </si>
  <si>
    <t>-13.40</t>
  </si>
  <si>
    <t>sell</t>
  </si>
  <si>
    <t>1.28848</t>
  </si>
  <si>
    <t>1.28741</t>
  </si>
  <si>
    <t>1.28258</t>
  </si>
  <si>
    <t>1.28584</t>
  </si>
  <si>
    <t>13.20</t>
  </si>
  <si>
    <t>1.28580</t>
  </si>
  <si>
    <t>1.28788</t>
  </si>
  <si>
    <t>1.27986</t>
  </si>
  <si>
    <t>1.28692</t>
  </si>
  <si>
    <t>-5.60</t>
  </si>
  <si>
    <t>1.28778</t>
  </si>
  <si>
    <t>1.28442</t>
  </si>
  <si>
    <t>1.29370</t>
  </si>
  <si>
    <t>1.28730</t>
  </si>
  <si>
    <t>-2.40</t>
  </si>
  <si>
    <t>1.28635</t>
  </si>
  <si>
    <t>1.28432</t>
  </si>
  <si>
    <t>1.29231</t>
  </si>
  <si>
    <t>1.28722</t>
  </si>
  <si>
    <t>1.28840</t>
  </si>
  <si>
    <t>1.28633</t>
  </si>
  <si>
    <t>1.29432</t>
  </si>
  <si>
    <t>-10.35</t>
  </si>
  <si>
    <t>1.29054</t>
  </si>
  <si>
    <t>1.28832</t>
  </si>
  <si>
    <t>1.29917</t>
  </si>
  <si>
    <t>1.29739</t>
  </si>
  <si>
    <t>34.25</t>
  </si>
  <si>
    <t>1.29294</t>
  </si>
  <si>
    <t>1.28894</t>
  </si>
  <si>
    <t>1.29916</t>
  </si>
  <si>
    <t>1.29741</t>
  </si>
  <si>
    <t>22.35</t>
  </si>
  <si>
    <t>eurjpyb</t>
  </si>
  <si>
    <t>131.104</t>
  </si>
  <si>
    <t>131.297</t>
  </si>
  <si>
    <t>130.480</t>
  </si>
  <si>
    <t>131.027</t>
  </si>
  <si>
    <t>-0.25</t>
  </si>
  <si>
    <t>1.28765</t>
  </si>
  <si>
    <t>1.28993</t>
  </si>
  <si>
    <t>1.28212</t>
  </si>
  <si>
    <t>-11.40</t>
  </si>
  <si>
    <t>2273833</t>
  </si>
  <si>
    <t>2013.05.13 06:54</t>
  </si>
  <si>
    <t>2013.05.13 07:27</t>
  </si>
  <si>
    <t>2283957</t>
  </si>
  <si>
    <t>2013.05.15 09:46</t>
  </si>
  <si>
    <t>2013.05.15 11:03</t>
  </si>
  <si>
    <t>2288149</t>
  </si>
  <si>
    <t>2013.05.16 07:31</t>
  </si>
  <si>
    <t>2013.05.16 09:04</t>
  </si>
  <si>
    <t>2292924</t>
  </si>
  <si>
    <t>2013.05.17 07:45</t>
  </si>
  <si>
    <t>2013.05.17 10:45</t>
  </si>
  <si>
    <t>2293057</t>
  </si>
  <si>
    <t>2013.05.17 08:25</t>
  </si>
  <si>
    <t>2013.05.17 10:44</t>
  </si>
  <si>
    <t>4.35</t>
  </si>
  <si>
    <t>2301853</t>
  </si>
  <si>
    <t>2013.05.21 07:42</t>
  </si>
  <si>
    <t>2013.05.21 08:30</t>
  </si>
  <si>
    <t>2306126</t>
  </si>
  <si>
    <t>2013.05.22 06:38</t>
  </si>
  <si>
    <t>2013.05.22 14:00</t>
  </si>
  <si>
    <t>2306219</t>
  </si>
  <si>
    <t>2013.05.22 07:11</t>
  </si>
  <si>
    <t>2313304</t>
  </si>
  <si>
    <t>2013.05.23 08:00</t>
  </si>
  <si>
    <t>3.78</t>
  </si>
  <si>
    <t>2313397</t>
  </si>
  <si>
    <t>2013.05.23 08:11</t>
  </si>
  <si>
    <t>2013.05.23 08:56</t>
  </si>
  <si>
    <t>Дата открытия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</si>
</sst>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#,##0.00_ ;[Red]\-#,##0.00\ "/>
    <numFmt numFmtId="165" formatCode="#,##0_ ;[Red]\-#,##0\ "/>
    <numFmt numFmtId="166" formatCode="dd/mm/yy;@"/>
    <numFmt numFmtId="167" formatCode="#,##0.00&quot;р.&quot;"/>
    <numFmt numFmtId="168" formatCode="0.00000_ ;[Red]\-0.00000\ "/>
    <numFmt numFmtId="169" formatCode="0.00_ ;[Red]\-0.00\ "/>
    <numFmt numFmtId="170" formatCode="yyyy/m/d;@"/>
    <numFmt numFmtId="171" formatCode="h:mm:ss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4" tint="-0.499984740745262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color theme="6" tint="-0.49998474074526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20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0" fontId="0" fillId="2" borderId="1" xfId="0" applyNumberFormat="1" applyFill="1" applyBorder="1"/>
    <xf numFmtId="0" fontId="0" fillId="3" borderId="0" xfId="0" applyFill="1"/>
    <xf numFmtId="16" fontId="0" fillId="0" borderId="0" xfId="0" applyNumberFormat="1"/>
    <xf numFmtId="164" fontId="3" fillId="0" borderId="0" xfId="1" applyNumberFormat="1" applyFont="1" applyAlignment="1">
      <alignment wrapText="1"/>
    </xf>
    <xf numFmtId="0" fontId="0" fillId="0" borderId="0" xfId="0" applyFill="1" applyBorder="1"/>
    <xf numFmtId="0" fontId="0" fillId="4" borderId="1" xfId="0" applyFill="1" applyBorder="1"/>
    <xf numFmtId="167" fontId="0" fillId="0" borderId="0" xfId="0" applyNumberFormat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2" fontId="0" fillId="0" borderId="4" xfId="0" applyNumberFormat="1" applyBorder="1"/>
    <xf numFmtId="2" fontId="0" fillId="0" borderId="5" xfId="0" applyNumberFormat="1" applyBorder="1"/>
    <xf numFmtId="164" fontId="0" fillId="0" borderId="0" xfId="0" applyNumberFormat="1"/>
    <xf numFmtId="166" fontId="6" fillId="0" borderId="0" xfId="0" applyNumberFormat="1" applyFont="1" applyFill="1" applyBorder="1" applyAlignment="1">
      <alignment horizontal="center" wrapText="1"/>
    </xf>
    <xf numFmtId="20" fontId="6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168" fontId="6" fillId="0" borderId="0" xfId="0" applyNumberFormat="1" applyFont="1" applyFill="1" applyBorder="1" applyAlignment="1">
      <alignment horizontal="right" wrapText="1" indent="1"/>
    </xf>
    <xf numFmtId="164" fontId="6" fillId="0" borderId="0" xfId="0" applyNumberFormat="1" applyFont="1" applyFill="1" applyBorder="1" applyAlignment="1">
      <alignment horizontal="right" wrapText="1" indent="1"/>
    </xf>
    <xf numFmtId="169" fontId="6" fillId="0" borderId="0" xfId="0" applyNumberFormat="1" applyFont="1" applyFill="1" applyBorder="1" applyAlignment="1">
      <alignment horizontal="right" wrapText="1" indent="1"/>
    </xf>
    <xf numFmtId="166" fontId="6" fillId="0" borderId="0" xfId="0" applyNumberFormat="1" applyFont="1" applyFill="1" applyBorder="1"/>
    <xf numFmtId="168" fontId="6" fillId="0" borderId="0" xfId="0" applyNumberFormat="1" applyFont="1" applyFill="1" applyBorder="1"/>
    <xf numFmtId="169" fontId="6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/>
    <xf numFmtId="0" fontId="0" fillId="0" borderId="0" xfId="0" applyAlignment="1">
      <alignment horizontal="left"/>
    </xf>
    <xf numFmtId="0" fontId="6" fillId="0" borderId="0" xfId="0" applyFont="1" applyFill="1" applyBorder="1"/>
    <xf numFmtId="0" fontId="0" fillId="0" borderId="0" xfId="0" pivotButton="1"/>
    <xf numFmtId="0" fontId="6" fillId="0" borderId="0" xfId="0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right" wrapText="1" indent="1"/>
    </xf>
    <xf numFmtId="0" fontId="6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right" wrapText="1" indent="1"/>
    </xf>
    <xf numFmtId="0" fontId="0" fillId="0" borderId="6" xfId="0" applyBorder="1"/>
    <xf numFmtId="2" fontId="0" fillId="0" borderId="7" xfId="0" applyNumberFormat="1" applyBorder="1"/>
    <xf numFmtId="164" fontId="6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 indent="1"/>
    </xf>
    <xf numFmtId="16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>
      <alignment horizontal="right" indent="1"/>
    </xf>
    <xf numFmtId="164" fontId="6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top" wrapText="1"/>
    </xf>
    <xf numFmtId="166" fontId="8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168" fontId="8" fillId="0" borderId="0" xfId="0" applyNumberFormat="1" applyFont="1" applyFill="1" applyBorder="1" applyAlignment="1">
      <alignment horizontal="center" vertical="top" wrapText="1"/>
    </xf>
    <xf numFmtId="169" fontId="8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169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1" fontId="0" fillId="0" borderId="0" xfId="0" applyNumberFormat="1" applyFill="1" applyBorder="1"/>
    <xf numFmtId="171" fontId="0" fillId="0" borderId="0" xfId="0" applyNumberFormat="1" applyFill="1" applyBorder="1" applyAlignment="1">
      <alignment horizontal="center"/>
    </xf>
    <xf numFmtId="171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wrapText="1"/>
    </xf>
    <xf numFmtId="49" fontId="0" fillId="0" borderId="0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49" fontId="9" fillId="5" borderId="0" xfId="0" applyNumberFormat="1" applyFont="1" applyFill="1" applyBorder="1"/>
    <xf numFmtId="170" fontId="0" fillId="6" borderId="0" xfId="0" applyNumberFormat="1" applyFill="1" applyBorder="1"/>
    <xf numFmtId="0" fontId="0" fillId="6" borderId="0" xfId="0" applyNumberFormat="1" applyFill="1" applyBorder="1"/>
    <xf numFmtId="49" fontId="0" fillId="7" borderId="0" xfId="0" applyNumberFormat="1" applyFill="1" applyBorder="1"/>
  </cellXfs>
  <cellStyles count="2">
    <cellStyle name="Обычный" xfId="0" builtinId="0"/>
    <cellStyle name="Финансовый" xfId="1" builtinId="3"/>
  </cellStyles>
  <dxfs count="65">
    <dxf>
      <fill>
        <patternFill>
          <bgColor rgb="FFCCFFCC"/>
        </patternFill>
      </fill>
    </dxf>
    <dxf>
      <fill>
        <patternFill>
          <bgColor rgb="FFFFD5D5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1C7C7"/>
        </patternFill>
      </fill>
    </dxf>
    <dxf>
      <fill>
        <patternFill>
          <bgColor rgb="FFF0F0F0"/>
        </patternFill>
      </fill>
      <border>
        <left style="thin">
          <color rgb="FFB6B6B6"/>
        </left>
        <right style="thin">
          <color rgb="FFB6B6B6"/>
        </right>
        <top style="thin">
          <color rgb="FFB6B6B6"/>
        </top>
        <bottom style="thin">
          <color rgb="FFB6B6B6"/>
        </bottom>
        <vertical style="thin">
          <color rgb="FFB6B6B6"/>
        </vertical>
        <horizontal style="thin">
          <color rgb="FFB6B6B6"/>
        </horizontal>
      </border>
    </dxf>
    <dxf>
      <fill>
        <patternFill>
          <bgColor rgb="FFEAEAEA"/>
        </patternFill>
      </fill>
      <border>
        <left style="thin">
          <color rgb="FFB6B6B6"/>
        </left>
        <right style="thin">
          <color rgb="FFB6B6B6"/>
        </right>
        <top style="thin">
          <color rgb="FFB6B6B6"/>
        </top>
        <bottom style="thin">
          <color rgb="FFB6B6B6"/>
        </bottom>
        <vertical style="thin">
          <color rgb="FFB6B6B6"/>
        </vertical>
        <horizontal style="thin">
          <color rgb="FFB6B6B6"/>
        </horizontal>
      </border>
    </dxf>
    <dxf>
      <fill>
        <patternFill>
          <bgColor rgb="FFEAEAEA"/>
        </patternFill>
      </fill>
    </dxf>
    <dxf>
      <fill>
        <patternFill>
          <bgColor rgb="FFF0F0F0"/>
        </patternFill>
      </fill>
    </dxf>
    <dxf>
      <fill>
        <patternFill>
          <bgColor rgb="FFD1D1D1"/>
        </patternFill>
      </fill>
    </dxf>
    <dxf>
      <font>
        <b/>
        <i val="0"/>
        <color theme="1" tint="0.24994659260841701"/>
      </font>
      <fill>
        <gradientFill degree="90">
          <stop position="0">
            <color rgb="FF8FD88C"/>
          </stop>
          <stop position="1">
            <color rgb="FF7DCB7A"/>
          </stop>
        </gradientFill>
      </fill>
    </dxf>
    <dxf>
      <border>
        <left style="thin">
          <color rgb="FF177212"/>
        </left>
        <right style="thin">
          <color rgb="FF177212"/>
        </right>
        <top style="thin">
          <color rgb="FF177212"/>
        </top>
        <bottom style="thin">
          <color rgb="FF177212"/>
        </bottom>
        <vertical style="thin">
          <color rgb="FF177212"/>
        </vertical>
        <horizontal style="thin">
          <color rgb="FF177212"/>
        </horizontal>
      </border>
    </dxf>
    <dxf>
      <fill>
        <patternFill>
          <bgColor rgb="FFF0F0F0"/>
        </patternFill>
      </fill>
      <border>
        <left style="thin">
          <color rgb="FFB6B6B6"/>
        </left>
        <right style="thin">
          <color rgb="FFB6B6B6"/>
        </right>
        <top style="thin">
          <color rgb="FFB6B6B6"/>
        </top>
        <bottom style="thin">
          <color rgb="FFB6B6B6"/>
        </bottom>
        <vertical style="thin">
          <color rgb="FFB6B6B6"/>
        </vertical>
        <horizontal style="thin">
          <color rgb="FFB6B6B6"/>
        </horizontal>
      </border>
    </dxf>
    <dxf>
      <fill>
        <patternFill>
          <bgColor rgb="FFEAEAEA"/>
        </patternFill>
      </fill>
      <border>
        <left style="thin">
          <color rgb="FFB6B6B6"/>
        </left>
        <right style="thin">
          <color rgb="FFB6B6B6"/>
        </right>
        <top style="thin">
          <color rgb="FFB6B6B6"/>
        </top>
        <bottom style="thin">
          <color rgb="FFB6B6B6"/>
        </bottom>
        <vertical style="thin">
          <color rgb="FFB6B6B6"/>
        </vertical>
        <horizontal style="thin">
          <color rgb="FFB6B6B6"/>
        </horizontal>
      </border>
    </dxf>
    <dxf>
      <fill>
        <patternFill>
          <bgColor rgb="FFCDE1FF"/>
        </patternFill>
      </fill>
      <border>
        <left style="thin">
          <color rgb="FF93BFFF"/>
        </left>
        <right style="thin">
          <color rgb="FF93BFFF"/>
        </right>
        <top style="thin">
          <color rgb="FF93BFFF"/>
        </top>
        <bottom style="thin">
          <color rgb="FF93BFFF"/>
        </bottom>
        <vertical style="thin">
          <color rgb="FF93BFFF"/>
        </vertical>
        <horizontal style="thin">
          <color rgb="FF93BFFF"/>
        </horizontal>
      </border>
    </dxf>
    <dxf>
      <fill>
        <patternFill>
          <bgColor rgb="FFD3E6FF"/>
        </patternFill>
      </fill>
      <border>
        <left style="thin">
          <color rgb="FF93BFFF"/>
        </left>
        <right style="thin">
          <color rgb="FF93BFFF"/>
        </right>
        <top style="thin">
          <color rgb="FF93BFFF"/>
        </top>
        <bottom style="thin">
          <color rgb="FF93BFFF"/>
        </bottom>
        <vertical style="thin">
          <color rgb="FF93BFFF"/>
        </vertical>
        <horizontal style="thin">
          <color rgb="FF93BFFF"/>
        </horizontal>
      </border>
    </dxf>
    <dxf>
      <fill>
        <patternFill>
          <bgColor rgb="FF78B1FF"/>
        </patternFill>
      </fill>
    </dxf>
    <dxf>
      <font>
        <b/>
        <i val="0"/>
      </font>
      <fill>
        <gradientFill degree="90">
          <stop position="0">
            <color rgb="FF67A7FF"/>
          </stop>
          <stop position="1">
            <color rgb="FF528AD6"/>
          </stop>
        </gradientFill>
      </fill>
    </dxf>
    <dxf>
      <border>
        <left style="thin">
          <color rgb="FF5288D4"/>
        </left>
        <right style="thin">
          <color rgb="FF5288D4"/>
        </right>
        <top style="thin">
          <color rgb="FF5288D4"/>
        </top>
        <bottom style="thin">
          <color rgb="FF5288D4"/>
        </bottom>
        <vertical style="thin">
          <color rgb="FF5288D4"/>
        </vertical>
        <horizontal style="thin">
          <color rgb="FF5288D4"/>
        </horizontal>
      </border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59999389629810485"/>
          <bgColor theme="8" tint="0.59999389629810485"/>
        </patternFill>
      </fill>
    </dxf>
    <dxf>
      <font>
        <b/>
        <color theme="1"/>
      </font>
      <border>
        <left style="medium">
          <color theme="8" tint="0.59999389629810485"/>
        </left>
        <right style="medium">
          <color theme="8" tint="0.59999389629810485"/>
        </right>
        <top style="medium">
          <color theme="8" tint="0.59999389629810485"/>
        </top>
        <bottom style="medium">
          <color theme="8" tint="0.59999389629810485"/>
        </bottom>
      </border>
    </dxf>
    <dxf>
      <border>
        <left style="thin">
          <color theme="8" tint="0.39997558519241921"/>
        </left>
        <right style="thin">
          <color theme="8" tint="0.39997558519241921"/>
        </right>
      </border>
    </dxf>
    <dxf>
      <border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b/>
        <color theme="1"/>
      </font>
      <border>
        <top style="thin">
          <color theme="8" tint="-0.249977111117893"/>
        </top>
        <bottom style="medium">
          <color theme="8" tint="-0.249977111117893"/>
        </bottom>
      </border>
    </dxf>
    <dxf>
      <font>
        <b/>
        <color theme="0"/>
      </font>
      <fill>
        <patternFill patternType="solid">
          <fgColor theme="8"/>
          <bgColor theme="8"/>
        </patternFill>
      </fill>
      <border>
        <top style="medium">
          <color theme="8" tint="-0.249977111117893"/>
        </top>
      </border>
    </dxf>
    <dxf>
      <font>
        <color theme="1"/>
      </font>
    </dxf>
    <dxf>
      <fill>
        <patternFill>
          <bgColor rgb="FFF0F0F0"/>
        </patternFill>
      </fill>
      <border>
        <left style="thin">
          <color rgb="FFB6B6B6"/>
        </left>
        <right style="thin">
          <color rgb="FFB6B6B6"/>
        </right>
        <top style="thin">
          <color rgb="FFB6B6B6"/>
        </top>
        <bottom style="thin">
          <color rgb="FFB6B6B6"/>
        </bottom>
        <vertical style="thin">
          <color rgb="FFB6B6B6"/>
        </vertical>
        <horizontal style="thin">
          <color rgb="FFB6B6B6"/>
        </horizontal>
      </border>
    </dxf>
    <dxf>
      <fill>
        <patternFill>
          <bgColor rgb="FFEAEAEA"/>
        </patternFill>
      </fill>
      <border>
        <left style="thin">
          <color rgb="FFB6B6B6"/>
        </left>
        <right style="thin">
          <color rgb="FFB6B6B6"/>
        </right>
        <top style="thin">
          <color rgb="FFB6B6B6"/>
        </top>
        <bottom style="thin">
          <color rgb="FFB6B6B6"/>
        </bottom>
        <vertical style="thin">
          <color rgb="FFB6B6B6"/>
        </vertical>
        <horizontal style="thin">
          <color rgb="FFB6B6B6"/>
        </horizontal>
      </border>
    </dxf>
    <dxf>
      <fill>
        <patternFill>
          <bgColor rgb="FFF0F0F0"/>
        </patternFill>
      </fill>
    </dxf>
    <dxf>
      <fill>
        <patternFill>
          <bgColor rgb="FFEAEAEA"/>
        </patternFill>
      </fill>
    </dxf>
    <dxf>
      <fill>
        <patternFill>
          <bgColor rgb="FFD1D1D1"/>
        </patternFill>
      </fill>
    </dxf>
    <dxf>
      <font>
        <b/>
        <i val="0"/>
      </font>
      <fill>
        <gradientFill degree="90">
          <stop position="0">
            <color rgb="FF8FD88C"/>
          </stop>
          <stop position="1">
            <color rgb="FF7DCB7A"/>
          </stop>
        </gradientFill>
      </fill>
    </dxf>
    <dxf>
      <border>
        <left style="thin">
          <color rgb="FF177212"/>
        </left>
        <right style="thin">
          <color rgb="FF177212"/>
        </right>
        <top style="thin">
          <color rgb="FF177212"/>
        </top>
        <bottom style="thin">
          <color rgb="FF177212"/>
        </bottom>
        <vertical style="thin">
          <color rgb="FF177212"/>
        </vertical>
        <horizontal style="thin">
          <color rgb="FF177212"/>
        </horizontal>
      </border>
    </dxf>
    <dxf>
      <fill>
        <patternFill>
          <bgColor rgb="FFF0F0F0"/>
        </patternFill>
      </fill>
      <border>
        <left style="thin">
          <color rgb="FF969696"/>
        </left>
        <right style="thin">
          <color rgb="FF969696"/>
        </right>
        <top style="thin">
          <color rgb="FF969696"/>
        </top>
        <bottom style="thin">
          <color rgb="FF969696"/>
        </bottom>
        <vertical style="thin">
          <color rgb="FF969696"/>
        </vertical>
        <horizontal style="thin">
          <color rgb="FF969696"/>
        </horizontal>
      </border>
    </dxf>
    <dxf>
      <fill>
        <patternFill>
          <bgColor rgb="FFEAEAEA"/>
        </patternFill>
      </fill>
      <border>
        <left style="thin">
          <color rgb="FF969696"/>
        </left>
        <right style="thin">
          <color rgb="FF969696"/>
        </right>
        <top style="thin">
          <color rgb="FF969696"/>
        </top>
        <bottom style="thin">
          <color rgb="FF969696"/>
        </bottom>
        <vertical style="thin">
          <color rgb="FF969696"/>
        </vertical>
        <horizontal style="thin">
          <color rgb="FF969696"/>
        </horizontal>
      </border>
    </dxf>
    <dxf>
      <fill>
        <patternFill>
          <bgColor rgb="FFCDE1FF"/>
        </patternFill>
      </fill>
      <border>
        <left style="thin">
          <color rgb="FF93BFFF"/>
        </left>
        <right style="thin">
          <color rgb="FF93BFFF"/>
        </right>
        <top style="thin">
          <color rgb="FF93BFFF"/>
        </top>
        <bottom style="thin">
          <color rgb="FF93BFFF"/>
        </bottom>
        <vertical style="thin">
          <color rgb="FF93BFFF"/>
        </vertical>
        <horizontal style="thin">
          <color rgb="FF93BFFF"/>
        </horizontal>
      </border>
    </dxf>
    <dxf>
      <fill>
        <patternFill>
          <bgColor rgb="FFD3E6FF"/>
        </patternFill>
      </fill>
      <border>
        <left style="thin">
          <color rgb="FF93BFFF"/>
        </left>
        <right style="thin">
          <color rgb="FF93BFFF"/>
        </right>
        <top style="thin">
          <color rgb="FF93BFFF"/>
        </top>
        <bottom style="thin">
          <color rgb="FF93BFFF"/>
        </bottom>
        <vertical style="thin">
          <color rgb="FF93BFFF"/>
        </vertical>
        <horizontal style="thin">
          <color rgb="FF93BFFF"/>
        </horizontal>
      </border>
    </dxf>
    <dxf>
      <fill>
        <patternFill>
          <bgColor rgb="FF78B1FF"/>
        </patternFill>
      </fill>
    </dxf>
    <dxf>
      <font>
        <b/>
        <i val="0"/>
      </font>
      <fill>
        <gradientFill degree="90">
          <stop position="0">
            <color rgb="FF67A7FF"/>
          </stop>
          <stop position="1">
            <color rgb="FF528AD6"/>
          </stop>
        </gradientFill>
      </fill>
    </dxf>
    <dxf>
      <border>
        <left style="thin">
          <color rgb="FF5288D4"/>
        </left>
        <right style="thin">
          <color rgb="FF5288D4"/>
        </right>
        <top style="thin">
          <color rgb="FF5288D4"/>
        </top>
        <bottom style="thin">
          <color rgb="FF5288D4"/>
        </bottom>
        <vertical style="thin">
          <color rgb="FF5288D4"/>
        </vertical>
        <horizontal style="thin">
          <color rgb="FF5288D4"/>
        </horizontal>
      </border>
    </dxf>
    <dxf>
      <fill>
        <patternFill>
          <bgColor rgb="FFDEE7F4"/>
        </patternFill>
      </fill>
    </dxf>
    <dxf>
      <fill>
        <patternFill>
          <bgColor rgb="FFD4DEED"/>
        </patternFill>
      </fill>
    </dxf>
    <dxf>
      <fill>
        <patternFill>
          <bgColor rgb="FFCDE1FF"/>
        </patternFill>
      </fill>
      <border>
        <left style="thin">
          <color rgb="FF93BFFF"/>
        </left>
        <right style="thin">
          <color rgb="FF93BFFF"/>
        </right>
        <top style="thin">
          <color rgb="FF93BFFF"/>
        </top>
        <bottom style="thin">
          <color rgb="FF93BFFF"/>
        </bottom>
        <vertical style="thin">
          <color rgb="FF93BFFF"/>
        </vertical>
        <horizontal style="thin">
          <color rgb="FF93BFFF"/>
        </horizontal>
      </border>
    </dxf>
    <dxf>
      <fill>
        <patternFill>
          <bgColor rgb="FFD3E6FF"/>
        </patternFill>
      </fill>
      <border>
        <left style="thin">
          <color rgb="FF93BFFF"/>
        </left>
        <right style="thin">
          <color rgb="FF93BFFF"/>
        </right>
        <top style="thin">
          <color rgb="FF93BFFF"/>
        </top>
        <bottom style="thin">
          <color rgb="FF93BFFF"/>
        </bottom>
        <vertical style="thin">
          <color rgb="FF93BFFF"/>
        </vertical>
        <horizontal style="thin">
          <color rgb="FF93BFFF"/>
        </horizontal>
      </border>
    </dxf>
    <dxf>
      <fill>
        <patternFill>
          <bgColor rgb="FF78B1FF"/>
        </patternFill>
      </fill>
    </dxf>
    <dxf>
      <font>
        <b/>
        <i val="0"/>
      </font>
      <fill>
        <gradientFill degree="90">
          <stop position="0">
            <color rgb="FF67A7FF"/>
          </stop>
          <stop position="1">
            <color rgb="FF528AD6"/>
          </stop>
        </gradientFill>
      </fill>
    </dxf>
    <dxf>
      <border>
        <left style="thin">
          <color rgb="FF5288D4"/>
        </left>
        <right style="thin">
          <color rgb="FF5288D4"/>
        </right>
        <top style="thin">
          <color rgb="FF5288D4"/>
        </top>
        <bottom style="thin">
          <color rgb="FF5288D4"/>
        </bottom>
        <vertical style="thin">
          <color rgb="FF5288D4"/>
        </vertical>
        <horizontal style="thin">
          <color rgb="FF5288D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</dxf>
    <dxf>
      <font>
        <b/>
        <color theme="1"/>
      </font>
      <fill>
        <patternFill>
          <bgColor theme="4" tint="0.59996337778862885"/>
        </patternFill>
      </fill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 tint="0.39994506668294322"/>
        </patternFill>
      </fill>
      <border>
        <top style="medium">
          <color theme="4" tint="-0.249977111117893"/>
        </top>
      </border>
    </dxf>
    <dxf>
      <font>
        <color theme="1"/>
      </font>
      <border>
        <left style="medium">
          <color theme="4" tint="0.39994506668294322"/>
        </left>
        <right style="medium">
          <color theme="4" tint="0.39994506668294322"/>
        </right>
        <top style="medium">
          <color theme="4" tint="0.39994506668294322"/>
        </top>
        <bottom style="medium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</dxfs>
  <tableStyles count="9" defaultTableStyle="TableStyleMedium9" defaultPivotStyle="PivotStyleMedium9 2">
    <tableStyle name="PivotStyleMedium9 2" table="0" count="13">
      <tableStyleElement type="wholeTable" dxfId="64"/>
      <tableStyleElement type="headerRow" dxfId="63"/>
      <tableStyleElement type="totalRow" dxfId="62"/>
      <tableStyleElement type="lastColumn" dxfId="61"/>
      <tableStyleElement type="firstRowStripe" dxfId="60"/>
      <tableStyleElement type="firstColumnStripe" dxfId="59"/>
      <tableStyleElement type="firstSubtotalColumn" dxfId="58"/>
      <tableStyleElement type="firstSubtotalRow" dxfId="57"/>
      <tableStyleElement type="secondSubtotalRow" dxfId="56"/>
      <tableStyleElement type="firstRowSubheading" dxfId="55"/>
      <tableStyleElement type="secondRowSubheading" dxfId="54"/>
      <tableStyleElement type="pageFieldLabels" dxfId="53"/>
      <tableStyleElement type="pageFieldValues" dxfId="52"/>
    </tableStyle>
    <tableStyle name="Стиль сводной таблицы 1" table="0" count="0"/>
    <tableStyle name="Стиль сводной таблицы 1 2" table="0" count="7">
      <tableStyleElement type="wholeTable" dxfId="51"/>
      <tableStyleElement type="headerRow" dxfId="50"/>
      <tableStyleElement type="totalRow" dxfId="49"/>
      <tableStyleElement type="firstRowStripe" dxfId="48"/>
      <tableStyleElement type="secondRowStripe" dxfId="47"/>
      <tableStyleElement type="pageFieldLabels" dxfId="46"/>
      <tableStyleElement type="pageFieldValues" dxfId="45"/>
    </tableStyle>
    <tableStyle name="Стиль сводной таблицы 1 2 2" table="0" count="7">
      <tableStyleElement type="wholeTable" dxfId="44"/>
      <tableStyleElement type="headerRow" dxfId="43"/>
      <tableStyleElement type="totalRow" dxfId="42"/>
      <tableStyleElement type="firstRowStripe" dxfId="41"/>
      <tableStyleElement type="secondRowStripe" dxfId="40"/>
      <tableStyleElement type="pageFieldLabels" dxfId="39"/>
      <tableStyleElement type="pageFieldValues" dxfId="38"/>
    </tableStyle>
    <tableStyle name="Стиль сводной таблицы 1 3" table="0" count="7">
      <tableStyleElement type="wholeTable" dxfId="37"/>
      <tableStyleElement type="headerRow" dxfId="36"/>
      <tableStyleElement type="totalRow" dxfId="35"/>
      <tableStyleElement type="firstRowStripe" dxfId="34"/>
      <tableStyleElement type="secondRowStripe" dxfId="33"/>
      <tableStyleElement type="pageFieldLabels" dxfId="32"/>
      <tableStyleElement type="pageFieldValues" dxfId="31"/>
    </tableStyle>
    <tableStyle name="PivotStyleMedium13 2" table="0" count="12">
      <tableStyleElement type="wholeTable" dxfId="30"/>
      <tableStyleElement type="headerRow" dxfId="29"/>
      <tableStyleElement type="totalRow" dxfId="28"/>
      <tableStyleElement type="firstRowStripe" dxfId="27"/>
      <tableStyleElement type="firstColumnStripe" dxfId="26"/>
      <tableStyleElement type="firstSubtotalColumn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  <tableStyle name="PivotStyleMedium9 2 2" table="0" count="1">
      <tableStyleElement type="headerRow" dxfId="18"/>
    </tableStyle>
    <tableStyle name="PivotStyleMedium9 2 3" table="0" count="7">
      <tableStyleElement type="wholeTable" dxfId="17"/>
      <tableStyleElement type="headerRow" dxfId="16"/>
      <tableStyleElement type="totalRow" dxfId="15"/>
      <tableStyleElement type="firstRowStripe" dxfId="14"/>
      <tableStyleElement type="secondRowStripe" dxfId="13"/>
      <tableStyleElement type="pageFieldLabels" dxfId="12"/>
      <tableStyleElement type="pageFieldValues" dxfId="11"/>
    </tableStyle>
    <tableStyle name="PivotStyleMedium9 2 3 2" table="0" count="7">
      <tableStyleElement type="wholeTable" dxfId="10"/>
      <tableStyleElement type="headerRow" dxfId="9"/>
      <tableStyleElement type="totalRow" dxfId="8"/>
      <tableStyleElement type="firstRowStripe" dxfId="7"/>
      <tableStyleElement type="secondRowStripe" dxfId="6"/>
      <tableStyleElement type="pageFieldLabels" dxfId="5"/>
      <tableStyleElement type="pageFieldValues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33"/>
      <color rgb="FFD2DDE6"/>
      <color rgb="FFDAE3EA"/>
      <color rgb="FFFFD5D5"/>
      <color rgb="FFCCFFCC"/>
      <color rgb="FFCDE1FF"/>
      <color rgb="FF93BFFF"/>
      <color rgb="FF969696"/>
      <color rgb="FFB6B6B6"/>
      <color rgb="FF528A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тор" refreshedDate="41570.506737152777" missingItemsLimit="0" createdVersion="3" refreshedVersion="4" recordCount="294">
  <cacheSource type="worksheet">
    <worksheetSource ref="AH1:BZ64749" sheet="Данные"/>
  </cacheSource>
  <cacheFields count="46">
    <cacheField name="№" numFmtId="0">
      <sharedItems containsString="0" containsBlank="1" containsNumber="1" containsInteger="1" minValue="1" maxValue="10"/>
    </cacheField>
    <cacheField name="Дата" numFmtId="166">
      <sharedItems containsNonDate="0" containsString="0" containsBlank="1" count="1">
        <m/>
      </sharedItems>
    </cacheField>
    <cacheField name="Время открытия" numFmtId="0">
      <sharedItems containsNonDate="0" containsString="0" containsBlank="1"/>
    </cacheField>
    <cacheField name="Дата закрытия" numFmtId="166">
      <sharedItems containsNonDate="0" containsString="0" containsBlank="1"/>
    </cacheField>
    <cacheField name="Время закрытия" numFmtId="0">
      <sharedItems containsNonDate="0" containsString="0" containsBlank="1"/>
    </cacheField>
    <cacheField name="Инструмент" numFmtId="0">
      <sharedItems containsBlank="1" count="3">
        <s v="eurusdb"/>
        <s v="eurjpyb"/>
        <m/>
      </sharedItems>
    </cacheField>
    <cacheField name="Направление сделки" numFmtId="0">
      <sharedItems containsBlank="1"/>
    </cacheField>
    <cacheField name="Цена открытия" numFmtId="168">
      <sharedItems containsString="0" containsBlank="1" containsNumber="1" minValue="1.2858000000000001" maxValue="131.10400000000001"/>
    </cacheField>
    <cacheField name="Цена закрытия" numFmtId="168">
      <sharedItems containsString="0" containsBlank="1" containsNumber="1" minValue="1.2858400000000001" maxValue="131.02699999999999"/>
    </cacheField>
    <cacheField name="кол-во" numFmtId="0">
      <sharedItems containsString="0" containsBlank="1" containsNumber="1" minValue="0.05" maxValue="0.05"/>
    </cacheField>
    <cacheField name="Комиссия" numFmtId="0">
      <sharedItems containsString="0" containsBlank="1" containsNumber="1" containsInteger="1" minValue="0" maxValue="0"/>
    </cacheField>
    <cacheField name="Результат" numFmtId="169">
      <sharedItems containsString="0" containsBlank="1" containsNumber="1" minValue="-13.4" maxValue="34.25"/>
    </cacheField>
    <cacheField name="Способ входа в позицию" numFmtId="0">
      <sharedItems containsNonDate="0" containsString="0" containsBlank="1"/>
    </cacheField>
    <cacheField name="Способ выхода из позиции" numFmtId="0">
      <sharedItems containsNonDate="0" containsString="0" containsBlank="1"/>
    </cacheField>
    <cacheField name="Оценка трейда" numFmtId="0">
      <sharedItems containsNonDate="0" containsString="0" containsBlank="1"/>
    </cacheField>
    <cacheField name="Стратегия" numFmtId="0">
      <sharedItems containsNonDate="0" containsString="0" containsBlank="1"/>
    </cacheField>
    <cacheField name="Комментарий" numFmtId="0">
      <sharedItems containsNonDate="0" containsString="0" containsBlank="1"/>
    </cacheField>
    <cacheField name="Изменение депозита" numFmtId="0">
      <sharedItems containsString="0" containsBlank="1" containsNumber="1" containsInteger="1" minValue="100" maxValue="100"/>
    </cacheField>
    <cacheField name="Депозит" numFmtId="164">
      <sharedItems containsString="0" containsBlank="1" containsNumber="1" minValue="85.8" maxValue="146.18"/>
    </cacheField>
    <cacheField name="Комиссия всего" numFmtId="164">
      <sharedItems containsString="0" containsBlank="1" containsNumber="1" containsInteger="1" minValue="0" maxValue="0"/>
    </cacheField>
    <cacheField name="P\L Gross" numFmtId="169">
      <sharedItems containsString="0" containsBlank="1" containsNumber="1" minValue="-13.4" maxValue="34.25"/>
    </cacheField>
    <cacheField name="P\L Net" numFmtId="0">
      <sharedItems containsString="0" containsBlank="1" containsNumber="1" minValue="-13.4" maxValue="34.25"/>
    </cacheField>
    <cacheField name="Начальная сумма (Gross)" numFmtId="164">
      <sharedItems containsString="0" containsBlank="1" containsNumber="1" minValue="-14.200000000000001" maxValue="46.18"/>
    </cacheField>
    <cacheField name="Начальная сумма (Net)" numFmtId="164">
      <sharedItems containsString="0" containsBlank="1" containsNumber="1" minValue="-14.200000000000001" maxValue="46.18"/>
    </cacheField>
    <cacheField name="Конечная сумма (Gross)" numFmtId="164">
      <sharedItems containsString="0" containsBlank="1" containsNumber="1" minValue="-14.200000000000001" maxValue="46.18"/>
    </cacheField>
    <cacheField name="Конечная сумма (Net)" numFmtId="164">
      <sharedItems containsString="0" containsBlank="1" containsNumber="1" minValue="-14.200000000000001" maxValue="46.18"/>
    </cacheField>
    <cacheField name="День недели" numFmtId="0">
      <sharedItems containsBlank="1"/>
    </cacheField>
    <cacheField name="Часы" numFmtId="0">
      <sharedItems containsBlank="1"/>
    </cacheField>
    <cacheField name="Четверть" numFmtId="0">
      <sharedItems containsString="0" containsBlank="1" containsNumber="1" containsInteger="1" minValue="1" maxValue="1"/>
    </cacheField>
    <cacheField name="Время в сделке (сек)" numFmtId="0">
      <sharedItems containsString="0" containsBlank="1" containsNumber="1" containsInteger="1" minValue="0" maxValue="0"/>
    </cacheField>
    <cacheField name="Интрадей" numFmtId="0">
      <sharedItems containsString="0" containsBlank="1" containsNumber="1" containsInteger="1" minValue="0" maxValue="0"/>
    </cacheField>
    <cacheField name="Среднесрок" numFmtId="0">
      <sharedItems containsBlank="1"/>
    </cacheField>
    <cacheField name="Net плюс" numFmtId="164">
      <sharedItems containsString="0" containsBlank="1" containsNumber="1" minValue="0" maxValue="34.25"/>
    </cacheField>
    <cacheField name="Net минус" numFmtId="164">
      <sharedItems containsString="0" containsBlank="1" containsNumber="1" minValue="-13.4" maxValue="0"/>
    </cacheField>
    <cacheField name="Год" numFmtId="0">
      <sharedItems containsString="0" containsBlank="1" containsNumber="1" containsInteger="1" minValue="1900" maxValue="1900"/>
    </cacheField>
    <cacheField name="Месяц" numFmtId="0">
      <sharedItems containsBlank="1"/>
    </cacheField>
    <cacheField name="Неделя" numFmtId="0">
      <sharedItems containsString="0" containsBlank="1" containsNumber="1" containsInteger="1" minValue="1" maxValue="1"/>
    </cacheField>
    <cacheField name="Депозит по дням" numFmtId="164">
      <sharedItems containsBlank="1" containsMixedTypes="1" containsNumber="1" containsInteger="1" minValue="0" maxValue="0"/>
    </cacheField>
    <cacheField name="Пополнение депозита" numFmtId="0">
      <sharedItems containsString="0" containsBlank="1" containsNumber="1" containsInteger="1" minValue="100" maxValue="100"/>
    </cacheField>
    <cacheField name="Общая доходность" numFmtId="164">
      <sharedItems containsString="0" containsBlank="1" containsNumber="1" minValue="-14.200000000000003" maxValue="46.180000000000007"/>
    </cacheField>
    <cacheField name="Доходность в сделке" numFmtId="164">
      <sharedItems containsString="0" containsBlank="1" containsNumber="1" minValue="-13.400000000000004" maxValue="39.918414918414918"/>
    </cacheField>
    <cacheField name="Открытие дня" numFmtId="164">
      <sharedItems containsString="0" containsBlank="1" containsNumber="1" containsInteger="1" minValue="0" maxValue="0"/>
    </cacheField>
    <cacheField name="Закрытие дня" numFmtId="164">
      <sharedItems containsBlank="1" containsMixedTypes="1" containsNumber="1" containsInteger="1" minValue="0" maxValue="0"/>
    </cacheField>
    <cacheField name="Диапазон цены" numFmtId="0">
      <sharedItems containsString="0" containsBlank="1" containsNumber="1" containsInteger="1" minValue="5" maxValue="135"/>
    </cacheField>
    <cacheField name="МаксМинДней" numFmtId="0">
      <sharedItems containsBlank="1" containsMixedTypes="1" containsNumber="1" containsInteger="1" minValue="0" maxValue="0"/>
    </cacheField>
    <cacheField name="Поле1" numFmtId="0" formula="IF('P\L Net'&gt;0,1,-1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4">
  <r>
    <n v="1"/>
    <x v="0"/>
    <m/>
    <m/>
    <m/>
    <x v="0"/>
    <s v="buy"/>
    <n v="1.2986599999999999"/>
    <n v="1.2959799999999999"/>
    <n v="0.05"/>
    <n v="0"/>
    <n v="-13.4"/>
    <m/>
    <m/>
    <m/>
    <m/>
    <m/>
    <n v="100"/>
    <n v="86.6"/>
    <n v="0"/>
    <n v="-13.4"/>
    <n v="-13.4"/>
    <n v="0"/>
    <n v="0"/>
    <n v="-13.4"/>
    <n v="-13.4"/>
    <s v="сб"/>
    <s v="0-1"/>
    <n v="1"/>
    <n v="0"/>
    <n v="0"/>
    <s v="интрадей"/>
    <n v="0"/>
    <n v="-13.4"/>
    <n v="1900"/>
    <s v="Январь"/>
    <n v="1"/>
    <n v="0"/>
    <n v="100"/>
    <n v="-13.400000000000004"/>
    <n v="-13.400000000000004"/>
    <n v="0"/>
    <n v="0"/>
    <n v="5"/>
    <n v="0"/>
  </r>
  <r>
    <n v="2"/>
    <x v="0"/>
    <m/>
    <m/>
    <m/>
    <x v="0"/>
    <s v="sell"/>
    <n v="1.2884800000000001"/>
    <n v="1.2858400000000001"/>
    <n v="0.05"/>
    <n v="0"/>
    <n v="13.2"/>
    <m/>
    <m/>
    <m/>
    <m/>
    <m/>
    <m/>
    <n v="99.8"/>
    <n v="0"/>
    <n v="13.2"/>
    <n v="13.2"/>
    <n v="-13.4"/>
    <n v="-13.4"/>
    <n v="-0.20000000000000107"/>
    <n v="-0.20000000000000107"/>
    <s v="сб"/>
    <s v="0-1"/>
    <n v="1"/>
    <n v="0"/>
    <n v="0"/>
    <s v="интрадей"/>
    <n v="13.2"/>
    <n v="0"/>
    <n v="1900"/>
    <s v="Январь"/>
    <n v="1"/>
    <n v="0"/>
    <n v="100"/>
    <n v="-0.20000000000000284"/>
    <n v="15.242494226327949"/>
    <n v="0"/>
    <n v="0"/>
    <n v="5"/>
    <n v="0"/>
  </r>
  <r>
    <n v="3"/>
    <x v="0"/>
    <m/>
    <m/>
    <m/>
    <x v="0"/>
    <s v="sell"/>
    <n v="1.2858000000000001"/>
    <n v="1.2869200000000001"/>
    <n v="0.05"/>
    <n v="0"/>
    <n v="-5.6"/>
    <m/>
    <m/>
    <m/>
    <m/>
    <m/>
    <m/>
    <n v="94.2"/>
    <n v="0"/>
    <n v="-5.6"/>
    <n v="-5.6"/>
    <n v="-0.20000000000000107"/>
    <n v="-0.20000000000000107"/>
    <n v="-5.8000000000000007"/>
    <n v="-5.8000000000000007"/>
    <s v="сб"/>
    <s v="0-1"/>
    <n v="1"/>
    <n v="0"/>
    <n v="0"/>
    <s v="интрадей"/>
    <n v="0"/>
    <n v="-5.6"/>
    <n v="1900"/>
    <s v="Январь"/>
    <n v="1"/>
    <n v="0"/>
    <n v="100"/>
    <n v="-5.799999999999998"/>
    <n v="-5.6112224448897736"/>
    <n v="0"/>
    <n v="0"/>
    <n v="5"/>
    <n v="0"/>
  </r>
  <r>
    <n v="4"/>
    <x v="0"/>
    <m/>
    <m/>
    <m/>
    <x v="0"/>
    <s v="buy"/>
    <n v="1.2877799999999999"/>
    <n v="1.2873000000000001"/>
    <n v="0.05"/>
    <n v="0"/>
    <n v="-2.4"/>
    <m/>
    <m/>
    <m/>
    <m/>
    <m/>
    <m/>
    <n v="91.8"/>
    <n v="0"/>
    <n v="-2.4"/>
    <n v="-2.4"/>
    <n v="-5.8000000000000007"/>
    <n v="-5.8000000000000007"/>
    <n v="-8.2000000000000011"/>
    <n v="-8.2000000000000011"/>
    <s v="сб"/>
    <s v="0-1"/>
    <n v="1"/>
    <n v="0"/>
    <n v="0"/>
    <s v="интрадей"/>
    <n v="0"/>
    <n v="-2.4"/>
    <n v="1900"/>
    <s v="Январь"/>
    <n v="1"/>
    <n v="0"/>
    <n v="100"/>
    <n v="-8.2000000000000028"/>
    <n v="-2.5477707006369488"/>
    <n v="0"/>
    <n v="0"/>
    <n v="5"/>
    <n v="0"/>
  </r>
  <r>
    <n v="5"/>
    <x v="0"/>
    <m/>
    <m/>
    <m/>
    <x v="0"/>
    <s v="buy"/>
    <n v="1.2863500000000001"/>
    <n v="1.28722"/>
    <n v="0.05"/>
    <n v="0"/>
    <n v="4.3499999999999996"/>
    <m/>
    <m/>
    <m/>
    <m/>
    <m/>
    <m/>
    <n v="96.149999999999991"/>
    <n v="0"/>
    <n v="4.3499999999999996"/>
    <n v="4.3499999999999996"/>
    <n v="-8.2000000000000011"/>
    <n v="-8.2000000000000011"/>
    <n v="-3.8500000000000014"/>
    <n v="-3.8500000000000014"/>
    <s v="сб"/>
    <s v="0-1"/>
    <n v="1"/>
    <n v="0"/>
    <n v="0"/>
    <s v="интрадей"/>
    <n v="4.3499999999999996"/>
    <n v="0"/>
    <n v="1900"/>
    <s v="Январь"/>
    <n v="1"/>
    <n v="0"/>
    <n v="100"/>
    <n v="-3.8500000000000085"/>
    <n v="4.7385620915032618"/>
    <n v="0"/>
    <n v="0"/>
    <n v="5"/>
    <n v="0"/>
  </r>
  <r>
    <n v="6"/>
    <x v="0"/>
    <m/>
    <m/>
    <m/>
    <x v="0"/>
    <s v="buy"/>
    <n v="1.2884"/>
    <n v="1.28633"/>
    <n v="0.05"/>
    <n v="0"/>
    <n v="-10.35"/>
    <m/>
    <m/>
    <m/>
    <m/>
    <m/>
    <m/>
    <n v="85.8"/>
    <n v="0"/>
    <n v="-10.35"/>
    <n v="-10.35"/>
    <n v="-3.8500000000000014"/>
    <n v="-3.8500000000000014"/>
    <n v="-14.200000000000001"/>
    <n v="-14.200000000000001"/>
    <s v="сб"/>
    <s v="0-1"/>
    <n v="1"/>
    <n v="0"/>
    <n v="0"/>
    <s v="интрадей"/>
    <n v="0"/>
    <n v="-10.35"/>
    <n v="1900"/>
    <s v="Январь"/>
    <n v="1"/>
    <n v="0"/>
    <n v="100"/>
    <n v="-14.200000000000003"/>
    <n v="-10.764430577223084"/>
    <n v="0"/>
    <n v="0"/>
    <n v="5"/>
    <n v="0"/>
  </r>
  <r>
    <n v="7"/>
    <x v="0"/>
    <m/>
    <m/>
    <m/>
    <x v="0"/>
    <s v="buy"/>
    <n v="1.29054"/>
    <n v="1.29739"/>
    <n v="0.05"/>
    <n v="0"/>
    <n v="34.25"/>
    <m/>
    <m/>
    <m/>
    <m/>
    <m/>
    <m/>
    <n v="120.05"/>
    <n v="0"/>
    <n v="34.25"/>
    <n v="34.25"/>
    <n v="-14.200000000000001"/>
    <n v="-14.200000000000001"/>
    <n v="20.049999999999997"/>
    <n v="20.049999999999997"/>
    <s v="сб"/>
    <s v="0-1"/>
    <n v="1"/>
    <n v="0"/>
    <n v="0"/>
    <s v="интрадей"/>
    <n v="34.25"/>
    <n v="0"/>
    <n v="1900"/>
    <s v="Январь"/>
    <n v="1"/>
    <n v="0"/>
    <n v="100"/>
    <n v="20.049999999999997"/>
    <n v="39.918414918414918"/>
    <n v="0"/>
    <n v="0"/>
    <n v="5"/>
    <n v="0"/>
  </r>
  <r>
    <n v="8"/>
    <x v="0"/>
    <m/>
    <m/>
    <m/>
    <x v="0"/>
    <s v="buy"/>
    <n v="1.29294"/>
    <n v="1.29741"/>
    <n v="0.05"/>
    <n v="0"/>
    <n v="22.35"/>
    <m/>
    <m/>
    <m/>
    <m/>
    <m/>
    <m/>
    <n v="142.4"/>
    <n v="0"/>
    <n v="22.35"/>
    <n v="22.35"/>
    <n v="20.049999999999997"/>
    <n v="20.049999999999997"/>
    <n v="42.4"/>
    <n v="42.4"/>
    <s v="сб"/>
    <s v="0-1"/>
    <n v="1"/>
    <n v="0"/>
    <n v="0"/>
    <s v="интрадей"/>
    <n v="22.35"/>
    <n v="0"/>
    <n v="1900"/>
    <s v="Январь"/>
    <n v="1"/>
    <n v="0"/>
    <n v="100"/>
    <n v="42.400000000000006"/>
    <n v="18.617242815493551"/>
    <n v="0"/>
    <n v="0"/>
    <n v="5"/>
    <n v="0"/>
  </r>
  <r>
    <n v="9"/>
    <x v="0"/>
    <m/>
    <m/>
    <m/>
    <x v="1"/>
    <s v="sell"/>
    <n v="131.10400000000001"/>
    <n v="131.02699999999999"/>
    <n v="0.05"/>
    <n v="0"/>
    <n v="3.78"/>
    <m/>
    <m/>
    <m/>
    <m/>
    <m/>
    <m/>
    <n v="146.18"/>
    <n v="0"/>
    <n v="3.78"/>
    <n v="3.78"/>
    <n v="42.4"/>
    <n v="42.4"/>
    <n v="46.18"/>
    <n v="46.18"/>
    <s v="сб"/>
    <s v="0-1"/>
    <n v="1"/>
    <n v="0"/>
    <n v="0"/>
    <s v="интрадей"/>
    <n v="3.78"/>
    <n v="0"/>
    <n v="1900"/>
    <s v="Январь"/>
    <n v="1"/>
    <n v="0"/>
    <n v="100"/>
    <n v="46.180000000000007"/>
    <n v="2.6544943820224725"/>
    <n v="0"/>
    <n v="0"/>
    <n v="135"/>
    <n v="0"/>
  </r>
  <r>
    <n v="10"/>
    <x v="0"/>
    <m/>
    <m/>
    <m/>
    <x v="0"/>
    <s v="sell"/>
    <n v="1.28765"/>
    <n v="1.28993"/>
    <n v="0.05"/>
    <n v="0"/>
    <n v="-11.4"/>
    <m/>
    <m/>
    <m/>
    <m/>
    <m/>
    <m/>
    <n v="134.78"/>
    <n v="0"/>
    <n v="-11.4"/>
    <n v="-11.4"/>
    <n v="46.18"/>
    <n v="46.18"/>
    <n v="34.78"/>
    <n v="34.78"/>
    <s v="сб"/>
    <s v="0-1"/>
    <n v="1"/>
    <n v="0"/>
    <n v="0"/>
    <s v="интрадей"/>
    <n v="0"/>
    <n v="-11.4"/>
    <n v="1900"/>
    <s v="Январь"/>
    <n v="1"/>
    <e v="#REF!"/>
    <n v="100"/>
    <n v="34.78"/>
    <n v="-7.7986044602544835"/>
    <n v="0"/>
    <e v="#REF!"/>
    <n v="5"/>
    <e v="#REF!"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outline="1" outlineData="1" multipleFieldFilters="0" chartFormat="2">
  <location ref="O5:P7" firstHeaderRow="1" firstDataRow="1" firstDataCol="1"/>
  <pivotFields count="46"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dragToRow="0" dragToCol="0" dragToPage="0" showAll="0" defaultSubtotal="0"/>
  </pivotFields>
  <rowFields count="1">
    <field x="1"/>
  </rowFields>
  <rowItems count="2">
    <i>
      <x/>
    </i>
    <i t="grand">
      <x/>
    </i>
  </rowItems>
  <colItems count="1">
    <i/>
  </colItems>
  <dataFields count="1">
    <dataField name="Сумма по полю Доходность в сделке" fld="40" showDataAs="runTotal" baseField="1" baseItem="0" numFmtId="164"/>
  </dataFields>
  <pivotTableStyleInfo name="PivotStyleMedium9 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4" dataOnRows="1" applyNumberFormats="0" applyBorderFormats="0" applyFontFormats="0" applyPatternFormats="0" applyAlignmentFormats="0" applyWidthHeightFormats="1" dataCaption="Данные" updatedVersion="4" minRefreshableVersion="3" showMemberPropertyTips="0" useAutoFormatting="1" itemPrintTitles="1" createdVersion="3" indent="0" compact="0" compactData="0" gridDropZones="1" chartFormat="1">
  <location ref="J14:K18" firstHeaderRow="2" firstDataRow="2" firstDataCol="1"/>
  <pivotFields count="46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>
      <items count="4">
        <item h="1" x="2"/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howAll="0" defaultSubtotal="0"/>
    <pivotField compact="0" outline="0" subtotalTop="0" showAll="0" includeNewItemsInFilter="1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dragToRow="0" dragToCol="0" dragToPage="0" showAll="0" includeNewItemsInFilter="1" defaultSubtotal="0"/>
  </pivotFields>
  <rowFields count="1">
    <field x="5"/>
  </rowFields>
  <rowItems count="3">
    <i>
      <x v="2"/>
    </i>
    <i>
      <x v="1"/>
    </i>
    <i t="grand">
      <x/>
    </i>
  </rowItems>
  <colItems count="1">
    <i/>
  </colItems>
  <dataFields count="1">
    <dataField name="Сумма по полю P\L Net" fld="21" baseField="0" baseItem="0" numFmtId="2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CE9D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B294"/>
  <sheetViews>
    <sheetView tabSelected="1" workbookViewId="0">
      <pane ySplit="1" topLeftCell="A2" activePane="bottomLeft" state="frozenSplit"/>
      <selection pane="bottomLeft" activeCell="I2" sqref="I2"/>
    </sheetView>
  </sheetViews>
  <sheetFormatPr defaultRowHeight="15" outlineLevelCol="1" x14ac:dyDescent="0.25"/>
  <cols>
    <col min="1" max="1" width="9.140625" style="45"/>
    <col min="2" max="2" width="21" style="45" customWidth="1"/>
    <col min="3" max="4" width="9.140625" style="45"/>
    <col min="5" max="5" width="12.5703125" style="45" customWidth="1"/>
    <col min="6" max="6" width="15.85546875" style="45" customWidth="1"/>
    <col min="7" max="7" width="14.42578125" style="45" customWidth="1"/>
    <col min="8" max="8" width="9.140625" style="45"/>
    <col min="9" max="9" width="32.42578125" style="45" customWidth="1"/>
    <col min="10" max="10" width="10.5703125" style="45" customWidth="1"/>
    <col min="11" max="14" width="9.140625" style="45"/>
    <col min="15" max="15" width="1.85546875" style="53" customWidth="1"/>
    <col min="16" max="16" width="11.42578125" style="45" customWidth="1"/>
    <col min="17" max="17" width="14.5703125" style="45" customWidth="1"/>
    <col min="18" max="18" width="17.28515625" style="48" customWidth="1"/>
    <col min="19" max="19" width="9.140625" style="45"/>
    <col min="20" max="20" width="15.140625" style="45" customWidth="1"/>
    <col min="21" max="21" width="12.28515625" style="48" customWidth="1"/>
    <col min="22" max="22" width="9.85546875" style="45" customWidth="1"/>
    <col min="23" max="24" width="9.140625" style="45"/>
    <col min="25" max="25" width="12.28515625" style="45" customWidth="1"/>
    <col min="26" max="26" width="11.5703125" style="45" customWidth="1"/>
    <col min="27" max="27" width="9.140625" style="45"/>
    <col min="28" max="28" width="10.85546875" style="45" customWidth="1"/>
    <col min="29" max="30" width="9.140625" style="45"/>
    <col min="31" max="31" width="10.7109375" style="45" customWidth="1"/>
    <col min="32" max="32" width="9.140625" style="45"/>
    <col min="33" max="33" width="6.85546875" style="8" customWidth="1"/>
    <col min="34" max="34" width="6.140625" style="50" customWidth="1"/>
    <col min="35" max="35" width="10.42578125" style="24" customWidth="1"/>
    <col min="36" max="36" width="9.140625" style="30" customWidth="1"/>
    <col min="37" max="37" width="9.7109375" style="24" customWidth="1"/>
    <col min="38" max="38" width="10" style="30" customWidth="1"/>
    <col min="39" max="39" width="11.28515625" style="30" customWidth="1"/>
    <col min="40" max="40" width="8" style="30" customWidth="1"/>
    <col min="41" max="41" width="12.140625" style="25" customWidth="1"/>
    <col min="42" max="42" width="11" style="25" customWidth="1"/>
    <col min="43" max="43" width="7.140625" style="30" customWidth="1"/>
    <col min="44" max="44" width="12.5703125" style="30" customWidth="1"/>
    <col min="45" max="45" width="12.85546875" style="26" customWidth="1"/>
    <col min="46" max="46" width="25.7109375" style="30" customWidth="1"/>
    <col min="47" max="47" width="17.140625" style="27" customWidth="1"/>
    <col min="48" max="48" width="8.5703125" style="30" customWidth="1"/>
    <col min="49" max="49" width="15.5703125" style="28" customWidth="1"/>
    <col min="50" max="50" width="30.7109375" style="30" customWidth="1"/>
    <col min="51" max="51" width="12.85546875" style="30" customWidth="1"/>
    <col min="52" max="52" width="13.140625" style="51" customWidth="1"/>
    <col min="53" max="53" width="8.85546875" style="51" customWidth="1"/>
    <col min="54" max="54" width="11.5703125" style="26" customWidth="1"/>
    <col min="55" max="55" width="13.140625" style="30" customWidth="1"/>
    <col min="56" max="59" width="10.5703125" style="51" customWidth="1"/>
    <col min="60" max="60" width="7.85546875" style="39" customWidth="1" outlineLevel="1"/>
    <col min="61" max="62" width="7.7109375" style="39" customWidth="1" outlineLevel="1"/>
    <col min="63" max="64" width="16.5703125" style="39" customWidth="1" outlineLevel="1"/>
    <col min="65" max="65" width="22.5703125" style="39" customWidth="1" outlineLevel="1"/>
    <col min="66" max="66" width="11.42578125" style="42" customWidth="1" outlineLevel="1"/>
    <col min="67" max="67" width="11.5703125" style="42" customWidth="1" outlineLevel="1"/>
    <col min="68" max="70" width="11.5703125" style="39" customWidth="1" outlineLevel="1"/>
    <col min="71" max="71" width="11.5703125" style="42" customWidth="1" outlineLevel="1"/>
    <col min="72" max="72" width="12.42578125" style="39" customWidth="1" outlineLevel="1"/>
    <col min="73" max="73" width="12.28515625" style="43" customWidth="1" outlineLevel="1"/>
    <col min="74" max="74" width="13.7109375" style="43" customWidth="1" outlineLevel="1"/>
    <col min="75" max="76" width="17.28515625" style="42" customWidth="1" outlineLevel="1"/>
    <col min="77" max="78" width="17.28515625" style="39" customWidth="1" outlineLevel="1"/>
    <col min="79" max="80" width="9.140625" style="8"/>
    <col min="81" max="16384" width="9.140625" style="30"/>
  </cols>
  <sheetData>
    <row r="1" spans="1:80" s="32" customFormat="1" ht="43.5" customHeight="1" x14ac:dyDescent="0.25">
      <c r="A1" s="52" t="s">
        <v>146</v>
      </c>
      <c r="B1" s="52" t="s">
        <v>5</v>
      </c>
      <c r="C1" s="52" t="s">
        <v>147</v>
      </c>
      <c r="D1" s="52" t="s">
        <v>148</v>
      </c>
      <c r="E1" s="52" t="s">
        <v>59</v>
      </c>
      <c r="F1" s="52" t="s">
        <v>149</v>
      </c>
      <c r="G1" s="52" t="s">
        <v>150</v>
      </c>
      <c r="H1" s="52" t="s">
        <v>151</v>
      </c>
      <c r="I1" s="52" t="s">
        <v>6</v>
      </c>
      <c r="J1" s="52" t="s">
        <v>149</v>
      </c>
      <c r="K1" s="52" t="s">
        <v>39</v>
      </c>
      <c r="L1" s="52" t="s">
        <v>152</v>
      </c>
      <c r="M1" s="52" t="s">
        <v>153</v>
      </c>
      <c r="N1" s="52" t="s">
        <v>154</v>
      </c>
      <c r="O1" s="69"/>
      <c r="P1" s="52" t="s">
        <v>146</v>
      </c>
      <c r="Q1" s="54" t="s">
        <v>238</v>
      </c>
      <c r="R1" s="54" t="s">
        <v>5</v>
      </c>
      <c r="S1" s="52" t="s">
        <v>147</v>
      </c>
      <c r="T1" s="52" t="s">
        <v>148</v>
      </c>
      <c r="U1" s="52" t="s">
        <v>59</v>
      </c>
      <c r="V1" s="54" t="s">
        <v>7</v>
      </c>
      <c r="W1" s="52" t="s">
        <v>150</v>
      </c>
      <c r="X1" s="52" t="s">
        <v>151</v>
      </c>
      <c r="Y1" s="54" t="s">
        <v>42</v>
      </c>
      <c r="Z1" s="54" t="s">
        <v>6</v>
      </c>
      <c r="AA1" s="52" t="s">
        <v>8</v>
      </c>
      <c r="AB1" s="52" t="s">
        <v>39</v>
      </c>
      <c r="AC1" s="52" t="s">
        <v>152</v>
      </c>
      <c r="AD1" s="52" t="s">
        <v>153</v>
      </c>
      <c r="AE1" s="52" t="s">
        <v>154</v>
      </c>
      <c r="AF1" s="45"/>
      <c r="AH1" s="55" t="s">
        <v>33</v>
      </c>
      <c r="AI1" s="56" t="s">
        <v>4</v>
      </c>
      <c r="AJ1" s="57" t="s">
        <v>5</v>
      </c>
      <c r="AK1" s="56" t="s">
        <v>42</v>
      </c>
      <c r="AL1" s="57" t="s">
        <v>6</v>
      </c>
      <c r="AM1" s="57" t="s">
        <v>59</v>
      </c>
      <c r="AN1" s="57" t="s">
        <v>28</v>
      </c>
      <c r="AO1" s="58" t="s">
        <v>7</v>
      </c>
      <c r="AP1" s="58" t="s">
        <v>8</v>
      </c>
      <c r="AQ1" s="57" t="s">
        <v>0</v>
      </c>
      <c r="AR1" s="57" t="s">
        <v>39</v>
      </c>
      <c r="AS1" s="59" t="s">
        <v>29</v>
      </c>
      <c r="AT1" s="60" t="s">
        <v>37</v>
      </c>
      <c r="AU1" s="60" t="s">
        <v>55</v>
      </c>
      <c r="AV1" s="60" t="s">
        <v>41</v>
      </c>
      <c r="AW1" s="60" t="s">
        <v>136</v>
      </c>
      <c r="AX1" s="60" t="s">
        <v>3</v>
      </c>
      <c r="AY1" s="60" t="s">
        <v>138</v>
      </c>
      <c r="AZ1" s="55" t="s">
        <v>137</v>
      </c>
      <c r="BA1" s="55" t="s">
        <v>40</v>
      </c>
      <c r="BB1" s="61" t="s">
        <v>1</v>
      </c>
      <c r="BC1" s="62" t="s">
        <v>2</v>
      </c>
      <c r="BD1" s="55" t="s">
        <v>11</v>
      </c>
      <c r="BE1" s="55" t="s">
        <v>9</v>
      </c>
      <c r="BF1" s="55" t="s">
        <v>12</v>
      </c>
      <c r="BG1" s="55" t="s">
        <v>10</v>
      </c>
      <c r="BH1" s="55" t="s">
        <v>14</v>
      </c>
      <c r="BI1" s="55" t="s">
        <v>30</v>
      </c>
      <c r="BJ1" s="55" t="s">
        <v>58</v>
      </c>
      <c r="BK1" s="55" t="s">
        <v>46</v>
      </c>
      <c r="BL1" s="55" t="s">
        <v>45</v>
      </c>
      <c r="BM1" s="55" t="s">
        <v>44</v>
      </c>
      <c r="BN1" s="55" t="s">
        <v>49</v>
      </c>
      <c r="BO1" s="55" t="s">
        <v>50</v>
      </c>
      <c r="BP1" s="55" t="s">
        <v>52</v>
      </c>
      <c r="BQ1" s="55" t="s">
        <v>54</v>
      </c>
      <c r="BR1" s="55" t="s">
        <v>53</v>
      </c>
      <c r="BS1" s="55" t="s">
        <v>139</v>
      </c>
      <c r="BT1" s="55" t="s">
        <v>140</v>
      </c>
      <c r="BU1" s="55" t="s">
        <v>141</v>
      </c>
      <c r="BV1" s="55" t="s">
        <v>142</v>
      </c>
      <c r="BW1" s="55" t="s">
        <v>47</v>
      </c>
      <c r="BX1" s="55" t="s">
        <v>48</v>
      </c>
      <c r="BY1" s="55" t="s">
        <v>51</v>
      </c>
      <c r="BZ1" s="55" t="s">
        <v>56</v>
      </c>
    </row>
    <row r="2" spans="1:80" ht="12.75" customHeight="1" x14ac:dyDescent="0.25">
      <c r="A2" s="45" t="s">
        <v>208</v>
      </c>
      <c r="B2" s="72" t="s">
        <v>209</v>
      </c>
      <c r="C2" s="45" t="s">
        <v>155</v>
      </c>
      <c r="D2" s="46" t="s">
        <v>156</v>
      </c>
      <c r="E2" s="45" t="s">
        <v>157</v>
      </c>
      <c r="F2" s="45" t="s">
        <v>158</v>
      </c>
      <c r="G2" s="45" t="s">
        <v>159</v>
      </c>
      <c r="H2" s="45" t="s">
        <v>160</v>
      </c>
      <c r="I2" s="72" t="s">
        <v>210</v>
      </c>
      <c r="J2" s="45" t="s">
        <v>159</v>
      </c>
      <c r="K2" s="45" t="s">
        <v>161</v>
      </c>
      <c r="L2" s="45" t="s">
        <v>162</v>
      </c>
      <c r="M2" s="45" t="s">
        <v>162</v>
      </c>
      <c r="N2" s="45" t="s">
        <v>163</v>
      </c>
      <c r="O2" s="69"/>
      <c r="P2" s="63">
        <f>A2*1</f>
        <v>2273833</v>
      </c>
      <c r="Q2" s="70"/>
      <c r="R2" s="64">
        <f>MID(B2,SEARCH("??:??",B2),8)*1</f>
        <v>0.28750000000000003</v>
      </c>
      <c r="S2" s="45" t="str">
        <f>C2</f>
        <v>buy</v>
      </c>
      <c r="T2" s="46">
        <f>--SUBSTITUTE(TRIM(D2),".",",")</f>
        <v>0.05</v>
      </c>
      <c r="U2" s="48" t="str">
        <f>E2</f>
        <v>eurusdb</v>
      </c>
      <c r="V2" s="46">
        <f>--SUBSTITUTE(TRIM(F2),".",",")</f>
        <v>1.2986599999999999</v>
      </c>
      <c r="W2" s="46">
        <f t="shared" ref="W2:X2" si="0">--SUBSTITUTE(TRIM(G2),".",",")</f>
        <v>1.2959799999999999</v>
      </c>
      <c r="X2" s="46">
        <f t="shared" si="0"/>
        <v>1.3045800000000001</v>
      </c>
      <c r="Y2" s="71"/>
      <c r="Z2" s="65">
        <f>MID(I2,SEARCH("??:??",I2),8)*1</f>
        <v>0.31041666666666667</v>
      </c>
      <c r="AA2" s="46">
        <f>--SUBSTITUTE(TRIM(J2),".",",")</f>
        <v>1.2959799999999999</v>
      </c>
      <c r="AB2" s="46">
        <f>--SUBSTITUTE(TRIM(K2),".",",")</f>
        <v>-0.45</v>
      </c>
      <c r="AC2" s="46">
        <f>--SUBSTITUTE(TRIM(L2),".",",")</f>
        <v>0</v>
      </c>
      <c r="AD2" s="46">
        <f>--SUBSTITUTE(TRIM(M2),".",",")</f>
        <v>0</v>
      </c>
      <c r="AE2" s="46">
        <f>--SUBSTITUTE(TRIM(N2),".",",")</f>
        <v>-13.4</v>
      </c>
      <c r="AG2" s="30"/>
      <c r="AH2" s="35">
        <v>1</v>
      </c>
      <c r="AI2" s="18"/>
      <c r="AJ2" s="19"/>
      <c r="AK2" s="18"/>
      <c r="AL2" s="19"/>
      <c r="AM2" s="49" t="str">
        <f>U2</f>
        <v>eurusdb</v>
      </c>
      <c r="AN2" s="66" t="str">
        <f>S2</f>
        <v>buy</v>
      </c>
      <c r="AO2" s="21">
        <f>V2</f>
        <v>1.2986599999999999</v>
      </c>
      <c r="AP2" s="21">
        <f>AA2</f>
        <v>1.2959799999999999</v>
      </c>
      <c r="AQ2" s="20">
        <f>T2</f>
        <v>0.05</v>
      </c>
      <c r="AR2" s="22">
        <v>0</v>
      </c>
      <c r="AS2" s="23">
        <f>AE2</f>
        <v>-13.4</v>
      </c>
      <c r="AT2" s="22"/>
      <c r="AU2" s="33"/>
      <c r="AV2" s="34"/>
      <c r="AW2" s="35"/>
      <c r="AX2" s="22"/>
      <c r="AY2" s="22">
        <v>100</v>
      </c>
      <c r="AZ2" s="22">
        <f>AY2+BC2</f>
        <v>86.6</v>
      </c>
      <c r="BA2" s="22">
        <f>AR2</f>
        <v>0</v>
      </c>
      <c r="BB2" s="23">
        <f>AS2</f>
        <v>-13.4</v>
      </c>
      <c r="BC2" s="22">
        <f t="shared" ref="BC2:BC11" si="1">BB2+AR2</f>
        <v>-13.4</v>
      </c>
      <c r="BD2" s="38">
        <v>0</v>
      </c>
      <c r="BE2" s="38">
        <v>0</v>
      </c>
      <c r="BF2" s="38">
        <f>BD2+BB2</f>
        <v>-13.4</v>
      </c>
      <c r="BG2" s="38">
        <f>BE2+BC2</f>
        <v>-13.4</v>
      </c>
      <c r="BH2" s="39" t="str">
        <f>IF(AM2&lt;&gt;"",VLOOKUP(WEEKDAY(AI2,2),Служебный!G$4:H$10,2),"")</f>
        <v>сб</v>
      </c>
      <c r="BI2" s="39" t="str">
        <f>IF(AM2 &lt;&gt; "",TEXT((HOUR(AJ2)),0)&amp;"-"&amp;TEXT(HOUR(AJ2)+1,0),"")</f>
        <v>0-1</v>
      </c>
      <c r="BJ2" s="40">
        <f>IF(AM2&lt;&gt;"",FLOOR((IF(TEXT(AJ2,"mm") = "mm",TEXT(AJ2,"мм"),TEXT(AJ2,"mm"))),15)/15+1,"")</f>
        <v>1</v>
      </c>
      <c r="BK2" s="41">
        <f>ROUND(((AK2+AL2)-(AI2+AJ2))*86400,0)</f>
        <v>0</v>
      </c>
      <c r="BL2" s="41">
        <f>IF(FLOOR((BK2/60),15)&gt;400,"Среднесрок",FLOOR((BK2/60),15))</f>
        <v>0</v>
      </c>
      <c r="BM2" s="41" t="str">
        <f t="shared" ref="BM2:BM11" si="2">IFERROR(IF(FLOOR((BK2/86400),1)=0,"интрадей",(FLOOR((BK2/86400),1))-(FLOOR((BK2/86400),1))-NETWORKDAYS(AK2,AI2)),IF(FLOOR((BK2/86400),1)=0,"интрадей",(FLOOR((BK2/86400),1))))</f>
        <v>интрадей</v>
      </c>
      <c r="BN2" s="42">
        <f>IF(BC2&gt;0,BC2,0)</f>
        <v>0</v>
      </c>
      <c r="BO2" s="42">
        <f>IF(BC2&lt;0,BC2,0)</f>
        <v>-13.4</v>
      </c>
      <c r="BP2" s="39">
        <f>IF(AM2&lt;&gt;"",YEAR(AI2),"")</f>
        <v>1900</v>
      </c>
      <c r="BQ2" s="39" t="str">
        <f>IF(AM2&lt;&gt;"",(IF(TEXT(AI2,"MMMM") = "MMMM",TEXT(AI2,"ММММ"),TEXT(AI2,"MMMM"))),"")</f>
        <v>Январь</v>
      </c>
      <c r="BR2" s="40">
        <f>IF(AM2&lt;&gt;"",CEILING((AI2-DATE(YEAR(AI2),1,1)+WEEKDAY(DATE(YEAR(AI2),1,1),2))/7,1),"")</f>
        <v>1</v>
      </c>
      <c r="BS2" s="42">
        <f>IF(BX2&lt;&gt;0,AZ2,0)</f>
        <v>0</v>
      </c>
      <c r="BT2" s="43">
        <f>AY2</f>
        <v>100</v>
      </c>
      <c r="BU2" s="43">
        <f>IFERROR(100*(AZ2-BT2)/BT2,"Заполните депозит")</f>
        <v>-13.400000000000004</v>
      </c>
      <c r="BV2" s="43">
        <f>IFERROR(100*(AZ2-AY2)/AY2,"Заполните депозит")</f>
        <v>-13.400000000000004</v>
      </c>
      <c r="BW2" s="42">
        <f t="shared" ref="BW2:BW11" si="3">IF(AI2&lt;&gt;AI1,BE2,0)</f>
        <v>0</v>
      </c>
      <c r="BX2" s="42">
        <f t="shared" ref="BX2:BX10" si="4">IF(AI2&lt;&gt;AI3,BG2,0)</f>
        <v>0</v>
      </c>
      <c r="BY2" s="39">
        <f>CEILING(AO2,5)</f>
        <v>5</v>
      </c>
      <c r="BZ2" s="44">
        <v>0</v>
      </c>
      <c r="CA2" s="30"/>
      <c r="CB2" s="30"/>
    </row>
    <row r="3" spans="1:80" x14ac:dyDescent="0.25">
      <c r="A3" s="45" t="s">
        <v>211</v>
      </c>
      <c r="B3" s="45" t="s">
        <v>212</v>
      </c>
      <c r="C3" s="45" t="s">
        <v>164</v>
      </c>
      <c r="D3" s="45" t="s">
        <v>156</v>
      </c>
      <c r="E3" s="45" t="s">
        <v>157</v>
      </c>
      <c r="F3" s="45" t="s">
        <v>165</v>
      </c>
      <c r="G3" s="45" t="s">
        <v>166</v>
      </c>
      <c r="H3" s="45" t="s">
        <v>167</v>
      </c>
      <c r="I3" s="45" t="s">
        <v>213</v>
      </c>
      <c r="J3" s="45" t="s">
        <v>168</v>
      </c>
      <c r="K3" s="45" t="s">
        <v>161</v>
      </c>
      <c r="L3" s="45" t="s">
        <v>162</v>
      </c>
      <c r="M3" s="45" t="s">
        <v>162</v>
      </c>
      <c r="N3" s="45" t="s">
        <v>169</v>
      </c>
      <c r="O3" s="69"/>
      <c r="P3" s="63">
        <f t="shared" ref="P3:P11" si="5">A3*1</f>
        <v>2283957</v>
      </c>
      <c r="R3" s="64">
        <f t="shared" ref="R3:R11" si="6">MID(B3,SEARCH("??:??",B3),8)*1</f>
        <v>0.4069444444444445</v>
      </c>
      <c r="S3" s="45" t="str">
        <f t="shared" ref="S3:S11" si="7">C3</f>
        <v>sell</v>
      </c>
      <c r="T3" s="46">
        <f t="shared" ref="T3:T11" si="8">--SUBSTITUTE(TRIM(D3),".",",")</f>
        <v>0.05</v>
      </c>
      <c r="U3" s="48" t="str">
        <f t="shared" ref="U3:U11" si="9">E3</f>
        <v>eurusdb</v>
      </c>
      <c r="V3" s="46">
        <f t="shared" ref="V3:V11" si="10">--SUBSTITUTE(TRIM(F3),".",",")</f>
        <v>1.2884800000000001</v>
      </c>
      <c r="W3" s="46">
        <f t="shared" ref="W3:W11" si="11">--SUBSTITUTE(TRIM(G3),".",",")</f>
        <v>1.2874099999999999</v>
      </c>
      <c r="X3" s="46">
        <f t="shared" ref="X3:X11" si="12">--SUBSTITUTE(TRIM(H3),".",",")</f>
        <v>1.2825800000000001</v>
      </c>
      <c r="Y3" s="46"/>
      <c r="Z3" s="65">
        <f t="shared" ref="Z3:Z11" si="13">MID(I3,SEARCH("??:??",I3),8)*1</f>
        <v>0.4604166666666667</v>
      </c>
      <c r="AA3" s="46">
        <f t="shared" ref="AA3:AA11" si="14">--SUBSTITUTE(TRIM(J3),".",",")</f>
        <v>1.2858400000000001</v>
      </c>
      <c r="AB3" s="46">
        <f t="shared" ref="AB3:AB11" si="15">--SUBSTITUTE(TRIM(K3),".",",")</f>
        <v>-0.45</v>
      </c>
      <c r="AC3" s="46">
        <f t="shared" ref="AC3:AC11" si="16">--SUBSTITUTE(TRIM(L3),".",",")</f>
        <v>0</v>
      </c>
      <c r="AD3" s="46">
        <f t="shared" ref="AD3:AD11" si="17">--SUBSTITUTE(TRIM(M3),".",",")</f>
        <v>0</v>
      </c>
      <c r="AE3" s="46">
        <f t="shared" ref="AE3:AE11" si="18">--SUBSTITUTE(TRIM(N3),".",",")</f>
        <v>13.2</v>
      </c>
      <c r="AG3" s="30"/>
      <c r="AH3" s="35">
        <v>2</v>
      </c>
      <c r="AI3" s="18"/>
      <c r="AJ3" s="19"/>
      <c r="AK3" s="18"/>
      <c r="AL3" s="19"/>
      <c r="AM3" s="49" t="str">
        <f t="shared" ref="AM3:AM11" si="19">U3</f>
        <v>eurusdb</v>
      </c>
      <c r="AN3" s="66" t="str">
        <f t="shared" ref="AN3:AN11" si="20">S3</f>
        <v>sell</v>
      </c>
      <c r="AO3" s="21">
        <f t="shared" ref="AO3:AO11" si="21">V3</f>
        <v>1.2884800000000001</v>
      </c>
      <c r="AP3" s="21">
        <f t="shared" ref="AP3:AP11" si="22">AA3</f>
        <v>1.2858400000000001</v>
      </c>
      <c r="AQ3" s="20">
        <f t="shared" ref="AQ3:AQ11" si="23">T3</f>
        <v>0.05</v>
      </c>
      <c r="AR3" s="22">
        <v>0</v>
      </c>
      <c r="AS3" s="23">
        <f t="shared" ref="AS3:AS11" si="24">AE3</f>
        <v>13.2</v>
      </c>
      <c r="AT3" s="22"/>
      <c r="AU3" s="33"/>
      <c r="AV3" s="34"/>
      <c r="AW3" s="35"/>
      <c r="AX3" s="22"/>
      <c r="AY3" s="22"/>
      <c r="AZ3" s="22">
        <f>AZ2+AY3+BC3</f>
        <v>99.8</v>
      </c>
      <c r="BA3" s="22">
        <f>AR3</f>
        <v>0</v>
      </c>
      <c r="BB3" s="23">
        <f>AS3</f>
        <v>13.2</v>
      </c>
      <c r="BC3" s="22">
        <f t="shared" si="1"/>
        <v>13.2</v>
      </c>
      <c r="BD3" s="38">
        <f>BD2+BB2</f>
        <v>-13.4</v>
      </c>
      <c r="BE3" s="38">
        <f>BE2+BC2</f>
        <v>-13.4</v>
      </c>
      <c r="BF3" s="38">
        <f>BD3+BB3</f>
        <v>-0.20000000000000107</v>
      </c>
      <c r="BG3" s="38">
        <f>BE3+BC3</f>
        <v>-0.20000000000000107</v>
      </c>
      <c r="BH3" s="39" t="str">
        <f>IF(AM3&lt;&gt;"",VLOOKUP(WEEKDAY(AI3,2),Служебный!G$4:H$10,2),"")</f>
        <v>сб</v>
      </c>
      <c r="BI3" s="39" t="str">
        <f>IF(AM2 &lt;&gt; "",TEXT((HOUR(AJ3)),0)&amp;"-"&amp;TEXT(HOUR(AJ3)+1,0),"")</f>
        <v>0-1</v>
      </c>
      <c r="BJ3" s="40">
        <f>IF(AM3&lt;&gt;"",FLOOR((IF(TEXT(AJ3,"mm") = "mm",TEXT(AJ3,"мм"),TEXT(AJ3,"mm"))),15)/15+1,"")</f>
        <v>1</v>
      </c>
      <c r="BK3" s="41">
        <f>ROUND(((AK3+AL3)-(AI3+AJ3))*86400,0)</f>
        <v>0</v>
      </c>
      <c r="BL3" s="41">
        <f>IF(FLOOR((BK3/60),15)&gt;400,"Среднесрок",FLOOR((BK3/60),15))</f>
        <v>0</v>
      </c>
      <c r="BM3" s="41" t="str">
        <f t="shared" si="2"/>
        <v>интрадей</v>
      </c>
      <c r="BN3" s="42">
        <f>IF(BC3&gt;0,BC3,0)</f>
        <v>13.2</v>
      </c>
      <c r="BO3" s="42">
        <f>IF(BC3&lt;0,BC3,0)</f>
        <v>0</v>
      </c>
      <c r="BP3" s="39">
        <f>IF(AM3&lt;&gt;"",YEAR(AI3),"")</f>
        <v>1900</v>
      </c>
      <c r="BQ3" s="39" t="str">
        <f>IF(AM3&lt;&gt;"",(IF(TEXT(AI3,"MMMM") = "MMMM",TEXT(AI3,"ММММ"),TEXT(AI3,"MMMM"))),"")</f>
        <v>Январь</v>
      </c>
      <c r="BR3" s="40">
        <f>IF(AM3&lt;&gt;"",CEILING((AI3-DATE(YEAR(AI3),1,1)+WEEKDAY(DATE(YEAR(AI3),1,1),2))/7,1),"")</f>
        <v>1</v>
      </c>
      <c r="BS3" s="42">
        <f t="shared" ref="BS3:BS11" si="25">IF(BX3&lt;&gt;0,AZ3,0)</f>
        <v>0</v>
      </c>
      <c r="BT3" s="43">
        <f>AY3+BT2</f>
        <v>100</v>
      </c>
      <c r="BU3" s="43">
        <f t="shared" ref="BU3:BU11" si="26">IFERROR(100*(AZ3-BT3)/BT3,"Заполните депозит")</f>
        <v>-0.20000000000000284</v>
      </c>
      <c r="BV3" s="43">
        <f>IFERROR(100*(AZ3-AZ2-AY3)/(AZ2+AY3),"Заполните депозит")</f>
        <v>15.242494226327949</v>
      </c>
      <c r="BW3" s="42">
        <f t="shared" si="3"/>
        <v>0</v>
      </c>
      <c r="BX3" s="42">
        <f t="shared" si="4"/>
        <v>0</v>
      </c>
      <c r="BY3" s="39">
        <f>CEILING(AO3,5)</f>
        <v>5</v>
      </c>
      <c r="BZ3" s="44">
        <f t="shared" ref="BZ3:BZ11" si="27">IF(BX3=0,BZ2,IF(BC3&lt;0,IF(BZ2&lt;0,BZ2-1,-1),IF(BZ2&gt;0,BZ2+1,1)))</f>
        <v>0</v>
      </c>
      <c r="CA3" s="30"/>
      <c r="CB3" s="30"/>
    </row>
    <row r="4" spans="1:80" x14ac:dyDescent="0.25">
      <c r="A4" s="45" t="s">
        <v>214</v>
      </c>
      <c r="B4" s="45" t="s">
        <v>215</v>
      </c>
      <c r="C4" s="45" t="s">
        <v>164</v>
      </c>
      <c r="D4" s="45" t="s">
        <v>156</v>
      </c>
      <c r="E4" s="45" t="s">
        <v>157</v>
      </c>
      <c r="F4" s="67" t="s">
        <v>170</v>
      </c>
      <c r="G4" s="67" t="s">
        <v>171</v>
      </c>
      <c r="H4" s="67" t="s">
        <v>172</v>
      </c>
      <c r="I4" s="45" t="s">
        <v>216</v>
      </c>
      <c r="J4" s="45" t="s">
        <v>173</v>
      </c>
      <c r="K4" s="45" t="s">
        <v>161</v>
      </c>
      <c r="L4" s="45" t="s">
        <v>162</v>
      </c>
      <c r="M4" s="45" t="s">
        <v>162</v>
      </c>
      <c r="N4" s="45" t="s">
        <v>174</v>
      </c>
      <c r="O4" s="69"/>
      <c r="P4" s="63">
        <f t="shared" si="5"/>
        <v>2288149</v>
      </c>
      <c r="R4" s="64">
        <f t="shared" si="6"/>
        <v>0.31319444444444444</v>
      </c>
      <c r="S4" s="45" t="str">
        <f t="shared" si="7"/>
        <v>sell</v>
      </c>
      <c r="T4" s="46">
        <f t="shared" si="8"/>
        <v>0.05</v>
      </c>
      <c r="U4" s="48" t="str">
        <f t="shared" si="9"/>
        <v>eurusdb</v>
      </c>
      <c r="V4" s="46">
        <f t="shared" si="10"/>
        <v>1.2858000000000001</v>
      </c>
      <c r="W4" s="46">
        <f t="shared" si="11"/>
        <v>1.2878799999999999</v>
      </c>
      <c r="X4" s="46">
        <f t="shared" si="12"/>
        <v>1.27986</v>
      </c>
      <c r="Y4" s="46"/>
      <c r="Z4" s="65">
        <f t="shared" si="13"/>
        <v>0.37777777777777777</v>
      </c>
      <c r="AA4" s="46">
        <f t="shared" si="14"/>
        <v>1.2869200000000001</v>
      </c>
      <c r="AB4" s="46">
        <f t="shared" si="15"/>
        <v>-0.45</v>
      </c>
      <c r="AC4" s="46">
        <f t="shared" si="16"/>
        <v>0</v>
      </c>
      <c r="AD4" s="46">
        <f t="shared" si="17"/>
        <v>0</v>
      </c>
      <c r="AE4" s="46">
        <f t="shared" si="18"/>
        <v>-5.6</v>
      </c>
      <c r="AG4" s="30"/>
      <c r="AH4" s="35">
        <v>3</v>
      </c>
      <c r="AI4" s="18"/>
      <c r="AJ4" s="19"/>
      <c r="AK4" s="18"/>
      <c r="AL4" s="19"/>
      <c r="AM4" s="49" t="str">
        <f t="shared" si="19"/>
        <v>eurusdb</v>
      </c>
      <c r="AN4" s="66" t="str">
        <f t="shared" si="20"/>
        <v>sell</v>
      </c>
      <c r="AO4" s="21">
        <f t="shared" si="21"/>
        <v>1.2858000000000001</v>
      </c>
      <c r="AP4" s="21">
        <f t="shared" si="22"/>
        <v>1.2869200000000001</v>
      </c>
      <c r="AQ4" s="20">
        <f t="shared" si="23"/>
        <v>0.05</v>
      </c>
      <c r="AR4" s="22">
        <v>0</v>
      </c>
      <c r="AS4" s="23">
        <f t="shared" si="24"/>
        <v>-5.6</v>
      </c>
      <c r="AT4" s="22"/>
      <c r="AU4" s="33"/>
      <c r="AV4" s="34"/>
      <c r="AW4" s="35"/>
      <c r="AX4" s="22"/>
      <c r="AY4" s="22"/>
      <c r="AZ4" s="22">
        <f t="shared" ref="AZ4:AZ11" si="28">AZ3+AY4+BC4</f>
        <v>94.2</v>
      </c>
      <c r="BA4" s="22">
        <f t="shared" ref="BA4:BA11" si="29">AR4</f>
        <v>0</v>
      </c>
      <c r="BB4" s="23">
        <f t="shared" ref="BB4:BB11" si="30">AS4</f>
        <v>-5.6</v>
      </c>
      <c r="BC4" s="22">
        <f t="shared" si="1"/>
        <v>-5.6</v>
      </c>
      <c r="BD4" s="38">
        <f t="shared" ref="BD4:BD11" si="31">BD3+BB3</f>
        <v>-0.20000000000000107</v>
      </c>
      <c r="BE4" s="38">
        <f t="shared" ref="BE4:BE11" si="32">BE3+BC3</f>
        <v>-0.20000000000000107</v>
      </c>
      <c r="BF4" s="38">
        <f t="shared" ref="BF4:BF11" si="33">BD4+BB4</f>
        <v>-5.8000000000000007</v>
      </c>
      <c r="BG4" s="38">
        <f t="shared" ref="BG4:BG11" si="34">BE4+BC4</f>
        <v>-5.8000000000000007</v>
      </c>
      <c r="BH4" s="39" t="str">
        <f>IF(AM4&lt;&gt;"",VLOOKUP(WEEKDAY(AI4,2),Служебный!G$4:H$10,2),"")</f>
        <v>сб</v>
      </c>
      <c r="BI4" s="39" t="str">
        <f t="shared" ref="BI4:BI11" si="35">IF(AM3 &lt;&gt; "",TEXT((HOUR(AJ4)),0)&amp;"-"&amp;TEXT(HOUR(AJ4)+1,0),"")</f>
        <v>0-1</v>
      </c>
      <c r="BJ4" s="40">
        <f t="shared" ref="BJ4:BJ11" si="36">IF(AM4&lt;&gt;"",FLOOR((IF(TEXT(AJ4,"mm") = "mm",TEXT(AJ4,"мм"),TEXT(AJ4,"mm"))),15)/15+1,"")</f>
        <v>1</v>
      </c>
      <c r="BK4" s="41">
        <f t="shared" ref="BK4:BK11" si="37">ROUND(((AK4+AL4)-(AI4+AJ4))*86400,0)</f>
        <v>0</v>
      </c>
      <c r="BL4" s="41">
        <f t="shared" ref="BL4:BL11" si="38">IF(FLOOR((BK4/60),15)&gt;400,"Среднесрок",FLOOR((BK4/60),15))</f>
        <v>0</v>
      </c>
      <c r="BM4" s="41" t="str">
        <f t="shared" si="2"/>
        <v>интрадей</v>
      </c>
      <c r="BN4" s="42">
        <f t="shared" ref="BN4:BN11" si="39">IF(BC4&gt;0,BC4,0)</f>
        <v>0</v>
      </c>
      <c r="BO4" s="42">
        <f t="shared" ref="BO4:BO11" si="40">IF(BC4&lt;0,BC4,0)</f>
        <v>-5.6</v>
      </c>
      <c r="BP4" s="39">
        <f t="shared" ref="BP4:BP11" si="41">IF(AM4&lt;&gt;"",YEAR(AI4),"")</f>
        <v>1900</v>
      </c>
      <c r="BQ4" s="39" t="str">
        <f t="shared" ref="BQ4:BQ11" si="42">IF(AM4&lt;&gt;"",(IF(TEXT(AI4,"MMMM") = "MMMM",TEXT(AI4,"ММММ"),TEXT(AI4,"MMMM"))),"")</f>
        <v>Январь</v>
      </c>
      <c r="BR4" s="40">
        <f t="shared" ref="BR4:BR11" si="43">IF(AM4&lt;&gt;"",CEILING((AI4-DATE(YEAR(AI4),1,1)+WEEKDAY(DATE(YEAR(AI4),1,1),2))/7,1),"")</f>
        <v>1</v>
      </c>
      <c r="BS4" s="42">
        <f t="shared" si="25"/>
        <v>0</v>
      </c>
      <c r="BT4" s="43">
        <f t="shared" ref="BT4:BT11" si="44">AY4+BT3</f>
        <v>100</v>
      </c>
      <c r="BU4" s="43">
        <f t="shared" si="26"/>
        <v>-5.799999999999998</v>
      </c>
      <c r="BV4" s="43">
        <f t="shared" ref="BV4:BV11" si="45">IFERROR(100*(AZ4-AZ3-AY4)/(AZ3+AY4),"Заполните депозит")</f>
        <v>-5.6112224448897736</v>
      </c>
      <c r="BW4" s="42">
        <f t="shared" si="3"/>
        <v>0</v>
      </c>
      <c r="BX4" s="42">
        <f t="shared" si="4"/>
        <v>0</v>
      </c>
      <c r="BY4" s="39">
        <f t="shared" ref="BY4:BY11" si="46">CEILING(AO4,5)</f>
        <v>5</v>
      </c>
      <c r="BZ4" s="44">
        <f t="shared" si="27"/>
        <v>0</v>
      </c>
      <c r="CA4" s="30"/>
      <c r="CB4" s="30"/>
    </row>
    <row r="5" spans="1:80" x14ac:dyDescent="0.25">
      <c r="A5" s="45" t="s">
        <v>217</v>
      </c>
      <c r="B5" s="45" t="s">
        <v>218</v>
      </c>
      <c r="C5" s="45" t="s">
        <v>155</v>
      </c>
      <c r="D5" s="45" t="s">
        <v>156</v>
      </c>
      <c r="E5" s="45" t="s">
        <v>157</v>
      </c>
      <c r="F5" s="67" t="s">
        <v>175</v>
      </c>
      <c r="G5" s="67" t="s">
        <v>176</v>
      </c>
      <c r="H5" s="67" t="s">
        <v>177</v>
      </c>
      <c r="I5" s="45" t="s">
        <v>219</v>
      </c>
      <c r="J5" s="45" t="s">
        <v>178</v>
      </c>
      <c r="K5" s="45" t="s">
        <v>161</v>
      </c>
      <c r="L5" s="45" t="s">
        <v>162</v>
      </c>
      <c r="M5" s="45" t="s">
        <v>162</v>
      </c>
      <c r="N5" s="45" t="s">
        <v>179</v>
      </c>
      <c r="O5" s="69"/>
      <c r="P5" s="63">
        <f t="shared" si="5"/>
        <v>2292924</v>
      </c>
      <c r="Q5" s="46"/>
      <c r="R5" s="64">
        <f t="shared" si="6"/>
        <v>0.32291666666666669</v>
      </c>
      <c r="S5" s="45" t="str">
        <f t="shared" si="7"/>
        <v>buy</v>
      </c>
      <c r="T5" s="46">
        <f t="shared" si="8"/>
        <v>0.05</v>
      </c>
      <c r="U5" s="48" t="str">
        <f t="shared" si="9"/>
        <v>eurusdb</v>
      </c>
      <c r="V5" s="46">
        <f t="shared" si="10"/>
        <v>1.2877799999999999</v>
      </c>
      <c r="W5" s="46">
        <f t="shared" si="11"/>
        <v>1.2844199999999999</v>
      </c>
      <c r="X5" s="46">
        <f t="shared" si="12"/>
        <v>1.2937000000000001</v>
      </c>
      <c r="Y5" s="46"/>
      <c r="Z5" s="65">
        <f t="shared" si="13"/>
        <v>0.44791666666666669</v>
      </c>
      <c r="AA5" s="46">
        <f t="shared" si="14"/>
        <v>1.2873000000000001</v>
      </c>
      <c r="AB5" s="46">
        <f t="shared" si="15"/>
        <v>-0.45</v>
      </c>
      <c r="AC5" s="46">
        <f t="shared" si="16"/>
        <v>0</v>
      </c>
      <c r="AD5" s="46">
        <f t="shared" si="17"/>
        <v>0</v>
      </c>
      <c r="AE5" s="46">
        <f t="shared" si="18"/>
        <v>-2.4</v>
      </c>
      <c r="AG5" s="30"/>
      <c r="AH5" s="35">
        <v>4</v>
      </c>
      <c r="AI5" s="18"/>
      <c r="AJ5" s="19"/>
      <c r="AK5" s="18"/>
      <c r="AL5" s="19"/>
      <c r="AM5" s="49" t="str">
        <f t="shared" si="19"/>
        <v>eurusdb</v>
      </c>
      <c r="AN5" s="66" t="str">
        <f t="shared" si="20"/>
        <v>buy</v>
      </c>
      <c r="AO5" s="21">
        <f t="shared" si="21"/>
        <v>1.2877799999999999</v>
      </c>
      <c r="AP5" s="21">
        <f t="shared" si="22"/>
        <v>1.2873000000000001</v>
      </c>
      <c r="AQ5" s="20">
        <f t="shared" si="23"/>
        <v>0.05</v>
      </c>
      <c r="AR5" s="22">
        <v>0</v>
      </c>
      <c r="AS5" s="23">
        <f t="shared" si="24"/>
        <v>-2.4</v>
      </c>
      <c r="AT5" s="22"/>
      <c r="AU5" s="33"/>
      <c r="AV5" s="34"/>
      <c r="AW5" s="35"/>
      <c r="AX5" s="22"/>
      <c r="AY5" s="22"/>
      <c r="AZ5" s="22">
        <f t="shared" si="28"/>
        <v>91.8</v>
      </c>
      <c r="BA5" s="22">
        <f t="shared" si="29"/>
        <v>0</v>
      </c>
      <c r="BB5" s="23">
        <f t="shared" si="30"/>
        <v>-2.4</v>
      </c>
      <c r="BC5" s="22">
        <f t="shared" si="1"/>
        <v>-2.4</v>
      </c>
      <c r="BD5" s="38">
        <f t="shared" si="31"/>
        <v>-5.8000000000000007</v>
      </c>
      <c r="BE5" s="38">
        <f t="shared" si="32"/>
        <v>-5.8000000000000007</v>
      </c>
      <c r="BF5" s="38">
        <f t="shared" si="33"/>
        <v>-8.2000000000000011</v>
      </c>
      <c r="BG5" s="38">
        <f t="shared" si="34"/>
        <v>-8.2000000000000011</v>
      </c>
      <c r="BH5" s="39" t="str">
        <f>IF(AM5&lt;&gt;"",VLOOKUP(WEEKDAY(AI5,2),Служебный!G$4:H$10,2),"")</f>
        <v>сб</v>
      </c>
      <c r="BI5" s="39" t="str">
        <f t="shared" si="35"/>
        <v>0-1</v>
      </c>
      <c r="BJ5" s="40">
        <f t="shared" si="36"/>
        <v>1</v>
      </c>
      <c r="BK5" s="41">
        <f t="shared" si="37"/>
        <v>0</v>
      </c>
      <c r="BL5" s="41">
        <f t="shared" si="38"/>
        <v>0</v>
      </c>
      <c r="BM5" s="41" t="str">
        <f t="shared" si="2"/>
        <v>интрадей</v>
      </c>
      <c r="BN5" s="42">
        <f t="shared" si="39"/>
        <v>0</v>
      </c>
      <c r="BO5" s="42">
        <f t="shared" si="40"/>
        <v>-2.4</v>
      </c>
      <c r="BP5" s="39">
        <f t="shared" si="41"/>
        <v>1900</v>
      </c>
      <c r="BQ5" s="39" t="str">
        <f t="shared" si="42"/>
        <v>Январь</v>
      </c>
      <c r="BR5" s="40">
        <f t="shared" si="43"/>
        <v>1</v>
      </c>
      <c r="BS5" s="42">
        <f t="shared" si="25"/>
        <v>0</v>
      </c>
      <c r="BT5" s="43">
        <f t="shared" si="44"/>
        <v>100</v>
      </c>
      <c r="BU5" s="43">
        <f t="shared" si="26"/>
        <v>-8.2000000000000028</v>
      </c>
      <c r="BV5" s="43">
        <f t="shared" si="45"/>
        <v>-2.5477707006369488</v>
      </c>
      <c r="BW5" s="42">
        <f t="shared" si="3"/>
        <v>0</v>
      </c>
      <c r="BX5" s="42">
        <f t="shared" si="4"/>
        <v>0</v>
      </c>
      <c r="BY5" s="39">
        <f t="shared" si="46"/>
        <v>5</v>
      </c>
      <c r="BZ5" s="44">
        <f t="shared" si="27"/>
        <v>0</v>
      </c>
      <c r="CA5" s="30"/>
      <c r="CB5" s="30"/>
    </row>
    <row r="6" spans="1:80" x14ac:dyDescent="0.25">
      <c r="A6" s="45" t="s">
        <v>220</v>
      </c>
      <c r="B6" s="45" t="s">
        <v>221</v>
      </c>
      <c r="C6" s="45" t="s">
        <v>155</v>
      </c>
      <c r="D6" s="45" t="s">
        <v>156</v>
      </c>
      <c r="E6" s="45" t="s">
        <v>157</v>
      </c>
      <c r="F6" s="67" t="s">
        <v>180</v>
      </c>
      <c r="G6" s="67" t="s">
        <v>181</v>
      </c>
      <c r="H6" s="67" t="s">
        <v>182</v>
      </c>
      <c r="I6" s="45" t="s">
        <v>222</v>
      </c>
      <c r="J6" s="45" t="s">
        <v>183</v>
      </c>
      <c r="K6" s="45" t="s">
        <v>161</v>
      </c>
      <c r="L6" s="45" t="s">
        <v>162</v>
      </c>
      <c r="M6" s="45" t="s">
        <v>162</v>
      </c>
      <c r="N6" s="45" t="s">
        <v>223</v>
      </c>
      <c r="O6" s="69"/>
      <c r="P6" s="63">
        <f t="shared" si="5"/>
        <v>2293057</v>
      </c>
      <c r="Q6" s="46"/>
      <c r="R6" s="64">
        <f t="shared" si="6"/>
        <v>0.35069444444444442</v>
      </c>
      <c r="S6" s="45" t="str">
        <f t="shared" si="7"/>
        <v>buy</v>
      </c>
      <c r="T6" s="46">
        <f t="shared" si="8"/>
        <v>0.05</v>
      </c>
      <c r="U6" s="48" t="str">
        <f t="shared" si="9"/>
        <v>eurusdb</v>
      </c>
      <c r="V6" s="46">
        <f t="shared" si="10"/>
        <v>1.2863500000000001</v>
      </c>
      <c r="W6" s="46">
        <f t="shared" si="11"/>
        <v>1.2843199999999999</v>
      </c>
      <c r="X6" s="46">
        <f t="shared" si="12"/>
        <v>1.2923100000000001</v>
      </c>
      <c r="Y6" s="46"/>
      <c r="Z6" s="65">
        <f t="shared" si="13"/>
        <v>0.44722222222222219</v>
      </c>
      <c r="AA6" s="46">
        <f t="shared" si="14"/>
        <v>1.28722</v>
      </c>
      <c r="AB6" s="46">
        <f t="shared" si="15"/>
        <v>-0.45</v>
      </c>
      <c r="AC6" s="46">
        <f t="shared" si="16"/>
        <v>0</v>
      </c>
      <c r="AD6" s="46">
        <f t="shared" si="17"/>
        <v>0</v>
      </c>
      <c r="AE6" s="46">
        <f t="shared" si="18"/>
        <v>4.3499999999999996</v>
      </c>
      <c r="AG6" s="30"/>
      <c r="AH6" s="35">
        <v>5</v>
      </c>
      <c r="AI6" s="18"/>
      <c r="AJ6" s="19"/>
      <c r="AK6" s="18"/>
      <c r="AL6" s="19"/>
      <c r="AM6" s="49" t="str">
        <f t="shared" si="19"/>
        <v>eurusdb</v>
      </c>
      <c r="AN6" s="66" t="str">
        <f t="shared" si="20"/>
        <v>buy</v>
      </c>
      <c r="AO6" s="21">
        <f t="shared" si="21"/>
        <v>1.2863500000000001</v>
      </c>
      <c r="AP6" s="21">
        <f t="shared" si="22"/>
        <v>1.28722</v>
      </c>
      <c r="AQ6" s="20">
        <f t="shared" si="23"/>
        <v>0.05</v>
      </c>
      <c r="AR6" s="22">
        <v>0</v>
      </c>
      <c r="AS6" s="23">
        <f t="shared" si="24"/>
        <v>4.3499999999999996</v>
      </c>
      <c r="AT6" s="22"/>
      <c r="AU6" s="33"/>
      <c r="AV6" s="34"/>
      <c r="AW6" s="35"/>
      <c r="AX6" s="22"/>
      <c r="AY6" s="22"/>
      <c r="AZ6" s="22">
        <f t="shared" si="28"/>
        <v>96.149999999999991</v>
      </c>
      <c r="BA6" s="22">
        <f t="shared" si="29"/>
        <v>0</v>
      </c>
      <c r="BB6" s="23">
        <f t="shared" si="30"/>
        <v>4.3499999999999996</v>
      </c>
      <c r="BC6" s="22">
        <f t="shared" si="1"/>
        <v>4.3499999999999996</v>
      </c>
      <c r="BD6" s="38">
        <f t="shared" si="31"/>
        <v>-8.2000000000000011</v>
      </c>
      <c r="BE6" s="38">
        <f t="shared" si="32"/>
        <v>-8.2000000000000011</v>
      </c>
      <c r="BF6" s="38">
        <f t="shared" si="33"/>
        <v>-3.8500000000000014</v>
      </c>
      <c r="BG6" s="38">
        <f t="shared" si="34"/>
        <v>-3.8500000000000014</v>
      </c>
      <c r="BH6" s="39" t="str">
        <f>IF(AM6&lt;&gt;"",VLOOKUP(WEEKDAY(AI6,2),Служебный!G$4:H$10,2),"")</f>
        <v>сб</v>
      </c>
      <c r="BI6" s="39" t="str">
        <f t="shared" si="35"/>
        <v>0-1</v>
      </c>
      <c r="BJ6" s="40">
        <f t="shared" si="36"/>
        <v>1</v>
      </c>
      <c r="BK6" s="41">
        <f t="shared" si="37"/>
        <v>0</v>
      </c>
      <c r="BL6" s="41">
        <f t="shared" si="38"/>
        <v>0</v>
      </c>
      <c r="BM6" s="41" t="str">
        <f t="shared" si="2"/>
        <v>интрадей</v>
      </c>
      <c r="BN6" s="42">
        <f t="shared" si="39"/>
        <v>4.3499999999999996</v>
      </c>
      <c r="BO6" s="42">
        <f t="shared" si="40"/>
        <v>0</v>
      </c>
      <c r="BP6" s="39">
        <f t="shared" si="41"/>
        <v>1900</v>
      </c>
      <c r="BQ6" s="39" t="str">
        <f t="shared" si="42"/>
        <v>Январь</v>
      </c>
      <c r="BR6" s="40">
        <f t="shared" si="43"/>
        <v>1</v>
      </c>
      <c r="BS6" s="42">
        <f t="shared" si="25"/>
        <v>0</v>
      </c>
      <c r="BT6" s="43">
        <f t="shared" si="44"/>
        <v>100</v>
      </c>
      <c r="BU6" s="43">
        <f t="shared" si="26"/>
        <v>-3.8500000000000085</v>
      </c>
      <c r="BV6" s="43">
        <f t="shared" si="45"/>
        <v>4.7385620915032618</v>
      </c>
      <c r="BW6" s="42">
        <f t="shared" si="3"/>
        <v>0</v>
      </c>
      <c r="BX6" s="42">
        <f t="shared" si="4"/>
        <v>0</v>
      </c>
      <c r="BY6" s="39">
        <f t="shared" si="46"/>
        <v>5</v>
      </c>
      <c r="BZ6" s="44">
        <f t="shared" si="27"/>
        <v>0</v>
      </c>
      <c r="CA6" s="30"/>
      <c r="CB6" s="30"/>
    </row>
    <row r="7" spans="1:80" x14ac:dyDescent="0.25">
      <c r="A7" s="45" t="s">
        <v>224</v>
      </c>
      <c r="B7" s="45" t="s">
        <v>225</v>
      </c>
      <c r="C7" s="45" t="s">
        <v>155</v>
      </c>
      <c r="D7" s="45" t="s">
        <v>156</v>
      </c>
      <c r="E7" s="45" t="s">
        <v>157</v>
      </c>
      <c r="F7" s="67" t="s">
        <v>184</v>
      </c>
      <c r="G7" s="67" t="s">
        <v>185</v>
      </c>
      <c r="H7" s="67" t="s">
        <v>186</v>
      </c>
      <c r="I7" s="45" t="s">
        <v>226</v>
      </c>
      <c r="J7" s="45" t="s">
        <v>185</v>
      </c>
      <c r="K7" s="45" t="s">
        <v>161</v>
      </c>
      <c r="L7" s="45" t="s">
        <v>162</v>
      </c>
      <c r="M7" s="45" t="s">
        <v>162</v>
      </c>
      <c r="N7" s="45" t="s">
        <v>187</v>
      </c>
      <c r="O7" s="69"/>
      <c r="P7" s="63">
        <f t="shared" si="5"/>
        <v>2301853</v>
      </c>
      <c r="Q7" s="46"/>
      <c r="R7" s="64">
        <f t="shared" si="6"/>
        <v>0.32083333333333336</v>
      </c>
      <c r="S7" s="45" t="str">
        <f t="shared" si="7"/>
        <v>buy</v>
      </c>
      <c r="T7" s="46">
        <f t="shared" si="8"/>
        <v>0.05</v>
      </c>
      <c r="U7" s="48" t="str">
        <f t="shared" si="9"/>
        <v>eurusdb</v>
      </c>
      <c r="V7" s="46">
        <f t="shared" si="10"/>
        <v>1.2884</v>
      </c>
      <c r="W7" s="46">
        <f t="shared" si="11"/>
        <v>1.28633</v>
      </c>
      <c r="X7" s="46">
        <f t="shared" si="12"/>
        <v>1.2943199999999999</v>
      </c>
      <c r="Y7" s="46"/>
      <c r="Z7" s="65">
        <f t="shared" si="13"/>
        <v>0.35416666666666669</v>
      </c>
      <c r="AA7" s="46">
        <f t="shared" si="14"/>
        <v>1.28633</v>
      </c>
      <c r="AB7" s="46">
        <f t="shared" si="15"/>
        <v>-0.45</v>
      </c>
      <c r="AC7" s="46">
        <f t="shared" si="16"/>
        <v>0</v>
      </c>
      <c r="AD7" s="46">
        <f t="shared" si="17"/>
        <v>0</v>
      </c>
      <c r="AE7" s="46">
        <f t="shared" si="18"/>
        <v>-10.35</v>
      </c>
      <c r="AG7" s="30"/>
      <c r="AH7" s="35">
        <v>6</v>
      </c>
      <c r="AI7" s="18"/>
      <c r="AJ7" s="19"/>
      <c r="AK7" s="18"/>
      <c r="AL7" s="19"/>
      <c r="AM7" s="49" t="str">
        <f t="shared" si="19"/>
        <v>eurusdb</v>
      </c>
      <c r="AN7" s="66" t="str">
        <f t="shared" si="20"/>
        <v>buy</v>
      </c>
      <c r="AO7" s="21">
        <f t="shared" si="21"/>
        <v>1.2884</v>
      </c>
      <c r="AP7" s="21">
        <f t="shared" si="22"/>
        <v>1.28633</v>
      </c>
      <c r="AQ7" s="20">
        <f t="shared" si="23"/>
        <v>0.05</v>
      </c>
      <c r="AR7" s="22">
        <v>0</v>
      </c>
      <c r="AS7" s="23">
        <f t="shared" si="24"/>
        <v>-10.35</v>
      </c>
      <c r="AT7" s="22"/>
      <c r="AU7" s="33"/>
      <c r="AV7" s="34"/>
      <c r="AW7" s="35"/>
      <c r="AX7" s="22"/>
      <c r="AY7" s="22"/>
      <c r="AZ7" s="22">
        <f t="shared" si="28"/>
        <v>85.8</v>
      </c>
      <c r="BA7" s="22">
        <f t="shared" si="29"/>
        <v>0</v>
      </c>
      <c r="BB7" s="23">
        <f t="shared" si="30"/>
        <v>-10.35</v>
      </c>
      <c r="BC7" s="22">
        <f t="shared" si="1"/>
        <v>-10.35</v>
      </c>
      <c r="BD7" s="38">
        <f t="shared" si="31"/>
        <v>-3.8500000000000014</v>
      </c>
      <c r="BE7" s="38">
        <f t="shared" si="32"/>
        <v>-3.8500000000000014</v>
      </c>
      <c r="BF7" s="38">
        <f t="shared" si="33"/>
        <v>-14.200000000000001</v>
      </c>
      <c r="BG7" s="38">
        <f t="shared" si="34"/>
        <v>-14.200000000000001</v>
      </c>
      <c r="BH7" s="39" t="str">
        <f>IF(AM7&lt;&gt;"",VLOOKUP(WEEKDAY(AI7,2),Служебный!G$4:H$10,2),"")</f>
        <v>сб</v>
      </c>
      <c r="BI7" s="39" t="str">
        <f t="shared" si="35"/>
        <v>0-1</v>
      </c>
      <c r="BJ7" s="40">
        <f t="shared" si="36"/>
        <v>1</v>
      </c>
      <c r="BK7" s="41">
        <f t="shared" si="37"/>
        <v>0</v>
      </c>
      <c r="BL7" s="41">
        <f t="shared" si="38"/>
        <v>0</v>
      </c>
      <c r="BM7" s="41" t="str">
        <f t="shared" si="2"/>
        <v>интрадей</v>
      </c>
      <c r="BN7" s="42">
        <f t="shared" si="39"/>
        <v>0</v>
      </c>
      <c r="BO7" s="42">
        <f t="shared" si="40"/>
        <v>-10.35</v>
      </c>
      <c r="BP7" s="39">
        <f t="shared" si="41"/>
        <v>1900</v>
      </c>
      <c r="BQ7" s="39" t="str">
        <f t="shared" si="42"/>
        <v>Январь</v>
      </c>
      <c r="BR7" s="40">
        <f t="shared" si="43"/>
        <v>1</v>
      </c>
      <c r="BS7" s="42">
        <f t="shared" si="25"/>
        <v>0</v>
      </c>
      <c r="BT7" s="43">
        <f t="shared" si="44"/>
        <v>100</v>
      </c>
      <c r="BU7" s="43">
        <f t="shared" si="26"/>
        <v>-14.200000000000003</v>
      </c>
      <c r="BV7" s="43">
        <f t="shared" si="45"/>
        <v>-10.764430577223084</v>
      </c>
      <c r="BW7" s="42">
        <f t="shared" si="3"/>
        <v>0</v>
      </c>
      <c r="BX7" s="42">
        <f t="shared" si="4"/>
        <v>0</v>
      </c>
      <c r="BY7" s="39">
        <f t="shared" si="46"/>
        <v>5</v>
      </c>
      <c r="BZ7" s="44">
        <f t="shared" si="27"/>
        <v>0</v>
      </c>
      <c r="CA7" s="30"/>
      <c r="CB7" s="30"/>
    </row>
    <row r="8" spans="1:80" x14ac:dyDescent="0.25">
      <c r="A8" s="45" t="s">
        <v>227</v>
      </c>
      <c r="B8" s="45" t="s">
        <v>228</v>
      </c>
      <c r="C8" s="45" t="s">
        <v>155</v>
      </c>
      <c r="D8" s="45" t="s">
        <v>156</v>
      </c>
      <c r="E8" s="45" t="s">
        <v>157</v>
      </c>
      <c r="F8" s="67" t="s">
        <v>188</v>
      </c>
      <c r="G8" s="67" t="s">
        <v>189</v>
      </c>
      <c r="H8" s="67" t="s">
        <v>190</v>
      </c>
      <c r="I8" s="45" t="s">
        <v>229</v>
      </c>
      <c r="J8" s="45" t="s">
        <v>191</v>
      </c>
      <c r="K8" s="45" t="s">
        <v>161</v>
      </c>
      <c r="L8" s="45" t="s">
        <v>162</v>
      </c>
      <c r="M8" s="45" t="s">
        <v>162</v>
      </c>
      <c r="N8" s="45" t="s">
        <v>192</v>
      </c>
      <c r="O8" s="69"/>
      <c r="P8" s="63">
        <f t="shared" si="5"/>
        <v>2306126</v>
      </c>
      <c r="Q8" s="46"/>
      <c r="R8" s="64">
        <f t="shared" si="6"/>
        <v>0.27638888888888885</v>
      </c>
      <c r="S8" s="45" t="str">
        <f t="shared" si="7"/>
        <v>buy</v>
      </c>
      <c r="T8" s="46">
        <f t="shared" si="8"/>
        <v>0.05</v>
      </c>
      <c r="U8" s="48" t="str">
        <f t="shared" si="9"/>
        <v>eurusdb</v>
      </c>
      <c r="V8" s="46">
        <f t="shared" si="10"/>
        <v>1.29054</v>
      </c>
      <c r="W8" s="46">
        <f t="shared" si="11"/>
        <v>1.2883199999999999</v>
      </c>
      <c r="X8" s="46">
        <f t="shared" si="12"/>
        <v>1.2991699999999999</v>
      </c>
      <c r="Y8" s="46"/>
      <c r="Z8" s="65">
        <f t="shared" si="13"/>
        <v>0.58333333333333337</v>
      </c>
      <c r="AA8" s="46">
        <f t="shared" si="14"/>
        <v>1.29739</v>
      </c>
      <c r="AB8" s="46">
        <f t="shared" si="15"/>
        <v>-0.45</v>
      </c>
      <c r="AC8" s="46">
        <f t="shared" si="16"/>
        <v>0</v>
      </c>
      <c r="AD8" s="46">
        <f t="shared" si="17"/>
        <v>0</v>
      </c>
      <c r="AE8" s="46">
        <f t="shared" si="18"/>
        <v>34.25</v>
      </c>
      <c r="AG8" s="30"/>
      <c r="AH8" s="35">
        <v>7</v>
      </c>
      <c r="AI8" s="18"/>
      <c r="AJ8" s="19"/>
      <c r="AK8" s="18"/>
      <c r="AL8" s="19"/>
      <c r="AM8" s="49" t="str">
        <f t="shared" si="19"/>
        <v>eurusdb</v>
      </c>
      <c r="AN8" s="66" t="str">
        <f t="shared" si="20"/>
        <v>buy</v>
      </c>
      <c r="AO8" s="21">
        <f t="shared" si="21"/>
        <v>1.29054</v>
      </c>
      <c r="AP8" s="21">
        <f t="shared" si="22"/>
        <v>1.29739</v>
      </c>
      <c r="AQ8" s="20">
        <f t="shared" si="23"/>
        <v>0.05</v>
      </c>
      <c r="AR8" s="22">
        <v>0</v>
      </c>
      <c r="AS8" s="23">
        <f t="shared" si="24"/>
        <v>34.25</v>
      </c>
      <c r="AT8" s="22"/>
      <c r="AU8" s="33"/>
      <c r="AV8" s="34"/>
      <c r="AW8" s="35"/>
      <c r="AX8" s="22"/>
      <c r="AY8" s="22"/>
      <c r="AZ8" s="22">
        <f t="shared" si="28"/>
        <v>120.05</v>
      </c>
      <c r="BA8" s="22">
        <f t="shared" si="29"/>
        <v>0</v>
      </c>
      <c r="BB8" s="23">
        <f t="shared" si="30"/>
        <v>34.25</v>
      </c>
      <c r="BC8" s="22">
        <f t="shared" si="1"/>
        <v>34.25</v>
      </c>
      <c r="BD8" s="38">
        <f t="shared" si="31"/>
        <v>-14.200000000000001</v>
      </c>
      <c r="BE8" s="38">
        <f t="shared" si="32"/>
        <v>-14.200000000000001</v>
      </c>
      <c r="BF8" s="38">
        <f t="shared" si="33"/>
        <v>20.049999999999997</v>
      </c>
      <c r="BG8" s="38">
        <f t="shared" si="34"/>
        <v>20.049999999999997</v>
      </c>
      <c r="BH8" s="39" t="str">
        <f>IF(AM8&lt;&gt;"",VLOOKUP(WEEKDAY(AI8,2),Служебный!G$4:H$10,2),"")</f>
        <v>сб</v>
      </c>
      <c r="BI8" s="39" t="str">
        <f t="shared" si="35"/>
        <v>0-1</v>
      </c>
      <c r="BJ8" s="40">
        <f t="shared" si="36"/>
        <v>1</v>
      </c>
      <c r="BK8" s="41">
        <f t="shared" si="37"/>
        <v>0</v>
      </c>
      <c r="BL8" s="41">
        <f t="shared" si="38"/>
        <v>0</v>
      </c>
      <c r="BM8" s="41" t="str">
        <f t="shared" si="2"/>
        <v>интрадей</v>
      </c>
      <c r="BN8" s="42">
        <f t="shared" si="39"/>
        <v>34.25</v>
      </c>
      <c r="BO8" s="42">
        <f t="shared" si="40"/>
        <v>0</v>
      </c>
      <c r="BP8" s="39">
        <f t="shared" si="41"/>
        <v>1900</v>
      </c>
      <c r="BQ8" s="39" t="str">
        <f t="shared" si="42"/>
        <v>Январь</v>
      </c>
      <c r="BR8" s="40">
        <f t="shared" si="43"/>
        <v>1</v>
      </c>
      <c r="BS8" s="42">
        <f t="shared" si="25"/>
        <v>0</v>
      </c>
      <c r="BT8" s="43">
        <f t="shared" si="44"/>
        <v>100</v>
      </c>
      <c r="BU8" s="43">
        <f t="shared" si="26"/>
        <v>20.049999999999997</v>
      </c>
      <c r="BV8" s="43">
        <f t="shared" si="45"/>
        <v>39.918414918414918</v>
      </c>
      <c r="BW8" s="42">
        <f t="shared" si="3"/>
        <v>0</v>
      </c>
      <c r="BX8" s="42">
        <f t="shared" si="4"/>
        <v>0</v>
      </c>
      <c r="BY8" s="39">
        <f t="shared" si="46"/>
        <v>5</v>
      </c>
      <c r="BZ8" s="44">
        <f t="shared" si="27"/>
        <v>0</v>
      </c>
      <c r="CA8" s="30"/>
      <c r="CB8" s="30"/>
    </row>
    <row r="9" spans="1:80" x14ac:dyDescent="0.25">
      <c r="A9" s="45" t="s">
        <v>230</v>
      </c>
      <c r="B9" s="45" t="s">
        <v>231</v>
      </c>
      <c r="C9" s="45" t="s">
        <v>155</v>
      </c>
      <c r="D9" s="45" t="s">
        <v>156</v>
      </c>
      <c r="E9" s="45" t="s">
        <v>157</v>
      </c>
      <c r="F9" s="67" t="s">
        <v>193</v>
      </c>
      <c r="G9" s="67" t="s">
        <v>194</v>
      </c>
      <c r="H9" s="67" t="s">
        <v>195</v>
      </c>
      <c r="I9" s="45" t="s">
        <v>229</v>
      </c>
      <c r="J9" s="45" t="s">
        <v>196</v>
      </c>
      <c r="K9" s="45" t="s">
        <v>161</v>
      </c>
      <c r="L9" s="45" t="s">
        <v>162</v>
      </c>
      <c r="M9" s="45" t="s">
        <v>162</v>
      </c>
      <c r="N9" s="45" t="s">
        <v>197</v>
      </c>
      <c r="O9" s="69"/>
      <c r="P9" s="63">
        <f t="shared" si="5"/>
        <v>2306219</v>
      </c>
      <c r="Q9" s="46"/>
      <c r="R9" s="64">
        <f t="shared" si="6"/>
        <v>0.29930555555555555</v>
      </c>
      <c r="S9" s="45" t="str">
        <f t="shared" si="7"/>
        <v>buy</v>
      </c>
      <c r="T9" s="46">
        <f t="shared" si="8"/>
        <v>0.05</v>
      </c>
      <c r="U9" s="48" t="str">
        <f t="shared" si="9"/>
        <v>eurusdb</v>
      </c>
      <c r="V9" s="46">
        <f t="shared" si="10"/>
        <v>1.29294</v>
      </c>
      <c r="W9" s="46">
        <f t="shared" si="11"/>
        <v>1.28894</v>
      </c>
      <c r="X9" s="46">
        <f t="shared" si="12"/>
        <v>1.2991600000000001</v>
      </c>
      <c r="Y9" s="46"/>
      <c r="Z9" s="65">
        <f t="shared" si="13"/>
        <v>0.58333333333333337</v>
      </c>
      <c r="AA9" s="46">
        <f t="shared" si="14"/>
        <v>1.29741</v>
      </c>
      <c r="AB9" s="46">
        <f t="shared" si="15"/>
        <v>-0.45</v>
      </c>
      <c r="AC9" s="46">
        <f t="shared" si="16"/>
        <v>0</v>
      </c>
      <c r="AD9" s="46">
        <f t="shared" si="17"/>
        <v>0</v>
      </c>
      <c r="AE9" s="46">
        <f t="shared" si="18"/>
        <v>22.35</v>
      </c>
      <c r="AG9" s="30"/>
      <c r="AH9" s="35">
        <v>8</v>
      </c>
      <c r="AI9" s="18"/>
      <c r="AJ9" s="19"/>
      <c r="AK9" s="18"/>
      <c r="AL9" s="19"/>
      <c r="AM9" s="49" t="str">
        <f t="shared" si="19"/>
        <v>eurusdb</v>
      </c>
      <c r="AN9" s="66" t="str">
        <f t="shared" si="20"/>
        <v>buy</v>
      </c>
      <c r="AO9" s="21">
        <f t="shared" si="21"/>
        <v>1.29294</v>
      </c>
      <c r="AP9" s="21">
        <f t="shared" si="22"/>
        <v>1.29741</v>
      </c>
      <c r="AQ9" s="20">
        <f t="shared" si="23"/>
        <v>0.05</v>
      </c>
      <c r="AR9" s="22">
        <v>0</v>
      </c>
      <c r="AS9" s="23">
        <f t="shared" si="24"/>
        <v>22.35</v>
      </c>
      <c r="AT9" s="22"/>
      <c r="AU9" s="33"/>
      <c r="AV9" s="34"/>
      <c r="AW9" s="35"/>
      <c r="AX9" s="22"/>
      <c r="AY9" s="22"/>
      <c r="AZ9" s="22">
        <f t="shared" si="28"/>
        <v>142.4</v>
      </c>
      <c r="BA9" s="22">
        <f t="shared" si="29"/>
        <v>0</v>
      </c>
      <c r="BB9" s="23">
        <f t="shared" si="30"/>
        <v>22.35</v>
      </c>
      <c r="BC9" s="22">
        <f t="shared" si="1"/>
        <v>22.35</v>
      </c>
      <c r="BD9" s="38">
        <f t="shared" si="31"/>
        <v>20.049999999999997</v>
      </c>
      <c r="BE9" s="38">
        <f t="shared" si="32"/>
        <v>20.049999999999997</v>
      </c>
      <c r="BF9" s="38">
        <f t="shared" si="33"/>
        <v>42.4</v>
      </c>
      <c r="BG9" s="38">
        <f t="shared" si="34"/>
        <v>42.4</v>
      </c>
      <c r="BH9" s="39" t="str">
        <f>IF(AM9&lt;&gt;"",VLOOKUP(WEEKDAY(AI9,2),Служебный!G$4:H$10,2),"")</f>
        <v>сб</v>
      </c>
      <c r="BI9" s="39" t="str">
        <f t="shared" si="35"/>
        <v>0-1</v>
      </c>
      <c r="BJ9" s="40">
        <f t="shared" si="36"/>
        <v>1</v>
      </c>
      <c r="BK9" s="41">
        <f t="shared" si="37"/>
        <v>0</v>
      </c>
      <c r="BL9" s="41">
        <f t="shared" si="38"/>
        <v>0</v>
      </c>
      <c r="BM9" s="41" t="str">
        <f t="shared" si="2"/>
        <v>интрадей</v>
      </c>
      <c r="BN9" s="42">
        <f t="shared" si="39"/>
        <v>22.35</v>
      </c>
      <c r="BO9" s="42">
        <f t="shared" si="40"/>
        <v>0</v>
      </c>
      <c r="BP9" s="39">
        <f t="shared" si="41"/>
        <v>1900</v>
      </c>
      <c r="BQ9" s="39" t="str">
        <f t="shared" si="42"/>
        <v>Январь</v>
      </c>
      <c r="BR9" s="40">
        <f t="shared" si="43"/>
        <v>1</v>
      </c>
      <c r="BS9" s="42">
        <f t="shared" si="25"/>
        <v>0</v>
      </c>
      <c r="BT9" s="43">
        <f t="shared" si="44"/>
        <v>100</v>
      </c>
      <c r="BU9" s="43">
        <f t="shared" si="26"/>
        <v>42.400000000000006</v>
      </c>
      <c r="BV9" s="43">
        <f t="shared" si="45"/>
        <v>18.617242815493551</v>
      </c>
      <c r="BW9" s="42">
        <f t="shared" si="3"/>
        <v>0</v>
      </c>
      <c r="BX9" s="42">
        <f t="shared" si="4"/>
        <v>0</v>
      </c>
      <c r="BY9" s="39">
        <f t="shared" si="46"/>
        <v>5</v>
      </c>
      <c r="BZ9" s="44">
        <f t="shared" si="27"/>
        <v>0</v>
      </c>
      <c r="CA9" s="30"/>
      <c r="CB9" s="30"/>
    </row>
    <row r="10" spans="1:80" x14ac:dyDescent="0.25">
      <c r="A10" s="45" t="s">
        <v>232</v>
      </c>
      <c r="B10" s="45" t="s">
        <v>233</v>
      </c>
      <c r="C10" s="45" t="s">
        <v>164</v>
      </c>
      <c r="D10" s="45" t="s">
        <v>156</v>
      </c>
      <c r="E10" s="45" t="s">
        <v>198</v>
      </c>
      <c r="F10" s="67" t="s">
        <v>199</v>
      </c>
      <c r="G10" s="67" t="s">
        <v>200</v>
      </c>
      <c r="H10" s="67" t="s">
        <v>201</v>
      </c>
      <c r="I10" s="45" t="s">
        <v>233</v>
      </c>
      <c r="J10" s="45" t="s">
        <v>202</v>
      </c>
      <c r="K10" s="45" t="s">
        <v>203</v>
      </c>
      <c r="L10" s="45" t="s">
        <v>162</v>
      </c>
      <c r="M10" s="45" t="s">
        <v>162</v>
      </c>
      <c r="N10" s="45" t="s">
        <v>234</v>
      </c>
      <c r="O10" s="69"/>
      <c r="P10" s="63">
        <f t="shared" si="5"/>
        <v>2313304</v>
      </c>
      <c r="Q10" s="46"/>
      <c r="R10" s="64">
        <f t="shared" si="6"/>
        <v>0.33333333333333331</v>
      </c>
      <c r="S10" s="45" t="str">
        <f t="shared" si="7"/>
        <v>sell</v>
      </c>
      <c r="T10" s="46">
        <f t="shared" si="8"/>
        <v>0.05</v>
      </c>
      <c r="U10" s="48" t="str">
        <f t="shared" si="9"/>
        <v>eurjpyb</v>
      </c>
      <c r="V10" s="46">
        <f t="shared" si="10"/>
        <v>131.10400000000001</v>
      </c>
      <c r="W10" s="46">
        <f t="shared" si="11"/>
        <v>131.297</v>
      </c>
      <c r="X10" s="46">
        <f t="shared" si="12"/>
        <v>130.47999999999999</v>
      </c>
      <c r="Y10" s="46"/>
      <c r="Z10" s="65">
        <f t="shared" si="13"/>
        <v>0.33333333333333331</v>
      </c>
      <c r="AA10" s="46">
        <f t="shared" si="14"/>
        <v>131.02699999999999</v>
      </c>
      <c r="AB10" s="46">
        <f t="shared" si="15"/>
        <v>-0.25</v>
      </c>
      <c r="AC10" s="46">
        <f t="shared" si="16"/>
        <v>0</v>
      </c>
      <c r="AD10" s="46">
        <f t="shared" si="17"/>
        <v>0</v>
      </c>
      <c r="AE10" s="46">
        <f t="shared" si="18"/>
        <v>3.78</v>
      </c>
      <c r="AG10" s="30"/>
      <c r="AH10" s="35">
        <v>9</v>
      </c>
      <c r="AI10" s="18"/>
      <c r="AJ10" s="19"/>
      <c r="AK10" s="18"/>
      <c r="AL10" s="19"/>
      <c r="AM10" s="49" t="str">
        <f t="shared" si="19"/>
        <v>eurjpyb</v>
      </c>
      <c r="AN10" s="66" t="str">
        <f t="shared" si="20"/>
        <v>sell</v>
      </c>
      <c r="AO10" s="21">
        <f t="shared" si="21"/>
        <v>131.10400000000001</v>
      </c>
      <c r="AP10" s="21">
        <f t="shared" si="22"/>
        <v>131.02699999999999</v>
      </c>
      <c r="AQ10" s="20">
        <f t="shared" si="23"/>
        <v>0.05</v>
      </c>
      <c r="AR10" s="22">
        <v>0</v>
      </c>
      <c r="AS10" s="23">
        <f t="shared" si="24"/>
        <v>3.78</v>
      </c>
      <c r="AT10" s="22"/>
      <c r="AU10" s="33"/>
      <c r="AV10" s="34"/>
      <c r="AW10" s="35"/>
      <c r="AX10" s="22"/>
      <c r="AY10" s="22"/>
      <c r="AZ10" s="22">
        <f t="shared" si="28"/>
        <v>146.18</v>
      </c>
      <c r="BA10" s="22">
        <f t="shared" si="29"/>
        <v>0</v>
      </c>
      <c r="BB10" s="23">
        <f t="shared" si="30"/>
        <v>3.78</v>
      </c>
      <c r="BC10" s="22">
        <f t="shared" si="1"/>
        <v>3.78</v>
      </c>
      <c r="BD10" s="38">
        <f t="shared" si="31"/>
        <v>42.4</v>
      </c>
      <c r="BE10" s="38">
        <f t="shared" si="32"/>
        <v>42.4</v>
      </c>
      <c r="BF10" s="38">
        <f t="shared" si="33"/>
        <v>46.18</v>
      </c>
      <c r="BG10" s="38">
        <f t="shared" si="34"/>
        <v>46.18</v>
      </c>
      <c r="BH10" s="39" t="str">
        <f>IF(AM10&lt;&gt;"",VLOOKUP(WEEKDAY(AI10,2),Служебный!G$4:H$10,2),"")</f>
        <v>сб</v>
      </c>
      <c r="BI10" s="39" t="str">
        <f t="shared" si="35"/>
        <v>0-1</v>
      </c>
      <c r="BJ10" s="40">
        <f t="shared" si="36"/>
        <v>1</v>
      </c>
      <c r="BK10" s="41">
        <f t="shared" si="37"/>
        <v>0</v>
      </c>
      <c r="BL10" s="41">
        <f t="shared" si="38"/>
        <v>0</v>
      </c>
      <c r="BM10" s="41" t="str">
        <f t="shared" si="2"/>
        <v>интрадей</v>
      </c>
      <c r="BN10" s="42">
        <f t="shared" si="39"/>
        <v>3.78</v>
      </c>
      <c r="BO10" s="42">
        <f t="shared" si="40"/>
        <v>0</v>
      </c>
      <c r="BP10" s="39">
        <f t="shared" si="41"/>
        <v>1900</v>
      </c>
      <c r="BQ10" s="39" t="str">
        <f t="shared" si="42"/>
        <v>Январь</v>
      </c>
      <c r="BR10" s="40">
        <f t="shared" si="43"/>
        <v>1</v>
      </c>
      <c r="BS10" s="42">
        <f t="shared" si="25"/>
        <v>0</v>
      </c>
      <c r="BT10" s="43">
        <f t="shared" si="44"/>
        <v>100</v>
      </c>
      <c r="BU10" s="43">
        <f t="shared" si="26"/>
        <v>46.180000000000007</v>
      </c>
      <c r="BV10" s="43">
        <f t="shared" si="45"/>
        <v>2.6544943820224725</v>
      </c>
      <c r="BW10" s="42">
        <f t="shared" si="3"/>
        <v>0</v>
      </c>
      <c r="BX10" s="42">
        <f t="shared" si="4"/>
        <v>0</v>
      </c>
      <c r="BY10" s="39">
        <f t="shared" si="46"/>
        <v>135</v>
      </c>
      <c r="BZ10" s="44">
        <f t="shared" si="27"/>
        <v>0</v>
      </c>
      <c r="CA10" s="30"/>
      <c r="CB10" s="30"/>
    </row>
    <row r="11" spans="1:80" x14ac:dyDescent="0.25">
      <c r="A11" s="45" t="s">
        <v>235</v>
      </c>
      <c r="B11" s="45" t="s">
        <v>236</v>
      </c>
      <c r="C11" s="45" t="s">
        <v>164</v>
      </c>
      <c r="D11" s="45" t="s">
        <v>156</v>
      </c>
      <c r="E11" s="45" t="s">
        <v>157</v>
      </c>
      <c r="F11" s="67" t="s">
        <v>204</v>
      </c>
      <c r="G11" s="67" t="s">
        <v>205</v>
      </c>
      <c r="H11" s="67" t="s">
        <v>206</v>
      </c>
      <c r="I11" s="45" t="s">
        <v>237</v>
      </c>
      <c r="J11" s="45" t="s">
        <v>205</v>
      </c>
      <c r="K11" s="45" t="s">
        <v>203</v>
      </c>
      <c r="L11" s="45" t="s">
        <v>162</v>
      </c>
      <c r="M11" s="45" t="s">
        <v>162</v>
      </c>
      <c r="N11" s="45" t="s">
        <v>207</v>
      </c>
      <c r="O11" s="69"/>
      <c r="P11" s="63">
        <f t="shared" si="5"/>
        <v>2313397</v>
      </c>
      <c r="Q11" s="46"/>
      <c r="R11" s="64">
        <f t="shared" si="6"/>
        <v>0.34097222222222223</v>
      </c>
      <c r="S11" s="45" t="str">
        <f t="shared" si="7"/>
        <v>sell</v>
      </c>
      <c r="T11" s="46">
        <f t="shared" si="8"/>
        <v>0.05</v>
      </c>
      <c r="U11" s="48" t="str">
        <f t="shared" si="9"/>
        <v>eurusdb</v>
      </c>
      <c r="V11" s="46">
        <f t="shared" si="10"/>
        <v>1.28765</v>
      </c>
      <c r="W11" s="46">
        <f t="shared" si="11"/>
        <v>1.28993</v>
      </c>
      <c r="X11" s="46">
        <f t="shared" si="12"/>
        <v>1.2821199999999999</v>
      </c>
      <c r="Y11" s="46"/>
      <c r="Z11" s="65">
        <f t="shared" si="13"/>
        <v>0.37222222222222223</v>
      </c>
      <c r="AA11" s="46">
        <f t="shared" si="14"/>
        <v>1.28993</v>
      </c>
      <c r="AB11" s="46">
        <f t="shared" si="15"/>
        <v>-0.25</v>
      </c>
      <c r="AC11" s="46">
        <f t="shared" si="16"/>
        <v>0</v>
      </c>
      <c r="AD11" s="46">
        <f t="shared" si="17"/>
        <v>0</v>
      </c>
      <c r="AE11" s="46">
        <f t="shared" si="18"/>
        <v>-11.4</v>
      </c>
      <c r="AG11" s="30"/>
      <c r="AH11" s="35">
        <v>10</v>
      </c>
      <c r="AI11" s="18"/>
      <c r="AJ11" s="19"/>
      <c r="AK11" s="18"/>
      <c r="AL11" s="19"/>
      <c r="AM11" s="49" t="str">
        <f t="shared" si="19"/>
        <v>eurusdb</v>
      </c>
      <c r="AN11" s="66" t="str">
        <f t="shared" si="20"/>
        <v>sell</v>
      </c>
      <c r="AO11" s="21">
        <f t="shared" si="21"/>
        <v>1.28765</v>
      </c>
      <c r="AP11" s="21">
        <f t="shared" si="22"/>
        <v>1.28993</v>
      </c>
      <c r="AQ11" s="20">
        <f t="shared" si="23"/>
        <v>0.05</v>
      </c>
      <c r="AR11" s="22">
        <v>0</v>
      </c>
      <c r="AS11" s="23">
        <f t="shared" si="24"/>
        <v>-11.4</v>
      </c>
      <c r="AT11" s="22"/>
      <c r="AU11" s="33"/>
      <c r="AV11" s="34"/>
      <c r="AW11" s="35"/>
      <c r="AX11" s="22"/>
      <c r="AY11" s="22"/>
      <c r="AZ11" s="22">
        <f t="shared" si="28"/>
        <v>134.78</v>
      </c>
      <c r="BA11" s="22">
        <f t="shared" si="29"/>
        <v>0</v>
      </c>
      <c r="BB11" s="23">
        <f t="shared" si="30"/>
        <v>-11.4</v>
      </c>
      <c r="BC11" s="22">
        <f t="shared" si="1"/>
        <v>-11.4</v>
      </c>
      <c r="BD11" s="38">
        <f t="shared" si="31"/>
        <v>46.18</v>
      </c>
      <c r="BE11" s="38">
        <f t="shared" si="32"/>
        <v>46.18</v>
      </c>
      <c r="BF11" s="38">
        <f t="shared" si="33"/>
        <v>34.78</v>
      </c>
      <c r="BG11" s="38">
        <f t="shared" si="34"/>
        <v>34.78</v>
      </c>
      <c r="BH11" s="39" t="str">
        <f>IF(AM11&lt;&gt;"",VLOOKUP(WEEKDAY(AI11,2),Служебный!G$4:H$10,2),"")</f>
        <v>сб</v>
      </c>
      <c r="BI11" s="39" t="str">
        <f t="shared" si="35"/>
        <v>0-1</v>
      </c>
      <c r="BJ11" s="40">
        <f t="shared" si="36"/>
        <v>1</v>
      </c>
      <c r="BK11" s="41">
        <f t="shared" si="37"/>
        <v>0</v>
      </c>
      <c r="BL11" s="41">
        <f t="shared" si="38"/>
        <v>0</v>
      </c>
      <c r="BM11" s="41" t="str">
        <f t="shared" si="2"/>
        <v>интрадей</v>
      </c>
      <c r="BN11" s="42">
        <f t="shared" si="39"/>
        <v>0</v>
      </c>
      <c r="BO11" s="42">
        <f t="shared" si="40"/>
        <v>-11.4</v>
      </c>
      <c r="BP11" s="39">
        <f t="shared" si="41"/>
        <v>1900</v>
      </c>
      <c r="BQ11" s="39" t="str">
        <f t="shared" si="42"/>
        <v>Январь</v>
      </c>
      <c r="BR11" s="40">
        <f t="shared" si="43"/>
        <v>1</v>
      </c>
      <c r="BS11" s="42" t="e">
        <f t="shared" si="25"/>
        <v>#REF!</v>
      </c>
      <c r="BT11" s="43">
        <f t="shared" si="44"/>
        <v>100</v>
      </c>
      <c r="BU11" s="43">
        <f t="shared" si="26"/>
        <v>34.78</v>
      </c>
      <c r="BV11" s="43">
        <f t="shared" si="45"/>
        <v>-7.7986044602544835</v>
      </c>
      <c r="BW11" s="42">
        <f t="shared" si="3"/>
        <v>0</v>
      </c>
      <c r="BX11" s="42" t="e">
        <f>IF(AI11&lt;&gt;#REF!,BG11,0)</f>
        <v>#REF!</v>
      </c>
      <c r="BY11" s="39">
        <f t="shared" si="46"/>
        <v>5</v>
      </c>
      <c r="BZ11" s="44" t="e">
        <f t="shared" si="27"/>
        <v>#REF!</v>
      </c>
      <c r="CA11" s="30"/>
      <c r="CB11" s="30"/>
    </row>
    <row r="12" spans="1:80" x14ac:dyDescent="0.25">
      <c r="P12" s="46"/>
      <c r="Q12" s="46"/>
      <c r="R12" s="47"/>
      <c r="S12" s="46"/>
      <c r="T12" s="46"/>
      <c r="U12" s="47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G12" s="30"/>
      <c r="AH12" s="35"/>
      <c r="AI12" s="18"/>
      <c r="AJ12" s="19"/>
      <c r="AK12" s="18"/>
      <c r="AL12" s="19"/>
      <c r="AM12" s="20"/>
      <c r="AN12" s="20"/>
      <c r="AO12" s="21"/>
      <c r="AP12" s="21"/>
      <c r="AQ12" s="20"/>
      <c r="AR12" s="22"/>
      <c r="AS12" s="23"/>
      <c r="AT12" s="22"/>
      <c r="AU12" s="33"/>
      <c r="AV12" s="34"/>
      <c r="AW12" s="35"/>
      <c r="AX12" s="22"/>
      <c r="AY12" s="22"/>
      <c r="AZ12" s="22"/>
      <c r="BA12" s="22"/>
      <c r="BB12" s="23"/>
      <c r="BC12" s="22"/>
      <c r="BD12" s="38"/>
      <c r="BE12" s="38"/>
      <c r="BF12" s="38"/>
      <c r="BG12" s="38"/>
      <c r="BJ12" s="40"/>
      <c r="BK12" s="41"/>
      <c r="BL12" s="41"/>
      <c r="BM12" s="41"/>
      <c r="BR12" s="40"/>
      <c r="BT12" s="43"/>
      <c r="BZ12" s="44"/>
      <c r="CA12" s="30"/>
      <c r="CB12" s="30"/>
    </row>
    <row r="13" spans="1:80" x14ac:dyDescent="0.25">
      <c r="P13" s="46"/>
      <c r="Q13" s="46"/>
      <c r="R13" s="47"/>
      <c r="S13" s="46"/>
      <c r="T13" s="46"/>
      <c r="U13" s="47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G13" s="30"/>
      <c r="AH13" s="35"/>
      <c r="AI13" s="18"/>
      <c r="AJ13" s="19"/>
      <c r="AK13" s="18"/>
      <c r="AL13" s="19"/>
      <c r="AM13" s="20"/>
      <c r="AN13" s="20"/>
      <c r="AO13" s="21"/>
      <c r="AP13" s="21"/>
      <c r="AQ13" s="20"/>
      <c r="AR13" s="22"/>
      <c r="AS13" s="23"/>
      <c r="AT13" s="22"/>
      <c r="AU13" s="33"/>
      <c r="AV13" s="34"/>
      <c r="AW13" s="35"/>
      <c r="AX13" s="22"/>
      <c r="AY13" s="22"/>
      <c r="AZ13" s="22"/>
      <c r="BA13" s="22"/>
      <c r="BB13" s="23"/>
      <c r="BC13" s="22"/>
      <c r="BD13" s="38"/>
      <c r="BE13" s="38"/>
      <c r="BF13" s="38"/>
      <c r="BG13" s="38"/>
      <c r="BJ13" s="40"/>
      <c r="BK13" s="41"/>
      <c r="BL13" s="41"/>
      <c r="BM13" s="41"/>
      <c r="BR13" s="40"/>
      <c r="BT13" s="43"/>
      <c r="BZ13" s="44"/>
      <c r="CA13" s="30"/>
      <c r="CB13" s="30"/>
    </row>
    <row r="14" spans="1:80" x14ac:dyDescent="0.25">
      <c r="P14" s="46"/>
      <c r="Q14" s="46"/>
      <c r="R14" s="47"/>
      <c r="S14" s="46"/>
      <c r="T14" s="46"/>
      <c r="U14" s="47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G14" s="30"/>
      <c r="AH14" s="35"/>
      <c r="AI14" s="18"/>
      <c r="AJ14" s="19"/>
      <c r="AK14" s="18"/>
      <c r="AL14" s="19"/>
      <c r="AM14" s="20"/>
      <c r="AN14" s="20"/>
      <c r="AO14" s="21"/>
      <c r="AP14" s="21"/>
      <c r="AQ14" s="20"/>
      <c r="AR14" s="22"/>
      <c r="AS14" s="23"/>
      <c r="AT14" s="22"/>
      <c r="AU14" s="33"/>
      <c r="AV14" s="34"/>
      <c r="AW14" s="35"/>
      <c r="AX14" s="22"/>
      <c r="AY14" s="22"/>
      <c r="AZ14" s="22"/>
      <c r="BA14" s="22"/>
      <c r="BB14" s="23"/>
      <c r="BC14" s="22"/>
      <c r="BD14" s="38"/>
      <c r="BE14" s="38"/>
      <c r="BF14" s="38"/>
      <c r="BG14" s="38"/>
      <c r="BJ14" s="40"/>
      <c r="BK14" s="41"/>
      <c r="BL14" s="41"/>
      <c r="BM14" s="41"/>
      <c r="BR14" s="40"/>
      <c r="BT14" s="43"/>
      <c r="BZ14" s="44"/>
      <c r="CA14" s="30"/>
      <c r="CB14" s="30"/>
    </row>
    <row r="15" spans="1:80" x14ac:dyDescent="0.25">
      <c r="P15" s="46"/>
      <c r="Q15" s="46"/>
      <c r="R15" s="47"/>
      <c r="S15" s="46"/>
      <c r="T15" s="46"/>
      <c r="U15" s="47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G15" s="30"/>
      <c r="AH15" s="35"/>
      <c r="AI15" s="18"/>
      <c r="AJ15" s="19"/>
      <c r="AK15" s="18"/>
      <c r="AL15" s="19"/>
      <c r="AM15" s="20"/>
      <c r="AN15" s="20"/>
      <c r="AO15" s="21"/>
      <c r="AP15" s="21"/>
      <c r="AQ15" s="20"/>
      <c r="AR15" s="22"/>
      <c r="AS15" s="23"/>
      <c r="AT15" s="22"/>
      <c r="AU15" s="33"/>
      <c r="AV15" s="34"/>
      <c r="AW15" s="35"/>
      <c r="AX15" s="22"/>
      <c r="AY15" s="22"/>
      <c r="AZ15" s="22"/>
      <c r="BA15" s="22"/>
      <c r="BB15" s="23"/>
      <c r="BC15" s="22"/>
      <c r="BD15" s="38"/>
      <c r="BE15" s="38"/>
      <c r="BF15" s="38"/>
      <c r="BG15" s="38"/>
      <c r="BJ15" s="40"/>
      <c r="BK15" s="41"/>
      <c r="BL15" s="41"/>
      <c r="BM15" s="41"/>
      <c r="BR15" s="40"/>
      <c r="BT15" s="43"/>
      <c r="BZ15" s="44"/>
      <c r="CA15" s="30"/>
      <c r="CB15" s="30"/>
    </row>
    <row r="16" spans="1:80" x14ac:dyDescent="0.25">
      <c r="P16" s="46"/>
      <c r="Q16" s="46"/>
      <c r="R16" s="47"/>
      <c r="S16" s="46"/>
      <c r="T16" s="46"/>
      <c r="U16" s="47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G16" s="30"/>
      <c r="AH16" s="35"/>
      <c r="AI16" s="18"/>
      <c r="AJ16" s="19"/>
      <c r="AK16" s="18"/>
      <c r="AL16" s="19"/>
      <c r="AM16" s="20"/>
      <c r="AN16" s="20"/>
      <c r="AO16" s="21"/>
      <c r="AP16" s="21"/>
      <c r="AQ16" s="20"/>
      <c r="AR16" s="22"/>
      <c r="AS16" s="23"/>
      <c r="AT16" s="22"/>
      <c r="AU16" s="33"/>
      <c r="AV16" s="34"/>
      <c r="AW16" s="35"/>
      <c r="AX16" s="22"/>
      <c r="AY16" s="22"/>
      <c r="AZ16" s="22"/>
      <c r="BA16" s="22"/>
      <c r="BB16" s="23"/>
      <c r="BC16" s="22"/>
      <c r="BD16" s="38"/>
      <c r="BE16" s="38"/>
      <c r="BF16" s="38"/>
      <c r="BG16" s="38"/>
      <c r="BJ16" s="40"/>
      <c r="BK16" s="41"/>
      <c r="BL16" s="41"/>
      <c r="BM16" s="41"/>
      <c r="BR16" s="40"/>
      <c r="BT16" s="43"/>
      <c r="BZ16" s="44"/>
      <c r="CA16" s="30"/>
      <c r="CB16" s="30"/>
    </row>
    <row r="17" spans="16:80" x14ac:dyDescent="0.25">
      <c r="P17" s="46"/>
      <c r="Q17" s="46"/>
      <c r="R17" s="47"/>
      <c r="S17" s="46"/>
      <c r="T17" s="46"/>
      <c r="U17" s="47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G17" s="30"/>
      <c r="AH17" s="35"/>
      <c r="AI17" s="18"/>
      <c r="AJ17" s="19"/>
      <c r="AK17" s="18"/>
      <c r="AL17" s="19"/>
      <c r="AM17" s="20"/>
      <c r="AN17" s="20"/>
      <c r="AO17" s="21"/>
      <c r="AP17" s="21"/>
      <c r="AQ17" s="20"/>
      <c r="AR17" s="22"/>
      <c r="AS17" s="23"/>
      <c r="AT17" s="22"/>
      <c r="AU17" s="33"/>
      <c r="AV17" s="34"/>
      <c r="AW17" s="35"/>
      <c r="AX17" s="22"/>
      <c r="AY17" s="22"/>
      <c r="AZ17" s="22"/>
      <c r="BA17" s="22"/>
      <c r="BB17" s="23"/>
      <c r="BC17" s="22"/>
      <c r="BD17" s="38"/>
      <c r="BE17" s="38"/>
      <c r="BF17" s="38"/>
      <c r="BG17" s="38"/>
      <c r="BJ17" s="40"/>
      <c r="BK17" s="41"/>
      <c r="BL17" s="41"/>
      <c r="BM17" s="41"/>
      <c r="BR17" s="40"/>
      <c r="BT17" s="43"/>
      <c r="BZ17" s="44"/>
      <c r="CA17" s="30"/>
      <c r="CB17" s="30"/>
    </row>
    <row r="18" spans="16:80" x14ac:dyDescent="0.25">
      <c r="P18" s="46"/>
      <c r="Q18" s="46"/>
      <c r="R18" s="47"/>
      <c r="S18" s="46"/>
      <c r="T18" s="46"/>
      <c r="U18" s="47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G18" s="30"/>
      <c r="AH18" s="35"/>
      <c r="AI18" s="18"/>
      <c r="AJ18" s="19"/>
      <c r="AK18" s="18"/>
      <c r="AL18" s="19"/>
      <c r="AM18" s="20"/>
      <c r="AN18" s="20"/>
      <c r="AO18" s="21"/>
      <c r="AP18" s="21"/>
      <c r="AQ18" s="20"/>
      <c r="AR18" s="22"/>
      <c r="AS18" s="23"/>
      <c r="AT18" s="22"/>
      <c r="AU18" s="33"/>
      <c r="AV18" s="34"/>
      <c r="AW18" s="35"/>
      <c r="AX18" s="22"/>
      <c r="AY18" s="22"/>
      <c r="AZ18" s="22"/>
      <c r="BA18" s="22"/>
      <c r="BB18" s="23"/>
      <c r="BC18" s="22"/>
      <c r="BD18" s="38"/>
      <c r="BE18" s="38"/>
      <c r="BF18" s="38"/>
      <c r="BG18" s="38"/>
      <c r="BJ18" s="40"/>
      <c r="BK18" s="41"/>
      <c r="BL18" s="41"/>
      <c r="BM18" s="41"/>
      <c r="BR18" s="40"/>
      <c r="BT18" s="43"/>
      <c r="BZ18" s="44"/>
      <c r="CA18" s="30"/>
      <c r="CB18" s="30"/>
    </row>
    <row r="19" spans="16:80" x14ac:dyDescent="0.25">
      <c r="P19" s="46"/>
      <c r="Q19" s="46"/>
      <c r="R19" s="47"/>
      <c r="S19" s="46"/>
      <c r="T19" s="46"/>
      <c r="U19" s="47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G19" s="30"/>
      <c r="AH19" s="35"/>
      <c r="AI19" s="18"/>
      <c r="AJ19" s="19"/>
      <c r="AK19" s="18"/>
      <c r="AL19" s="19"/>
      <c r="AM19" s="20"/>
      <c r="AN19" s="20"/>
      <c r="AO19" s="21"/>
      <c r="AP19" s="21"/>
      <c r="AQ19" s="20"/>
      <c r="AR19" s="22"/>
      <c r="AS19" s="23"/>
      <c r="AT19" s="22"/>
      <c r="AU19" s="33"/>
      <c r="AV19" s="34"/>
      <c r="AW19" s="35"/>
      <c r="AX19" s="22"/>
      <c r="AY19" s="22"/>
      <c r="AZ19" s="22"/>
      <c r="BA19" s="22"/>
      <c r="BB19" s="23"/>
      <c r="BC19" s="22"/>
      <c r="BD19" s="38"/>
      <c r="BE19" s="38"/>
      <c r="BF19" s="38"/>
      <c r="BG19" s="38"/>
      <c r="BJ19" s="40"/>
      <c r="BK19" s="41"/>
      <c r="BL19" s="41"/>
      <c r="BM19" s="41"/>
      <c r="BR19" s="40"/>
      <c r="BT19" s="43"/>
      <c r="BZ19" s="44"/>
      <c r="CA19" s="30"/>
      <c r="CB19" s="30"/>
    </row>
    <row r="20" spans="16:80" x14ac:dyDescent="0.25">
      <c r="P20" s="46"/>
      <c r="Q20" s="46"/>
      <c r="R20" s="47"/>
      <c r="S20" s="46"/>
      <c r="T20" s="46"/>
      <c r="U20" s="47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G20" s="30"/>
      <c r="AH20" s="35"/>
      <c r="AI20" s="18"/>
      <c r="AJ20" s="19"/>
      <c r="AK20" s="18"/>
      <c r="AL20" s="19"/>
      <c r="AM20" s="20"/>
      <c r="AN20" s="20"/>
      <c r="AO20" s="21"/>
      <c r="AP20" s="21"/>
      <c r="AQ20" s="20"/>
      <c r="AR20" s="22"/>
      <c r="AS20" s="23"/>
      <c r="AT20" s="22"/>
      <c r="AU20" s="33"/>
      <c r="AV20" s="34"/>
      <c r="AW20" s="35"/>
      <c r="AX20" s="22"/>
      <c r="AY20" s="22"/>
      <c r="AZ20" s="22"/>
      <c r="BA20" s="22"/>
      <c r="BB20" s="23"/>
      <c r="BC20" s="22"/>
      <c r="BD20" s="38"/>
      <c r="BE20" s="38"/>
      <c r="BF20" s="38"/>
      <c r="BG20" s="38"/>
      <c r="BJ20" s="40"/>
      <c r="BK20" s="41"/>
      <c r="BL20" s="41"/>
      <c r="BM20" s="41"/>
      <c r="BR20" s="40"/>
      <c r="BT20" s="43"/>
      <c r="BZ20" s="44"/>
      <c r="CA20" s="30"/>
      <c r="CB20" s="30"/>
    </row>
    <row r="21" spans="16:80" x14ac:dyDescent="0.25">
      <c r="P21" s="46"/>
      <c r="Q21" s="46"/>
      <c r="R21" s="47"/>
      <c r="S21" s="46"/>
      <c r="T21" s="46"/>
      <c r="U21" s="47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G21" s="30"/>
      <c r="AH21" s="35"/>
      <c r="AI21" s="18"/>
      <c r="AJ21" s="19"/>
      <c r="AK21" s="18"/>
      <c r="AL21" s="19"/>
      <c r="AM21" s="20"/>
      <c r="AN21" s="20"/>
      <c r="AO21" s="21"/>
      <c r="AP21" s="21"/>
      <c r="AQ21" s="20"/>
      <c r="AR21" s="22"/>
      <c r="AS21" s="23"/>
      <c r="AT21" s="22"/>
      <c r="AU21" s="33"/>
      <c r="AV21" s="34"/>
      <c r="AW21" s="35"/>
      <c r="AX21" s="22"/>
      <c r="AY21" s="22"/>
      <c r="AZ21" s="22"/>
      <c r="BA21" s="22"/>
      <c r="BB21" s="23"/>
      <c r="BC21" s="22"/>
      <c r="BD21" s="38"/>
      <c r="BE21" s="38"/>
      <c r="BF21" s="38"/>
      <c r="BG21" s="38"/>
      <c r="BJ21" s="40"/>
      <c r="BK21" s="41"/>
      <c r="BL21" s="41"/>
      <c r="BM21" s="41"/>
      <c r="BR21" s="40"/>
      <c r="BT21" s="43"/>
      <c r="BZ21" s="44"/>
      <c r="CA21" s="30"/>
      <c r="CB21" s="30"/>
    </row>
    <row r="22" spans="16:80" x14ac:dyDescent="0.25">
      <c r="P22" s="46"/>
      <c r="Q22" s="46"/>
      <c r="R22" s="47"/>
      <c r="S22" s="46"/>
      <c r="T22" s="46"/>
      <c r="U22" s="47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G22" s="30"/>
      <c r="AH22" s="35"/>
      <c r="AI22" s="18"/>
      <c r="AJ22" s="19"/>
      <c r="AK22" s="18"/>
      <c r="AL22" s="19"/>
      <c r="AM22" s="20"/>
      <c r="AN22" s="20"/>
      <c r="AO22" s="21"/>
      <c r="AP22" s="21"/>
      <c r="AQ22" s="20"/>
      <c r="AR22" s="22"/>
      <c r="AS22" s="23"/>
      <c r="AT22" s="22"/>
      <c r="AU22" s="33"/>
      <c r="AV22" s="34"/>
      <c r="AW22" s="35"/>
      <c r="AX22" s="22"/>
      <c r="AY22" s="22"/>
      <c r="AZ22" s="22"/>
      <c r="BA22" s="22"/>
      <c r="BB22" s="23"/>
      <c r="BC22" s="22"/>
      <c r="BD22" s="38"/>
      <c r="BE22" s="38"/>
      <c r="BF22" s="38"/>
      <c r="BG22" s="38"/>
      <c r="BJ22" s="40"/>
      <c r="BK22" s="41"/>
      <c r="BL22" s="41"/>
      <c r="BM22" s="41"/>
      <c r="BR22" s="40"/>
      <c r="BT22" s="43"/>
      <c r="BZ22" s="44"/>
      <c r="CA22" s="30"/>
      <c r="CB22" s="30"/>
    </row>
    <row r="23" spans="16:80" x14ac:dyDescent="0.25">
      <c r="P23" s="46"/>
      <c r="Q23" s="46"/>
      <c r="R23" s="47"/>
      <c r="S23" s="46"/>
      <c r="T23" s="46"/>
      <c r="U23" s="47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G23" s="30"/>
      <c r="AH23" s="35"/>
      <c r="AI23" s="18"/>
      <c r="AJ23" s="19"/>
      <c r="AK23" s="18"/>
      <c r="AL23" s="19"/>
      <c r="AM23" s="20"/>
      <c r="AN23" s="20"/>
      <c r="AO23" s="21"/>
      <c r="AP23" s="21"/>
      <c r="AQ23" s="20"/>
      <c r="AR23" s="22"/>
      <c r="AS23" s="23"/>
      <c r="AT23" s="22"/>
      <c r="AU23" s="33"/>
      <c r="AV23" s="34"/>
      <c r="AW23" s="35"/>
      <c r="AX23" s="22"/>
      <c r="AY23" s="22"/>
      <c r="AZ23" s="22"/>
      <c r="BA23" s="22"/>
      <c r="BB23" s="23"/>
      <c r="BC23" s="22"/>
      <c r="BD23" s="38"/>
      <c r="BE23" s="38"/>
      <c r="BF23" s="38"/>
      <c r="BG23" s="38"/>
      <c r="BJ23" s="40"/>
      <c r="BK23" s="41"/>
      <c r="BL23" s="41"/>
      <c r="BM23" s="41"/>
      <c r="BR23" s="40"/>
      <c r="BT23" s="43"/>
      <c r="BZ23" s="44"/>
      <c r="CA23" s="30"/>
      <c r="CB23" s="30"/>
    </row>
    <row r="24" spans="16:80" x14ac:dyDescent="0.25">
      <c r="P24" s="46"/>
      <c r="Q24" s="46"/>
      <c r="R24" s="47"/>
      <c r="S24" s="46"/>
      <c r="T24" s="46"/>
      <c r="U24" s="47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G24" s="30"/>
      <c r="AH24" s="35"/>
      <c r="AI24" s="18"/>
      <c r="AJ24" s="19"/>
      <c r="AK24" s="18"/>
      <c r="AL24" s="19"/>
      <c r="AM24" s="20"/>
      <c r="AN24" s="20"/>
      <c r="AO24" s="21"/>
      <c r="AP24" s="21"/>
      <c r="AQ24" s="20"/>
      <c r="AR24" s="22"/>
      <c r="AS24" s="23"/>
      <c r="AT24" s="22"/>
      <c r="AU24" s="33"/>
      <c r="AV24" s="34"/>
      <c r="AW24" s="35"/>
      <c r="AX24" s="22"/>
      <c r="AY24" s="22"/>
      <c r="AZ24" s="22"/>
      <c r="BA24" s="22"/>
      <c r="BB24" s="23"/>
      <c r="BC24" s="22"/>
      <c r="BD24" s="38"/>
      <c r="BE24" s="38"/>
      <c r="BF24" s="38"/>
      <c r="BG24" s="38"/>
      <c r="BJ24" s="40"/>
      <c r="BK24" s="41"/>
      <c r="BL24" s="41"/>
      <c r="BM24" s="41"/>
      <c r="BR24" s="40"/>
      <c r="BT24" s="43"/>
      <c r="BZ24" s="44"/>
      <c r="CA24" s="30"/>
      <c r="CB24" s="30"/>
    </row>
    <row r="25" spans="16:80" x14ac:dyDescent="0.25">
      <c r="P25" s="46"/>
      <c r="Q25" s="46"/>
      <c r="R25" s="47"/>
      <c r="S25" s="46"/>
      <c r="T25" s="46"/>
      <c r="U25" s="47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G25" s="30"/>
      <c r="AH25" s="35"/>
      <c r="AI25" s="18"/>
      <c r="AJ25" s="19"/>
      <c r="AK25" s="18"/>
      <c r="AL25" s="19"/>
      <c r="AM25" s="20"/>
      <c r="AN25" s="20"/>
      <c r="AO25" s="21"/>
      <c r="AP25" s="21"/>
      <c r="AQ25" s="20"/>
      <c r="AR25" s="22"/>
      <c r="AS25" s="23"/>
      <c r="AT25" s="22"/>
      <c r="AU25" s="33"/>
      <c r="AV25" s="34"/>
      <c r="AW25" s="35"/>
      <c r="AX25" s="22"/>
      <c r="AY25" s="22"/>
      <c r="AZ25" s="22"/>
      <c r="BA25" s="22"/>
      <c r="BB25" s="23"/>
      <c r="BC25" s="22"/>
      <c r="BD25" s="38"/>
      <c r="BE25" s="38"/>
      <c r="BF25" s="38"/>
      <c r="BG25" s="38"/>
      <c r="BJ25" s="40"/>
      <c r="BK25" s="41"/>
      <c r="BL25" s="41"/>
      <c r="BM25" s="41"/>
      <c r="BR25" s="40"/>
      <c r="BT25" s="43"/>
      <c r="BZ25" s="44"/>
      <c r="CA25" s="30"/>
      <c r="CB25" s="30"/>
    </row>
    <row r="26" spans="16:80" x14ac:dyDescent="0.25">
      <c r="P26" s="46"/>
      <c r="Q26" s="46"/>
      <c r="R26" s="47"/>
      <c r="S26" s="46"/>
      <c r="T26" s="46"/>
      <c r="U26" s="47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G26" s="30"/>
      <c r="AH26" s="35"/>
      <c r="AI26" s="18"/>
      <c r="AJ26" s="19"/>
      <c r="AK26" s="18"/>
      <c r="AL26" s="19"/>
      <c r="AM26" s="20"/>
      <c r="AN26" s="20"/>
      <c r="AO26" s="21"/>
      <c r="AP26" s="21"/>
      <c r="AQ26" s="20"/>
      <c r="AR26" s="22"/>
      <c r="AS26" s="23"/>
      <c r="AT26" s="22"/>
      <c r="AU26" s="33"/>
      <c r="AV26" s="34"/>
      <c r="AW26" s="35"/>
      <c r="AX26" s="22"/>
      <c r="AY26" s="22"/>
      <c r="AZ26" s="22"/>
      <c r="BA26" s="22"/>
      <c r="BB26" s="23"/>
      <c r="BC26" s="22"/>
      <c r="BD26" s="38"/>
      <c r="BE26" s="38"/>
      <c r="BF26" s="38"/>
      <c r="BG26" s="38"/>
      <c r="BJ26" s="40"/>
      <c r="BK26" s="41"/>
      <c r="BL26" s="41"/>
      <c r="BM26" s="41"/>
      <c r="BR26" s="40"/>
      <c r="BT26" s="43"/>
      <c r="BZ26" s="44"/>
      <c r="CA26" s="30"/>
      <c r="CB26" s="30"/>
    </row>
    <row r="27" spans="16:80" x14ac:dyDescent="0.25">
      <c r="P27" s="46"/>
      <c r="Q27" s="46"/>
      <c r="R27" s="47"/>
      <c r="S27" s="46"/>
      <c r="T27" s="46"/>
      <c r="U27" s="47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G27" s="30"/>
      <c r="AH27" s="35"/>
      <c r="AI27" s="18"/>
      <c r="AJ27" s="19"/>
      <c r="AK27" s="18"/>
      <c r="AL27" s="19"/>
      <c r="AM27" s="20"/>
      <c r="AN27" s="20"/>
      <c r="AO27" s="21"/>
      <c r="AP27" s="21"/>
      <c r="AQ27" s="20"/>
      <c r="AR27" s="22"/>
      <c r="AS27" s="23"/>
      <c r="AT27" s="22"/>
      <c r="AU27" s="33"/>
      <c r="AV27" s="34"/>
      <c r="AW27" s="35"/>
      <c r="AX27" s="22"/>
      <c r="AY27" s="22"/>
      <c r="AZ27" s="22"/>
      <c r="BA27" s="22"/>
      <c r="BB27" s="23"/>
      <c r="BC27" s="22"/>
      <c r="BD27" s="38"/>
      <c r="BE27" s="38"/>
      <c r="BF27" s="38"/>
      <c r="BG27" s="38"/>
      <c r="BJ27" s="40"/>
      <c r="BK27" s="41"/>
      <c r="BL27" s="41"/>
      <c r="BM27" s="41"/>
      <c r="BR27" s="40"/>
      <c r="BT27" s="43"/>
      <c r="BZ27" s="44"/>
      <c r="CA27" s="30"/>
      <c r="CB27" s="30"/>
    </row>
    <row r="28" spans="16:80" x14ac:dyDescent="0.25">
      <c r="P28" s="46"/>
      <c r="Q28" s="46"/>
      <c r="R28" s="47"/>
      <c r="S28" s="46"/>
      <c r="T28" s="46"/>
      <c r="U28" s="47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G28" s="30"/>
      <c r="AH28" s="35"/>
      <c r="AI28" s="18"/>
      <c r="AJ28" s="19"/>
      <c r="AK28" s="18"/>
      <c r="AL28" s="19"/>
      <c r="AM28" s="20"/>
      <c r="AN28" s="20"/>
      <c r="AO28" s="21"/>
      <c r="AP28" s="21"/>
      <c r="AQ28" s="20"/>
      <c r="AR28" s="22"/>
      <c r="AS28" s="23"/>
      <c r="AT28" s="22"/>
      <c r="AU28" s="33"/>
      <c r="AV28" s="34"/>
      <c r="AW28" s="35"/>
      <c r="AX28" s="22"/>
      <c r="AY28" s="22"/>
      <c r="AZ28" s="22"/>
      <c r="BA28" s="22"/>
      <c r="BB28" s="23"/>
      <c r="BC28" s="22"/>
      <c r="BD28" s="38"/>
      <c r="BE28" s="38"/>
      <c r="BF28" s="38"/>
      <c r="BG28" s="38"/>
      <c r="BJ28" s="40"/>
      <c r="BK28" s="41"/>
      <c r="BL28" s="41"/>
      <c r="BM28" s="41"/>
      <c r="BR28" s="40"/>
      <c r="BT28" s="43"/>
      <c r="BZ28" s="44"/>
      <c r="CA28" s="30"/>
      <c r="CB28" s="30"/>
    </row>
    <row r="29" spans="16:80" x14ac:dyDescent="0.25">
      <c r="P29" s="46"/>
      <c r="Q29" s="46"/>
      <c r="R29" s="47"/>
      <c r="S29" s="46"/>
      <c r="T29" s="46"/>
      <c r="U29" s="47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G29" s="30"/>
      <c r="AH29" s="35"/>
      <c r="AI29" s="18"/>
      <c r="AJ29" s="19"/>
      <c r="AK29" s="18"/>
      <c r="AL29" s="19"/>
      <c r="AM29" s="20"/>
      <c r="AN29" s="20"/>
      <c r="AO29" s="21"/>
      <c r="AP29" s="21"/>
      <c r="AQ29" s="20"/>
      <c r="AR29" s="22"/>
      <c r="AS29" s="23"/>
      <c r="AT29" s="22"/>
      <c r="AU29" s="33"/>
      <c r="AV29" s="34"/>
      <c r="AW29" s="35"/>
      <c r="AX29" s="22"/>
      <c r="AY29" s="22"/>
      <c r="AZ29" s="22"/>
      <c r="BA29" s="22"/>
      <c r="BB29" s="23"/>
      <c r="BC29" s="22"/>
      <c r="BD29" s="38"/>
      <c r="BE29" s="38"/>
      <c r="BF29" s="38"/>
      <c r="BG29" s="38"/>
      <c r="BJ29" s="40"/>
      <c r="BK29" s="41"/>
      <c r="BL29" s="41"/>
      <c r="BM29" s="41"/>
      <c r="BR29" s="40"/>
      <c r="BT29" s="43"/>
      <c r="BZ29" s="44"/>
      <c r="CA29" s="30"/>
      <c r="CB29" s="30"/>
    </row>
    <row r="30" spans="16:80" x14ac:dyDescent="0.25">
      <c r="P30" s="46"/>
      <c r="Q30" s="46"/>
      <c r="R30" s="47"/>
      <c r="S30" s="46"/>
      <c r="T30" s="46"/>
      <c r="U30" s="47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G30" s="30"/>
      <c r="AH30" s="35"/>
      <c r="AI30" s="18"/>
      <c r="AJ30" s="19"/>
      <c r="AK30" s="18"/>
      <c r="AL30" s="19"/>
      <c r="AM30" s="20"/>
      <c r="AN30" s="20"/>
      <c r="AO30" s="21"/>
      <c r="AP30" s="21"/>
      <c r="AQ30" s="20"/>
      <c r="AR30" s="22"/>
      <c r="AS30" s="23"/>
      <c r="AT30" s="22"/>
      <c r="AU30" s="33"/>
      <c r="AV30" s="34"/>
      <c r="AW30" s="35"/>
      <c r="AX30" s="22"/>
      <c r="AY30" s="22"/>
      <c r="AZ30" s="22"/>
      <c r="BA30" s="22"/>
      <c r="BB30" s="23"/>
      <c r="BC30" s="22"/>
      <c r="BD30" s="38"/>
      <c r="BE30" s="38"/>
      <c r="BF30" s="38"/>
      <c r="BG30" s="38"/>
      <c r="BJ30" s="40"/>
      <c r="BK30" s="41"/>
      <c r="BL30" s="41"/>
      <c r="BM30" s="41"/>
      <c r="BR30" s="40"/>
      <c r="BT30" s="43"/>
      <c r="BZ30" s="44"/>
      <c r="CA30" s="30"/>
      <c r="CB30" s="30"/>
    </row>
    <row r="31" spans="16:80" x14ac:dyDescent="0.25">
      <c r="P31" s="46"/>
      <c r="Q31" s="46"/>
      <c r="R31" s="47"/>
      <c r="S31" s="46"/>
      <c r="T31" s="46"/>
      <c r="U31" s="47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G31" s="30"/>
      <c r="AH31" s="35"/>
      <c r="AI31" s="18"/>
      <c r="AJ31" s="19"/>
      <c r="AK31" s="18"/>
      <c r="AL31" s="19"/>
      <c r="AM31" s="20"/>
      <c r="AN31" s="20"/>
      <c r="AO31" s="21"/>
      <c r="AP31" s="21"/>
      <c r="AQ31" s="20"/>
      <c r="AR31" s="22"/>
      <c r="AS31" s="23"/>
      <c r="AT31" s="22"/>
      <c r="AU31" s="33"/>
      <c r="AV31" s="34"/>
      <c r="AW31" s="35"/>
      <c r="AX31" s="22"/>
      <c r="AY31" s="22"/>
      <c r="AZ31" s="22"/>
      <c r="BA31" s="22"/>
      <c r="BB31" s="23"/>
      <c r="BC31" s="22"/>
      <c r="BD31" s="38"/>
      <c r="BE31" s="38"/>
      <c r="BF31" s="38"/>
      <c r="BG31" s="38"/>
      <c r="BJ31" s="40"/>
      <c r="BK31" s="41"/>
      <c r="BL31" s="41"/>
      <c r="BM31" s="41"/>
      <c r="BR31" s="40"/>
      <c r="BT31" s="43"/>
      <c r="BZ31" s="44"/>
      <c r="CA31" s="30"/>
      <c r="CB31" s="30"/>
    </row>
    <row r="32" spans="16:80" x14ac:dyDescent="0.25">
      <c r="P32" s="46"/>
      <c r="Q32" s="46"/>
      <c r="R32" s="47"/>
      <c r="S32" s="46"/>
      <c r="T32" s="46"/>
      <c r="U32" s="47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G32" s="30"/>
      <c r="AH32" s="35"/>
      <c r="AI32" s="18"/>
      <c r="AJ32" s="19"/>
      <c r="AK32" s="18"/>
      <c r="AL32" s="19"/>
      <c r="AM32" s="20"/>
      <c r="AN32" s="20"/>
      <c r="AO32" s="21"/>
      <c r="AP32" s="21"/>
      <c r="AQ32" s="20"/>
      <c r="AR32" s="22"/>
      <c r="AS32" s="23"/>
      <c r="AT32" s="22"/>
      <c r="AU32" s="33"/>
      <c r="AV32" s="34"/>
      <c r="AW32" s="35"/>
      <c r="AX32" s="22"/>
      <c r="AY32" s="22"/>
      <c r="AZ32" s="22"/>
      <c r="BA32" s="22"/>
      <c r="BB32" s="23"/>
      <c r="BC32" s="22"/>
      <c r="BD32" s="38"/>
      <c r="BE32" s="38"/>
      <c r="BF32" s="38"/>
      <c r="BG32" s="38"/>
      <c r="BJ32" s="40"/>
      <c r="BK32" s="41"/>
      <c r="BL32" s="41"/>
      <c r="BM32" s="41"/>
      <c r="BR32" s="40"/>
      <c r="BT32" s="43"/>
      <c r="BZ32" s="44"/>
      <c r="CA32" s="30"/>
      <c r="CB32" s="30"/>
    </row>
    <row r="33" spans="16:80" x14ac:dyDescent="0.25">
      <c r="P33" s="46"/>
      <c r="Q33" s="46"/>
      <c r="R33" s="47"/>
      <c r="S33" s="46"/>
      <c r="T33" s="46"/>
      <c r="U33" s="47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G33" s="30"/>
      <c r="AH33" s="35"/>
      <c r="AI33" s="18"/>
      <c r="AJ33" s="19"/>
      <c r="AK33" s="18"/>
      <c r="AL33" s="19"/>
      <c r="AM33" s="20"/>
      <c r="AN33" s="20"/>
      <c r="AO33" s="21"/>
      <c r="AP33" s="21"/>
      <c r="AQ33" s="20"/>
      <c r="AR33" s="22"/>
      <c r="AS33" s="23"/>
      <c r="AT33" s="22"/>
      <c r="AU33" s="33"/>
      <c r="AV33" s="34"/>
      <c r="AW33" s="35"/>
      <c r="AX33" s="22"/>
      <c r="AY33" s="22"/>
      <c r="AZ33" s="22"/>
      <c r="BA33" s="22"/>
      <c r="BB33" s="23"/>
      <c r="BC33" s="22"/>
      <c r="BD33" s="38"/>
      <c r="BE33" s="38"/>
      <c r="BF33" s="38"/>
      <c r="BG33" s="38"/>
      <c r="BJ33" s="40"/>
      <c r="BK33" s="41"/>
      <c r="BL33" s="41"/>
      <c r="BM33" s="41"/>
      <c r="BR33" s="40"/>
      <c r="BT33" s="43"/>
      <c r="BZ33" s="44"/>
      <c r="CA33" s="30"/>
      <c r="CB33" s="30"/>
    </row>
    <row r="34" spans="16:80" x14ac:dyDescent="0.25">
      <c r="P34" s="46"/>
      <c r="Q34" s="46"/>
      <c r="R34" s="47"/>
      <c r="S34" s="46"/>
      <c r="T34" s="46"/>
      <c r="U34" s="47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G34" s="30"/>
      <c r="AH34" s="35"/>
      <c r="AI34" s="18"/>
      <c r="AJ34" s="19"/>
      <c r="AK34" s="18"/>
      <c r="AL34" s="19"/>
      <c r="AM34" s="20"/>
      <c r="AN34" s="20"/>
      <c r="AO34" s="21"/>
      <c r="AP34" s="21"/>
      <c r="AQ34" s="20"/>
      <c r="AR34" s="22"/>
      <c r="AS34" s="23"/>
      <c r="AT34" s="22"/>
      <c r="AU34" s="33"/>
      <c r="AV34" s="34"/>
      <c r="AW34" s="35"/>
      <c r="AX34" s="22"/>
      <c r="AY34" s="22"/>
      <c r="AZ34" s="22"/>
      <c r="BA34" s="22"/>
      <c r="BB34" s="23"/>
      <c r="BC34" s="22"/>
      <c r="BD34" s="38"/>
      <c r="BE34" s="38"/>
      <c r="BF34" s="38"/>
      <c r="BG34" s="38"/>
      <c r="BJ34" s="40"/>
      <c r="BK34" s="41"/>
      <c r="BL34" s="41"/>
      <c r="BM34" s="41"/>
      <c r="BR34" s="40"/>
      <c r="BT34" s="43"/>
      <c r="BZ34" s="44"/>
      <c r="CA34" s="30"/>
      <c r="CB34" s="30"/>
    </row>
    <row r="35" spans="16:80" x14ac:dyDescent="0.25">
      <c r="P35" s="46"/>
      <c r="Q35" s="46"/>
      <c r="R35" s="47"/>
      <c r="S35" s="46"/>
      <c r="T35" s="46"/>
      <c r="U35" s="47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G35" s="30"/>
      <c r="AH35" s="35"/>
      <c r="AI35" s="18"/>
      <c r="AJ35" s="19"/>
      <c r="AK35" s="18"/>
      <c r="AL35" s="19"/>
      <c r="AM35" s="20"/>
      <c r="AN35" s="20"/>
      <c r="AO35" s="21"/>
      <c r="AP35" s="21"/>
      <c r="AQ35" s="20"/>
      <c r="AR35" s="22"/>
      <c r="AS35" s="23"/>
      <c r="AT35" s="22"/>
      <c r="AU35" s="33"/>
      <c r="AV35" s="34"/>
      <c r="AW35" s="35"/>
      <c r="AX35" s="22"/>
      <c r="AY35" s="22"/>
      <c r="AZ35" s="22"/>
      <c r="BA35" s="22"/>
      <c r="BB35" s="23"/>
      <c r="BC35" s="22"/>
      <c r="BD35" s="38"/>
      <c r="BE35" s="38"/>
      <c r="BF35" s="38"/>
      <c r="BG35" s="38"/>
      <c r="BJ35" s="40"/>
      <c r="BK35" s="41"/>
      <c r="BL35" s="41"/>
      <c r="BM35" s="41"/>
      <c r="BR35" s="40"/>
      <c r="BT35" s="43"/>
      <c r="BZ35" s="44"/>
      <c r="CA35" s="30"/>
      <c r="CB35" s="30"/>
    </row>
    <row r="36" spans="16:80" x14ac:dyDescent="0.25">
      <c r="P36" s="46"/>
      <c r="Q36" s="46"/>
      <c r="R36" s="47"/>
      <c r="S36" s="46"/>
      <c r="T36" s="46"/>
      <c r="U36" s="47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G36" s="30"/>
      <c r="AH36" s="35"/>
      <c r="AI36" s="18"/>
      <c r="AJ36" s="19"/>
      <c r="AK36" s="18"/>
      <c r="AL36" s="19"/>
      <c r="AM36" s="20"/>
      <c r="AN36" s="20"/>
      <c r="AO36" s="21"/>
      <c r="AP36" s="21"/>
      <c r="AQ36" s="20"/>
      <c r="AR36" s="22"/>
      <c r="AS36" s="23"/>
      <c r="AT36" s="22"/>
      <c r="AU36" s="33"/>
      <c r="AV36" s="34"/>
      <c r="AW36" s="35"/>
      <c r="AX36" s="22"/>
      <c r="AY36" s="22"/>
      <c r="AZ36" s="22"/>
      <c r="BA36" s="22"/>
      <c r="BB36" s="23"/>
      <c r="BC36" s="22"/>
      <c r="BD36" s="38"/>
      <c r="BE36" s="38"/>
      <c r="BF36" s="38"/>
      <c r="BG36" s="38"/>
      <c r="BJ36" s="40"/>
      <c r="BK36" s="41"/>
      <c r="BL36" s="41"/>
      <c r="BM36" s="41"/>
      <c r="BR36" s="40"/>
      <c r="BT36" s="43"/>
      <c r="BZ36" s="44"/>
      <c r="CA36" s="30"/>
      <c r="CB36" s="30"/>
    </row>
    <row r="37" spans="16:80" x14ac:dyDescent="0.25">
      <c r="P37" s="46"/>
      <c r="Q37" s="46"/>
      <c r="R37" s="47"/>
      <c r="S37" s="46"/>
      <c r="T37" s="46"/>
      <c r="U37" s="47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G37" s="30"/>
      <c r="AH37" s="35"/>
      <c r="AI37" s="18"/>
      <c r="AJ37" s="19"/>
      <c r="AK37" s="18"/>
      <c r="AL37" s="19"/>
      <c r="AM37" s="20"/>
      <c r="AN37" s="20"/>
      <c r="AO37" s="21"/>
      <c r="AP37" s="21"/>
      <c r="AQ37" s="20"/>
      <c r="AR37" s="22"/>
      <c r="AS37" s="23"/>
      <c r="AT37" s="22"/>
      <c r="AU37" s="33"/>
      <c r="AV37" s="34"/>
      <c r="AW37" s="35"/>
      <c r="AX37" s="22"/>
      <c r="AY37" s="22"/>
      <c r="AZ37" s="22"/>
      <c r="BA37" s="22"/>
      <c r="BB37" s="23"/>
      <c r="BC37" s="22"/>
      <c r="BD37" s="38"/>
      <c r="BE37" s="38"/>
      <c r="BF37" s="38"/>
      <c r="BG37" s="38"/>
      <c r="BJ37" s="40"/>
      <c r="BK37" s="41"/>
      <c r="BL37" s="41"/>
      <c r="BM37" s="41"/>
      <c r="BR37" s="40"/>
      <c r="BT37" s="43"/>
      <c r="BZ37" s="44"/>
      <c r="CA37" s="30"/>
      <c r="CB37" s="30"/>
    </row>
    <row r="38" spans="16:80" x14ac:dyDescent="0.25">
      <c r="P38" s="46"/>
      <c r="Q38" s="46"/>
      <c r="R38" s="47"/>
      <c r="S38" s="46"/>
      <c r="T38" s="46"/>
      <c r="U38" s="47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G38" s="30"/>
      <c r="AH38" s="35"/>
      <c r="AI38" s="18"/>
      <c r="AJ38" s="19"/>
      <c r="AK38" s="18"/>
      <c r="AL38" s="19"/>
      <c r="AM38" s="20"/>
      <c r="AN38" s="20"/>
      <c r="AO38" s="21"/>
      <c r="AP38" s="21"/>
      <c r="AQ38" s="20"/>
      <c r="AR38" s="22"/>
      <c r="AS38" s="23"/>
      <c r="AT38" s="22"/>
      <c r="AU38" s="33"/>
      <c r="AV38" s="34"/>
      <c r="AW38" s="35"/>
      <c r="AX38" s="22"/>
      <c r="AY38" s="22"/>
      <c r="AZ38" s="22"/>
      <c r="BA38" s="22"/>
      <c r="BB38" s="23"/>
      <c r="BC38" s="22"/>
      <c r="BD38" s="38"/>
      <c r="BE38" s="38"/>
      <c r="BF38" s="38"/>
      <c r="BG38" s="38"/>
      <c r="BJ38" s="40"/>
      <c r="BK38" s="41"/>
      <c r="BL38" s="41"/>
      <c r="BM38" s="41"/>
      <c r="BR38" s="40"/>
      <c r="BT38" s="43"/>
      <c r="BZ38" s="44"/>
      <c r="CA38" s="30"/>
      <c r="CB38" s="30"/>
    </row>
    <row r="39" spans="16:80" x14ac:dyDescent="0.25">
      <c r="P39" s="46"/>
      <c r="Q39" s="46"/>
      <c r="R39" s="47"/>
      <c r="S39" s="46"/>
      <c r="T39" s="46"/>
      <c r="U39" s="47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G39" s="30"/>
      <c r="AH39" s="35"/>
      <c r="AI39" s="18"/>
      <c r="AJ39" s="19"/>
      <c r="AK39" s="18"/>
      <c r="AL39" s="19"/>
      <c r="AM39" s="20"/>
      <c r="AN39" s="20"/>
      <c r="AO39" s="21"/>
      <c r="AP39" s="21"/>
      <c r="AQ39" s="20"/>
      <c r="AR39" s="22"/>
      <c r="AS39" s="23"/>
      <c r="AT39" s="22"/>
      <c r="AU39" s="33"/>
      <c r="AV39" s="34"/>
      <c r="AW39" s="35"/>
      <c r="AX39" s="22"/>
      <c r="AY39" s="22"/>
      <c r="AZ39" s="22"/>
      <c r="BA39" s="22"/>
      <c r="BB39" s="23"/>
      <c r="BC39" s="22"/>
      <c r="BD39" s="38"/>
      <c r="BE39" s="38"/>
      <c r="BF39" s="38"/>
      <c r="BG39" s="38"/>
      <c r="BJ39" s="40"/>
      <c r="BK39" s="41"/>
      <c r="BL39" s="41"/>
      <c r="BM39" s="41"/>
      <c r="BR39" s="40"/>
      <c r="BT39" s="43"/>
      <c r="BZ39" s="44"/>
      <c r="CA39" s="30"/>
      <c r="CB39" s="30"/>
    </row>
    <row r="40" spans="16:80" x14ac:dyDescent="0.25">
      <c r="P40" s="46"/>
      <c r="Q40" s="46"/>
      <c r="R40" s="47"/>
      <c r="S40" s="46"/>
      <c r="T40" s="46"/>
      <c r="U40" s="47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G40" s="30"/>
      <c r="AH40" s="35"/>
      <c r="AI40" s="18"/>
      <c r="AJ40" s="19"/>
      <c r="AK40" s="18"/>
      <c r="AL40" s="19"/>
      <c r="AM40" s="20"/>
      <c r="AN40" s="20"/>
      <c r="AO40" s="21"/>
      <c r="AP40" s="21"/>
      <c r="AQ40" s="20"/>
      <c r="AR40" s="22"/>
      <c r="AS40" s="23"/>
      <c r="AT40" s="22"/>
      <c r="AU40" s="33"/>
      <c r="AV40" s="34"/>
      <c r="AW40" s="35"/>
      <c r="AX40" s="22"/>
      <c r="AY40" s="22"/>
      <c r="AZ40" s="22"/>
      <c r="BA40" s="22"/>
      <c r="BB40" s="23"/>
      <c r="BC40" s="22"/>
      <c r="BD40" s="38"/>
      <c r="BE40" s="38"/>
      <c r="BF40" s="38"/>
      <c r="BG40" s="38"/>
      <c r="BJ40" s="40"/>
      <c r="BK40" s="41"/>
      <c r="BL40" s="41"/>
      <c r="BM40" s="41"/>
      <c r="BR40" s="40"/>
      <c r="BT40" s="43"/>
      <c r="BZ40" s="44"/>
      <c r="CA40" s="30"/>
      <c r="CB40" s="30"/>
    </row>
    <row r="41" spans="16:80" x14ac:dyDescent="0.25">
      <c r="P41" s="46"/>
      <c r="Q41" s="46"/>
      <c r="R41" s="47"/>
      <c r="S41" s="46"/>
      <c r="T41" s="46"/>
      <c r="U41" s="47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G41" s="30"/>
      <c r="AH41" s="35"/>
      <c r="AI41" s="18"/>
      <c r="AJ41" s="19"/>
      <c r="AK41" s="18"/>
      <c r="AL41" s="19"/>
      <c r="AM41" s="20"/>
      <c r="AN41" s="20"/>
      <c r="AO41" s="21"/>
      <c r="AP41" s="21"/>
      <c r="AQ41" s="20"/>
      <c r="AR41" s="22"/>
      <c r="AS41" s="23"/>
      <c r="AT41" s="22"/>
      <c r="AU41" s="33"/>
      <c r="AV41" s="34"/>
      <c r="AW41" s="35"/>
      <c r="AX41" s="22"/>
      <c r="AY41" s="22"/>
      <c r="AZ41" s="22"/>
      <c r="BA41" s="22"/>
      <c r="BB41" s="23"/>
      <c r="BC41" s="22"/>
      <c r="BD41" s="38"/>
      <c r="BE41" s="38"/>
      <c r="BF41" s="38"/>
      <c r="BG41" s="38"/>
      <c r="BJ41" s="40"/>
      <c r="BK41" s="41"/>
      <c r="BL41" s="41"/>
      <c r="BM41" s="41"/>
      <c r="BR41" s="40"/>
      <c r="BT41" s="43"/>
      <c r="BZ41" s="44"/>
      <c r="CA41" s="30"/>
      <c r="CB41" s="30"/>
    </row>
    <row r="42" spans="16:80" x14ac:dyDescent="0.25">
      <c r="P42" s="46"/>
      <c r="Q42" s="46"/>
      <c r="R42" s="47"/>
      <c r="S42" s="46"/>
      <c r="T42" s="46"/>
      <c r="U42" s="47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G42" s="30"/>
      <c r="AH42" s="35"/>
      <c r="AI42" s="18"/>
      <c r="AJ42" s="19"/>
      <c r="AK42" s="18"/>
      <c r="AL42" s="19"/>
      <c r="AM42" s="20"/>
      <c r="AN42" s="20"/>
      <c r="AO42" s="21"/>
      <c r="AP42" s="21"/>
      <c r="AQ42" s="20"/>
      <c r="AR42" s="22"/>
      <c r="AS42" s="23"/>
      <c r="AT42" s="22"/>
      <c r="AU42" s="33"/>
      <c r="AV42" s="34"/>
      <c r="AW42" s="35"/>
      <c r="AX42" s="22"/>
      <c r="AY42" s="22"/>
      <c r="AZ42" s="22"/>
      <c r="BA42" s="22"/>
      <c r="BB42" s="23"/>
      <c r="BC42" s="22"/>
      <c r="BD42" s="38"/>
      <c r="BE42" s="38"/>
      <c r="BF42" s="38"/>
      <c r="BG42" s="38"/>
      <c r="BJ42" s="40"/>
      <c r="BK42" s="41"/>
      <c r="BL42" s="41"/>
      <c r="BM42" s="41"/>
      <c r="BR42" s="40"/>
      <c r="BT42" s="43"/>
      <c r="BZ42" s="44"/>
      <c r="CA42" s="30"/>
      <c r="CB42" s="30"/>
    </row>
    <row r="43" spans="16:80" x14ac:dyDescent="0.25">
      <c r="AG43" s="30"/>
      <c r="AH43" s="35"/>
      <c r="AI43" s="18"/>
      <c r="AJ43" s="19"/>
      <c r="AK43" s="18"/>
      <c r="AL43" s="19"/>
      <c r="AM43" s="20"/>
      <c r="AN43" s="20"/>
      <c r="AO43" s="21"/>
      <c r="AP43" s="21"/>
      <c r="AQ43" s="20"/>
      <c r="AR43" s="22"/>
      <c r="AS43" s="23"/>
      <c r="AT43" s="22"/>
      <c r="AU43" s="33"/>
      <c r="AV43" s="34"/>
      <c r="AW43" s="35"/>
      <c r="AX43" s="22"/>
      <c r="AY43" s="22"/>
      <c r="AZ43" s="22"/>
      <c r="BA43" s="22"/>
      <c r="BB43" s="23"/>
      <c r="BC43" s="22"/>
      <c r="BD43" s="38"/>
      <c r="BE43" s="38"/>
      <c r="BF43" s="38"/>
      <c r="BG43" s="38"/>
      <c r="BJ43" s="40"/>
      <c r="BK43" s="41"/>
      <c r="BL43" s="41"/>
      <c r="BM43" s="41"/>
      <c r="BR43" s="40"/>
      <c r="BT43" s="43"/>
      <c r="BZ43" s="44"/>
      <c r="CA43" s="30"/>
      <c r="CB43" s="30"/>
    </row>
    <row r="44" spans="16:80" x14ac:dyDescent="0.25">
      <c r="AG44" s="30"/>
      <c r="AH44" s="35"/>
      <c r="AI44" s="18"/>
      <c r="AJ44" s="19"/>
      <c r="AK44" s="18"/>
      <c r="AL44" s="19"/>
      <c r="AM44" s="20"/>
      <c r="AN44" s="20"/>
      <c r="AO44" s="21"/>
      <c r="AP44" s="21"/>
      <c r="AQ44" s="20"/>
      <c r="AR44" s="22"/>
      <c r="AS44" s="23"/>
      <c r="AT44" s="22"/>
      <c r="AU44" s="33"/>
      <c r="AV44" s="34"/>
      <c r="AW44" s="35"/>
      <c r="AX44" s="22"/>
      <c r="AY44" s="22"/>
      <c r="AZ44" s="22"/>
      <c r="BA44" s="22"/>
      <c r="BB44" s="23"/>
      <c r="BC44" s="22"/>
      <c r="BD44" s="38"/>
      <c r="BE44" s="38"/>
      <c r="BF44" s="38"/>
      <c r="BG44" s="38"/>
      <c r="BJ44" s="40"/>
      <c r="BK44" s="41"/>
      <c r="BL44" s="41"/>
      <c r="BM44" s="41"/>
      <c r="BR44" s="40"/>
      <c r="BT44" s="43"/>
      <c r="BZ44" s="44"/>
      <c r="CA44" s="30"/>
      <c r="CB44" s="30"/>
    </row>
    <row r="45" spans="16:80" x14ac:dyDescent="0.25">
      <c r="AG45" s="30"/>
      <c r="AH45" s="35"/>
      <c r="AI45" s="18"/>
      <c r="AJ45" s="19"/>
      <c r="AK45" s="18"/>
      <c r="AL45" s="19"/>
      <c r="AM45" s="20"/>
      <c r="AN45" s="20"/>
      <c r="AO45" s="21"/>
      <c r="AP45" s="21"/>
      <c r="AQ45" s="20"/>
      <c r="AR45" s="22"/>
      <c r="AS45" s="23"/>
      <c r="AT45" s="22"/>
      <c r="AU45" s="33"/>
      <c r="AV45" s="34"/>
      <c r="AW45" s="35"/>
      <c r="AX45" s="22"/>
      <c r="AY45" s="22"/>
      <c r="AZ45" s="22"/>
      <c r="BA45" s="22"/>
      <c r="BB45" s="23"/>
      <c r="BC45" s="22"/>
      <c r="BD45" s="38"/>
      <c r="BE45" s="38"/>
      <c r="BF45" s="38"/>
      <c r="BG45" s="38"/>
      <c r="BJ45" s="40"/>
      <c r="BK45" s="41"/>
      <c r="BL45" s="41"/>
      <c r="BM45" s="41"/>
      <c r="BR45" s="40"/>
      <c r="BT45" s="43"/>
      <c r="BZ45" s="44"/>
      <c r="CA45" s="30"/>
      <c r="CB45" s="30"/>
    </row>
    <row r="46" spans="16:80" x14ac:dyDescent="0.25">
      <c r="AG46" s="30"/>
      <c r="AH46" s="35"/>
      <c r="AI46" s="18"/>
      <c r="AJ46" s="19"/>
      <c r="AK46" s="18"/>
      <c r="AL46" s="19"/>
      <c r="AM46" s="20"/>
      <c r="AN46" s="20"/>
      <c r="AO46" s="21"/>
      <c r="AP46" s="21"/>
      <c r="AQ46" s="20"/>
      <c r="AR46" s="22"/>
      <c r="AS46" s="23"/>
      <c r="AT46" s="22"/>
      <c r="AU46" s="33"/>
      <c r="AV46" s="34"/>
      <c r="AW46" s="35"/>
      <c r="AX46" s="22"/>
      <c r="AY46" s="22"/>
      <c r="AZ46" s="22"/>
      <c r="BA46" s="22"/>
      <c r="BB46" s="23"/>
      <c r="BC46" s="22"/>
      <c r="BD46" s="38"/>
      <c r="BE46" s="38"/>
      <c r="BF46" s="38"/>
      <c r="BG46" s="38"/>
      <c r="BJ46" s="40"/>
      <c r="BK46" s="41"/>
      <c r="BL46" s="41"/>
      <c r="BM46" s="41"/>
      <c r="BR46" s="40"/>
      <c r="BT46" s="43"/>
      <c r="BZ46" s="44"/>
      <c r="CA46" s="30"/>
      <c r="CB46" s="30"/>
    </row>
    <row r="47" spans="16:80" x14ac:dyDescent="0.25">
      <c r="AG47" s="30"/>
      <c r="AH47" s="35"/>
      <c r="AI47" s="18"/>
      <c r="AJ47" s="19"/>
      <c r="AK47" s="18"/>
      <c r="AL47" s="19"/>
      <c r="AM47" s="20"/>
      <c r="AN47" s="20"/>
      <c r="AO47" s="21"/>
      <c r="AP47" s="21"/>
      <c r="AQ47" s="20"/>
      <c r="AR47" s="22"/>
      <c r="AS47" s="23"/>
      <c r="AT47" s="22"/>
      <c r="AU47" s="33"/>
      <c r="AV47" s="34"/>
      <c r="AW47" s="35"/>
      <c r="AX47" s="22"/>
      <c r="AY47" s="22"/>
      <c r="AZ47" s="22"/>
      <c r="BA47" s="22"/>
      <c r="BB47" s="23"/>
      <c r="BC47" s="22"/>
      <c r="BD47" s="38"/>
      <c r="BE47" s="38"/>
      <c r="BF47" s="38"/>
      <c r="BG47" s="38"/>
      <c r="BJ47" s="40"/>
      <c r="BK47" s="41"/>
      <c r="BL47" s="41"/>
      <c r="BM47" s="41"/>
      <c r="BR47" s="40"/>
      <c r="BT47" s="43"/>
      <c r="BZ47" s="44"/>
      <c r="CA47" s="30"/>
      <c r="CB47" s="30"/>
    </row>
    <row r="48" spans="16:80" x14ac:dyDescent="0.25">
      <c r="AG48" s="30"/>
      <c r="AH48" s="35"/>
      <c r="AI48" s="18"/>
      <c r="AJ48" s="19"/>
      <c r="AK48" s="18"/>
      <c r="AL48" s="19"/>
      <c r="AM48" s="20"/>
      <c r="AN48" s="20"/>
      <c r="AO48" s="21"/>
      <c r="AP48" s="21"/>
      <c r="AQ48" s="20"/>
      <c r="AR48" s="22"/>
      <c r="AS48" s="23"/>
      <c r="AT48" s="22"/>
      <c r="AU48" s="33"/>
      <c r="AV48" s="34"/>
      <c r="AW48" s="35"/>
      <c r="AX48" s="22"/>
      <c r="AY48" s="22"/>
      <c r="AZ48" s="22"/>
      <c r="BA48" s="22"/>
      <c r="BB48" s="23"/>
      <c r="BC48" s="22"/>
      <c r="BD48" s="38"/>
      <c r="BE48" s="38"/>
      <c r="BF48" s="38"/>
      <c r="BG48" s="38"/>
      <c r="BJ48" s="40"/>
      <c r="BK48" s="41"/>
      <c r="BL48" s="41"/>
      <c r="BM48" s="41"/>
      <c r="BR48" s="40"/>
      <c r="BT48" s="43"/>
      <c r="BZ48" s="44"/>
      <c r="CA48" s="30"/>
      <c r="CB48" s="30"/>
    </row>
    <row r="49" spans="33:80" x14ac:dyDescent="0.25">
      <c r="AG49" s="30"/>
      <c r="AH49" s="35"/>
      <c r="AI49" s="18"/>
      <c r="AJ49" s="19"/>
      <c r="AK49" s="18"/>
      <c r="AL49" s="19"/>
      <c r="AM49" s="20"/>
      <c r="AN49" s="20"/>
      <c r="AO49" s="21"/>
      <c r="AP49" s="21"/>
      <c r="AQ49" s="20"/>
      <c r="AR49" s="22"/>
      <c r="AS49" s="23"/>
      <c r="AT49" s="22"/>
      <c r="AU49" s="33"/>
      <c r="AV49" s="34"/>
      <c r="AW49" s="35"/>
      <c r="AX49" s="22"/>
      <c r="AY49" s="22"/>
      <c r="AZ49" s="22"/>
      <c r="BA49" s="22"/>
      <c r="BB49" s="23"/>
      <c r="BC49" s="22"/>
      <c r="BD49" s="38"/>
      <c r="BE49" s="38"/>
      <c r="BF49" s="38"/>
      <c r="BG49" s="38"/>
      <c r="BJ49" s="40"/>
      <c r="BK49" s="41"/>
      <c r="BL49" s="41"/>
      <c r="BM49" s="41"/>
      <c r="BR49" s="40"/>
      <c r="BT49" s="43"/>
      <c r="BZ49" s="44"/>
      <c r="CA49" s="30"/>
      <c r="CB49" s="30"/>
    </row>
    <row r="50" spans="33:80" x14ac:dyDescent="0.25">
      <c r="AG50" s="30"/>
      <c r="AH50" s="35"/>
      <c r="AI50" s="18"/>
      <c r="AJ50" s="19"/>
      <c r="AK50" s="18"/>
      <c r="AL50" s="19"/>
      <c r="AM50" s="20"/>
      <c r="AN50" s="20"/>
      <c r="AO50" s="21"/>
      <c r="AP50" s="21"/>
      <c r="AQ50" s="20"/>
      <c r="AR50" s="22"/>
      <c r="AS50" s="23"/>
      <c r="AT50" s="22"/>
      <c r="AU50" s="33"/>
      <c r="AV50" s="34"/>
      <c r="AW50" s="35"/>
      <c r="AX50" s="22"/>
      <c r="AY50" s="22"/>
      <c r="AZ50" s="22"/>
      <c r="BA50" s="22"/>
      <c r="BB50" s="23"/>
      <c r="BC50" s="22"/>
      <c r="BD50" s="38"/>
      <c r="BE50" s="38"/>
      <c r="BF50" s="38"/>
      <c r="BG50" s="38"/>
      <c r="BJ50" s="40"/>
      <c r="BK50" s="41"/>
      <c r="BL50" s="41"/>
      <c r="BM50" s="41"/>
      <c r="BR50" s="40"/>
      <c r="BT50" s="43"/>
      <c r="BZ50" s="44"/>
      <c r="CA50" s="30"/>
      <c r="CB50" s="30"/>
    </row>
    <row r="51" spans="33:80" x14ac:dyDescent="0.25">
      <c r="AG51" s="30"/>
      <c r="AH51" s="35"/>
      <c r="AI51" s="18"/>
      <c r="AJ51" s="19"/>
      <c r="AK51" s="18"/>
      <c r="AL51" s="19"/>
      <c r="AM51" s="20"/>
      <c r="AN51" s="20"/>
      <c r="AO51" s="21"/>
      <c r="AP51" s="21"/>
      <c r="AQ51" s="20"/>
      <c r="AR51" s="22"/>
      <c r="AS51" s="23"/>
      <c r="AT51" s="22"/>
      <c r="AU51" s="33"/>
      <c r="AV51" s="34"/>
      <c r="AW51" s="35"/>
      <c r="AX51" s="22"/>
      <c r="AY51" s="22"/>
      <c r="AZ51" s="22"/>
      <c r="BA51" s="22"/>
      <c r="BB51" s="23"/>
      <c r="BC51" s="22"/>
      <c r="BD51" s="38"/>
      <c r="BE51" s="38"/>
      <c r="BF51" s="38"/>
      <c r="BG51" s="38"/>
      <c r="BJ51" s="40"/>
      <c r="BK51" s="41"/>
      <c r="BL51" s="41"/>
      <c r="BM51" s="41"/>
      <c r="BR51" s="40"/>
      <c r="BT51" s="43"/>
      <c r="BZ51" s="44"/>
      <c r="CA51" s="30"/>
      <c r="CB51" s="30"/>
    </row>
    <row r="52" spans="33:80" x14ac:dyDescent="0.25">
      <c r="AG52" s="30"/>
      <c r="AH52" s="35"/>
      <c r="AI52" s="18"/>
      <c r="AJ52" s="19"/>
      <c r="AK52" s="18"/>
      <c r="AL52" s="19"/>
      <c r="AM52" s="20"/>
      <c r="AN52" s="20"/>
      <c r="AO52" s="21"/>
      <c r="AP52" s="21"/>
      <c r="AQ52" s="20"/>
      <c r="AR52" s="22"/>
      <c r="AS52" s="23"/>
      <c r="AT52" s="22"/>
      <c r="AU52" s="33"/>
      <c r="AV52" s="34"/>
      <c r="AW52" s="35"/>
      <c r="AX52" s="22"/>
      <c r="AY52" s="22"/>
      <c r="AZ52" s="22"/>
      <c r="BA52" s="22"/>
      <c r="BB52" s="23"/>
      <c r="BC52" s="22"/>
      <c r="BD52" s="38"/>
      <c r="BE52" s="38"/>
      <c r="BF52" s="38"/>
      <c r="BG52" s="38"/>
      <c r="BJ52" s="40"/>
      <c r="BK52" s="41"/>
      <c r="BL52" s="41"/>
      <c r="BM52" s="41"/>
      <c r="BR52" s="40"/>
      <c r="BT52" s="43"/>
      <c r="BZ52" s="44"/>
      <c r="CA52" s="30"/>
      <c r="CB52" s="30"/>
    </row>
    <row r="53" spans="33:80" x14ac:dyDescent="0.25">
      <c r="AG53" s="30"/>
      <c r="AH53" s="35"/>
      <c r="AI53" s="18"/>
      <c r="AJ53" s="19"/>
      <c r="AK53" s="18"/>
      <c r="AL53" s="19"/>
      <c r="AM53" s="20"/>
      <c r="AN53" s="20"/>
      <c r="AO53" s="21"/>
      <c r="AP53" s="21"/>
      <c r="AQ53" s="20"/>
      <c r="AR53" s="22"/>
      <c r="AS53" s="23"/>
      <c r="AT53" s="22"/>
      <c r="AU53" s="33"/>
      <c r="AV53" s="34"/>
      <c r="AW53" s="35"/>
      <c r="AX53" s="22"/>
      <c r="AY53" s="22"/>
      <c r="AZ53" s="22"/>
      <c r="BA53" s="22"/>
      <c r="BB53" s="23"/>
      <c r="BC53" s="22"/>
      <c r="BD53" s="38"/>
      <c r="BE53" s="38"/>
      <c r="BF53" s="38"/>
      <c r="BG53" s="38"/>
      <c r="BJ53" s="40"/>
      <c r="BK53" s="41"/>
      <c r="BL53" s="41"/>
      <c r="BM53" s="41"/>
      <c r="BR53" s="40"/>
      <c r="BT53" s="43"/>
      <c r="BZ53" s="44"/>
      <c r="CA53" s="30"/>
      <c r="CB53" s="30"/>
    </row>
    <row r="54" spans="33:80" x14ac:dyDescent="0.25">
      <c r="AG54" s="30"/>
      <c r="AH54" s="35"/>
      <c r="AI54" s="18"/>
      <c r="AJ54" s="19"/>
      <c r="AK54" s="18"/>
      <c r="AL54" s="19"/>
      <c r="AM54" s="20"/>
      <c r="AN54" s="20"/>
      <c r="AO54" s="21"/>
      <c r="AP54" s="21"/>
      <c r="AQ54" s="20"/>
      <c r="AR54" s="22"/>
      <c r="AS54" s="23"/>
      <c r="AT54" s="22"/>
      <c r="AU54" s="33"/>
      <c r="AV54" s="34"/>
      <c r="AW54" s="35"/>
      <c r="AX54" s="22"/>
      <c r="AY54" s="22"/>
      <c r="AZ54" s="22"/>
      <c r="BA54" s="22"/>
      <c r="BB54" s="23"/>
      <c r="BC54" s="22"/>
      <c r="BD54" s="38"/>
      <c r="BE54" s="38"/>
      <c r="BF54" s="38"/>
      <c r="BG54" s="38"/>
      <c r="BJ54" s="40"/>
      <c r="BK54" s="41"/>
      <c r="BL54" s="41"/>
      <c r="BM54" s="41"/>
      <c r="BR54" s="40"/>
      <c r="BT54" s="43"/>
      <c r="BZ54" s="44"/>
      <c r="CA54" s="30"/>
      <c r="CB54" s="30"/>
    </row>
    <row r="55" spans="33:80" x14ac:dyDescent="0.25">
      <c r="AG55" s="30"/>
      <c r="AH55" s="35"/>
      <c r="AI55" s="18"/>
      <c r="AJ55" s="19"/>
      <c r="AK55" s="18"/>
      <c r="AL55" s="19"/>
      <c r="AM55" s="20"/>
      <c r="AN55" s="20"/>
      <c r="AO55" s="21"/>
      <c r="AP55" s="21"/>
      <c r="AQ55" s="20"/>
      <c r="AR55" s="22"/>
      <c r="AS55" s="23"/>
      <c r="AT55" s="22"/>
      <c r="AU55" s="33"/>
      <c r="AV55" s="34"/>
      <c r="AW55" s="35"/>
      <c r="AX55" s="22"/>
      <c r="AY55" s="22"/>
      <c r="AZ55" s="22"/>
      <c r="BA55" s="22"/>
      <c r="BB55" s="23"/>
      <c r="BC55" s="22"/>
      <c r="BD55" s="38"/>
      <c r="BE55" s="38"/>
      <c r="BF55" s="38"/>
      <c r="BG55" s="38"/>
      <c r="BJ55" s="40"/>
      <c r="BK55" s="41"/>
      <c r="BL55" s="41"/>
      <c r="BM55" s="41"/>
      <c r="BR55" s="40"/>
      <c r="BT55" s="43"/>
      <c r="BZ55" s="44"/>
      <c r="CA55" s="30"/>
      <c r="CB55" s="30"/>
    </row>
    <row r="56" spans="33:80" x14ac:dyDescent="0.25">
      <c r="AG56" s="30"/>
      <c r="AH56" s="35"/>
      <c r="AI56" s="18"/>
      <c r="AJ56" s="19"/>
      <c r="AK56" s="18"/>
      <c r="AL56" s="19"/>
      <c r="AM56" s="20"/>
      <c r="AN56" s="20"/>
      <c r="AO56" s="21"/>
      <c r="AP56" s="21"/>
      <c r="AQ56" s="20"/>
      <c r="AR56" s="22"/>
      <c r="AS56" s="23"/>
      <c r="AT56" s="22"/>
      <c r="AU56" s="33"/>
      <c r="AV56" s="34"/>
      <c r="AW56" s="35"/>
      <c r="AX56" s="22"/>
      <c r="AY56" s="22"/>
      <c r="AZ56" s="22"/>
      <c r="BA56" s="22"/>
      <c r="BB56" s="23"/>
      <c r="BC56" s="22"/>
      <c r="BD56" s="38"/>
      <c r="BE56" s="38"/>
      <c r="BF56" s="38"/>
      <c r="BG56" s="38"/>
      <c r="BJ56" s="40"/>
      <c r="BK56" s="41"/>
      <c r="BL56" s="41"/>
      <c r="BM56" s="41"/>
      <c r="BR56" s="40"/>
      <c r="BT56" s="43"/>
      <c r="BZ56" s="44"/>
      <c r="CA56" s="30"/>
      <c r="CB56" s="30"/>
    </row>
    <row r="57" spans="33:80" x14ac:dyDescent="0.25">
      <c r="AG57" s="30"/>
      <c r="AH57" s="35"/>
      <c r="AI57" s="18"/>
      <c r="AJ57" s="19"/>
      <c r="AK57" s="18"/>
      <c r="AL57" s="19"/>
      <c r="AM57" s="20"/>
      <c r="AN57" s="20"/>
      <c r="AO57" s="21"/>
      <c r="AP57" s="21"/>
      <c r="AQ57" s="20"/>
      <c r="AR57" s="22"/>
      <c r="AS57" s="23"/>
      <c r="AT57" s="22"/>
      <c r="AU57" s="33"/>
      <c r="AV57" s="34"/>
      <c r="AW57" s="35"/>
      <c r="AX57" s="22"/>
      <c r="AY57" s="22"/>
      <c r="AZ57" s="22"/>
      <c r="BA57" s="22"/>
      <c r="BB57" s="23"/>
      <c r="BC57" s="22"/>
      <c r="BD57" s="38"/>
      <c r="BE57" s="38"/>
      <c r="BF57" s="38"/>
      <c r="BG57" s="38"/>
      <c r="BJ57" s="40"/>
      <c r="BK57" s="41"/>
      <c r="BL57" s="41"/>
      <c r="BM57" s="41"/>
      <c r="BR57" s="40"/>
      <c r="BT57" s="43"/>
      <c r="BZ57" s="44"/>
      <c r="CA57" s="30"/>
      <c r="CB57" s="30"/>
    </row>
    <row r="58" spans="33:80" x14ac:dyDescent="0.25">
      <c r="AG58" s="30"/>
      <c r="AH58" s="35"/>
      <c r="AI58" s="18"/>
      <c r="AJ58" s="19"/>
      <c r="AK58" s="18"/>
      <c r="AL58" s="19"/>
      <c r="AM58" s="20"/>
      <c r="AN58" s="20"/>
      <c r="AO58" s="21"/>
      <c r="AP58" s="21"/>
      <c r="AQ58" s="20"/>
      <c r="AR58" s="22"/>
      <c r="AS58" s="23"/>
      <c r="AT58" s="22"/>
      <c r="AU58" s="33"/>
      <c r="AV58" s="34"/>
      <c r="AW58" s="35"/>
      <c r="AX58" s="22"/>
      <c r="AY58" s="22"/>
      <c r="AZ58" s="22"/>
      <c r="BA58" s="22"/>
      <c r="BB58" s="23"/>
      <c r="BC58" s="22"/>
      <c r="BD58" s="38"/>
      <c r="BE58" s="38"/>
      <c r="BF58" s="38"/>
      <c r="BG58" s="38"/>
      <c r="BJ58" s="40"/>
      <c r="BK58" s="41"/>
      <c r="BL58" s="41"/>
      <c r="BM58" s="41"/>
      <c r="BR58" s="40"/>
      <c r="BT58" s="43"/>
      <c r="BZ58" s="44"/>
      <c r="CA58" s="30"/>
      <c r="CB58" s="30"/>
    </row>
    <row r="59" spans="33:80" x14ac:dyDescent="0.25">
      <c r="AG59" s="30"/>
      <c r="AH59" s="35"/>
      <c r="AI59" s="18"/>
      <c r="AJ59" s="19"/>
      <c r="AK59" s="18"/>
      <c r="AL59" s="19"/>
      <c r="AM59" s="20"/>
      <c r="AN59" s="20"/>
      <c r="AO59" s="21"/>
      <c r="AP59" s="21"/>
      <c r="AQ59" s="20"/>
      <c r="AR59" s="22"/>
      <c r="AS59" s="23"/>
      <c r="AT59" s="22"/>
      <c r="AU59" s="33"/>
      <c r="AV59" s="34"/>
      <c r="AW59" s="35"/>
      <c r="AX59" s="22"/>
      <c r="AY59" s="22"/>
      <c r="AZ59" s="22"/>
      <c r="BA59" s="22"/>
      <c r="BB59" s="23"/>
      <c r="BC59" s="22"/>
      <c r="BD59" s="38"/>
      <c r="BE59" s="38"/>
      <c r="BF59" s="38"/>
      <c r="BG59" s="38"/>
      <c r="BJ59" s="40"/>
      <c r="BK59" s="41"/>
      <c r="BL59" s="41"/>
      <c r="BM59" s="41"/>
      <c r="BR59" s="40"/>
      <c r="BT59" s="43"/>
      <c r="BZ59" s="44"/>
      <c r="CA59" s="30"/>
      <c r="CB59" s="30"/>
    </row>
    <row r="60" spans="33:80" x14ac:dyDescent="0.25">
      <c r="AG60" s="30"/>
      <c r="AH60" s="35"/>
      <c r="AI60" s="18"/>
      <c r="AJ60" s="19"/>
      <c r="AK60" s="18"/>
      <c r="AL60" s="19"/>
      <c r="AM60" s="20"/>
      <c r="AN60" s="20"/>
      <c r="AO60" s="21"/>
      <c r="AP60" s="21"/>
      <c r="AQ60" s="20"/>
      <c r="AR60" s="22"/>
      <c r="AS60" s="23"/>
      <c r="AT60" s="22"/>
      <c r="AU60" s="33"/>
      <c r="AV60" s="34"/>
      <c r="AW60" s="35"/>
      <c r="AX60" s="22"/>
      <c r="AY60" s="22"/>
      <c r="AZ60" s="22"/>
      <c r="BA60" s="22"/>
      <c r="BB60" s="23"/>
      <c r="BC60" s="22"/>
      <c r="BD60" s="38"/>
      <c r="BE60" s="38"/>
      <c r="BF60" s="38"/>
      <c r="BG60" s="38"/>
      <c r="BJ60" s="40"/>
      <c r="BK60" s="41"/>
      <c r="BL60" s="41"/>
      <c r="BM60" s="41"/>
      <c r="BR60" s="40"/>
      <c r="BT60" s="43"/>
      <c r="BZ60" s="44"/>
      <c r="CA60" s="30"/>
      <c r="CB60" s="30"/>
    </row>
    <row r="61" spans="33:80" x14ac:dyDescent="0.25">
      <c r="AG61" s="30"/>
      <c r="AH61" s="35"/>
      <c r="AI61" s="18"/>
      <c r="AJ61" s="19"/>
      <c r="AK61" s="18"/>
      <c r="AL61" s="19"/>
      <c r="AM61" s="20"/>
      <c r="AN61" s="20"/>
      <c r="AO61" s="21"/>
      <c r="AP61" s="21"/>
      <c r="AQ61" s="20"/>
      <c r="AR61" s="22"/>
      <c r="AS61" s="23"/>
      <c r="AT61" s="22"/>
      <c r="AU61" s="33"/>
      <c r="AV61" s="34"/>
      <c r="AW61" s="35"/>
      <c r="AX61" s="22"/>
      <c r="AY61" s="22"/>
      <c r="AZ61" s="22"/>
      <c r="BA61" s="22"/>
      <c r="BB61" s="23"/>
      <c r="BC61" s="22"/>
      <c r="BD61" s="38"/>
      <c r="BE61" s="38"/>
      <c r="BF61" s="38"/>
      <c r="BG61" s="38"/>
      <c r="BJ61" s="40"/>
      <c r="BK61" s="41"/>
      <c r="BL61" s="41"/>
      <c r="BM61" s="41"/>
      <c r="BR61" s="40"/>
      <c r="BT61" s="43"/>
      <c r="BZ61" s="44"/>
      <c r="CA61" s="30"/>
      <c r="CB61" s="30"/>
    </row>
    <row r="62" spans="33:80" x14ac:dyDescent="0.25">
      <c r="AG62" s="30"/>
      <c r="AH62" s="35"/>
      <c r="AI62" s="18"/>
      <c r="AJ62" s="19"/>
      <c r="AK62" s="18"/>
      <c r="AL62" s="19"/>
      <c r="AM62" s="20"/>
      <c r="AN62" s="20"/>
      <c r="AO62" s="21"/>
      <c r="AP62" s="21"/>
      <c r="AQ62" s="20"/>
      <c r="AR62" s="22"/>
      <c r="AS62" s="23"/>
      <c r="AT62" s="22"/>
      <c r="AU62" s="33"/>
      <c r="AV62" s="34"/>
      <c r="AW62" s="35"/>
      <c r="AX62" s="22"/>
      <c r="AY62" s="22"/>
      <c r="AZ62" s="22"/>
      <c r="BA62" s="22"/>
      <c r="BB62" s="23"/>
      <c r="BC62" s="22"/>
      <c r="BD62" s="38"/>
      <c r="BE62" s="38"/>
      <c r="BF62" s="38"/>
      <c r="BG62" s="38"/>
      <c r="BJ62" s="40"/>
      <c r="BK62" s="41"/>
      <c r="BL62" s="41"/>
      <c r="BM62" s="41"/>
      <c r="BR62" s="40"/>
      <c r="BT62" s="43"/>
      <c r="BZ62" s="44"/>
      <c r="CA62" s="30"/>
      <c r="CB62" s="30"/>
    </row>
    <row r="63" spans="33:80" x14ac:dyDescent="0.25">
      <c r="AG63" s="30"/>
      <c r="AH63" s="35"/>
      <c r="AI63" s="18"/>
      <c r="AJ63" s="19"/>
      <c r="AK63" s="18"/>
      <c r="AL63" s="19"/>
      <c r="AM63" s="20"/>
      <c r="AN63" s="20"/>
      <c r="AO63" s="21"/>
      <c r="AP63" s="21"/>
      <c r="AQ63" s="20"/>
      <c r="AR63" s="22"/>
      <c r="AS63" s="23"/>
      <c r="AT63" s="22"/>
      <c r="AU63" s="33"/>
      <c r="AV63" s="34"/>
      <c r="AW63" s="35"/>
      <c r="AX63" s="22"/>
      <c r="AY63" s="22"/>
      <c r="AZ63" s="22"/>
      <c r="BA63" s="22"/>
      <c r="BB63" s="23"/>
      <c r="BC63" s="22"/>
      <c r="BD63" s="38"/>
      <c r="BE63" s="38"/>
      <c r="BF63" s="38"/>
      <c r="BG63" s="38"/>
      <c r="BJ63" s="40"/>
      <c r="BK63" s="41"/>
      <c r="BL63" s="41"/>
      <c r="BM63" s="41"/>
      <c r="BR63" s="40"/>
      <c r="BT63" s="43"/>
      <c r="BZ63" s="44"/>
      <c r="CA63" s="30"/>
      <c r="CB63" s="30"/>
    </row>
    <row r="64" spans="33:80" x14ac:dyDescent="0.25">
      <c r="AG64" s="30"/>
      <c r="AH64" s="35"/>
      <c r="AI64" s="18"/>
      <c r="AJ64" s="19"/>
      <c r="AK64" s="18"/>
      <c r="AL64" s="19"/>
      <c r="AM64" s="20"/>
      <c r="AN64" s="20"/>
      <c r="AO64" s="21"/>
      <c r="AP64" s="21"/>
      <c r="AQ64" s="20"/>
      <c r="AR64" s="22"/>
      <c r="AS64" s="23"/>
      <c r="AT64" s="22"/>
      <c r="AU64" s="33"/>
      <c r="AV64" s="34"/>
      <c r="AW64" s="35"/>
      <c r="AX64" s="22"/>
      <c r="AY64" s="22"/>
      <c r="AZ64" s="22"/>
      <c r="BA64" s="22"/>
      <c r="BB64" s="23"/>
      <c r="BC64" s="22"/>
      <c r="BD64" s="38"/>
      <c r="BE64" s="38"/>
      <c r="BF64" s="38"/>
      <c r="BG64" s="38"/>
      <c r="BJ64" s="40"/>
      <c r="BK64" s="41"/>
      <c r="BL64" s="41"/>
      <c r="BM64" s="41"/>
      <c r="BR64" s="40"/>
      <c r="BT64" s="43"/>
      <c r="BZ64" s="44"/>
      <c r="CA64" s="30"/>
      <c r="CB64" s="30"/>
    </row>
    <row r="65" spans="33:80" x14ac:dyDescent="0.25">
      <c r="AG65" s="30"/>
      <c r="AH65" s="35"/>
      <c r="AI65" s="18"/>
      <c r="AJ65" s="19"/>
      <c r="AK65" s="18"/>
      <c r="AL65" s="19"/>
      <c r="AM65" s="20"/>
      <c r="AN65" s="20"/>
      <c r="AO65" s="21"/>
      <c r="AP65" s="21"/>
      <c r="AQ65" s="20"/>
      <c r="AR65" s="22"/>
      <c r="AS65" s="23"/>
      <c r="AT65" s="22"/>
      <c r="AU65" s="33"/>
      <c r="AV65" s="34"/>
      <c r="AW65" s="35"/>
      <c r="AX65" s="22"/>
      <c r="AY65" s="22"/>
      <c r="AZ65" s="22"/>
      <c r="BA65" s="22"/>
      <c r="BB65" s="23"/>
      <c r="BC65" s="22"/>
      <c r="BD65" s="38"/>
      <c r="BE65" s="38"/>
      <c r="BF65" s="38"/>
      <c r="BG65" s="38"/>
      <c r="BJ65" s="40"/>
      <c r="BK65" s="41"/>
      <c r="BL65" s="41"/>
      <c r="BM65" s="41"/>
      <c r="BR65" s="40"/>
      <c r="BT65" s="43"/>
      <c r="BZ65" s="44"/>
      <c r="CA65" s="30"/>
      <c r="CB65" s="30"/>
    </row>
    <row r="66" spans="33:80" x14ac:dyDescent="0.25">
      <c r="AG66" s="30"/>
      <c r="AH66" s="35"/>
      <c r="AI66" s="18"/>
      <c r="AJ66" s="19"/>
      <c r="AK66" s="18"/>
      <c r="AL66" s="19"/>
      <c r="AM66" s="20"/>
      <c r="AN66" s="20"/>
      <c r="AO66" s="21"/>
      <c r="AP66" s="21"/>
      <c r="AQ66" s="20"/>
      <c r="AR66" s="22"/>
      <c r="AS66" s="23"/>
      <c r="AT66" s="22"/>
      <c r="AU66" s="33"/>
      <c r="AV66" s="34"/>
      <c r="AW66" s="35"/>
      <c r="AX66" s="22"/>
      <c r="AY66" s="22"/>
      <c r="AZ66" s="22"/>
      <c r="BA66" s="22"/>
      <c r="BB66" s="23"/>
      <c r="BC66" s="22"/>
      <c r="BD66" s="38"/>
      <c r="BE66" s="38"/>
      <c r="BF66" s="38"/>
      <c r="BG66" s="38"/>
      <c r="BJ66" s="40"/>
      <c r="BK66" s="41"/>
      <c r="BL66" s="41"/>
      <c r="BM66" s="41"/>
      <c r="BR66" s="40"/>
      <c r="BT66" s="43"/>
      <c r="BZ66" s="44"/>
      <c r="CA66" s="30"/>
      <c r="CB66" s="30"/>
    </row>
    <row r="67" spans="33:80" x14ac:dyDescent="0.25">
      <c r="AG67" s="30"/>
      <c r="AH67" s="35"/>
      <c r="AI67" s="18"/>
      <c r="AJ67" s="19"/>
      <c r="AK67" s="18"/>
      <c r="AL67" s="19"/>
      <c r="AM67" s="20"/>
      <c r="AN67" s="20"/>
      <c r="AO67" s="21"/>
      <c r="AP67" s="21"/>
      <c r="AQ67" s="20"/>
      <c r="AR67" s="22"/>
      <c r="AS67" s="23"/>
      <c r="AT67" s="22"/>
      <c r="AU67" s="33"/>
      <c r="AV67" s="34"/>
      <c r="AW67" s="35"/>
      <c r="AX67" s="22"/>
      <c r="AY67" s="22"/>
      <c r="AZ67" s="22"/>
      <c r="BA67" s="22"/>
      <c r="BB67" s="23"/>
      <c r="BC67" s="22"/>
      <c r="BD67" s="38"/>
      <c r="BE67" s="38"/>
      <c r="BF67" s="38"/>
      <c r="BG67" s="38"/>
      <c r="BJ67" s="40"/>
      <c r="BK67" s="41"/>
      <c r="BL67" s="41"/>
      <c r="BM67" s="41"/>
      <c r="BR67" s="40"/>
      <c r="BT67" s="43"/>
      <c r="BZ67" s="44"/>
      <c r="CA67" s="30"/>
      <c r="CB67" s="30"/>
    </row>
    <row r="68" spans="33:80" x14ac:dyDescent="0.25">
      <c r="AG68" s="30"/>
      <c r="AH68" s="35"/>
      <c r="AI68" s="18"/>
      <c r="AJ68" s="19"/>
      <c r="AK68" s="18"/>
      <c r="AL68" s="19"/>
      <c r="AM68" s="20"/>
      <c r="AN68" s="20"/>
      <c r="AO68" s="21"/>
      <c r="AP68" s="21"/>
      <c r="AQ68" s="20"/>
      <c r="AR68" s="22"/>
      <c r="AS68" s="23"/>
      <c r="AT68" s="22"/>
      <c r="AU68" s="33"/>
      <c r="AV68" s="34"/>
      <c r="AW68" s="35"/>
      <c r="AX68" s="22"/>
      <c r="AY68" s="22"/>
      <c r="AZ68" s="22"/>
      <c r="BA68" s="22"/>
      <c r="BB68" s="23"/>
      <c r="BC68" s="22"/>
      <c r="BD68" s="38"/>
      <c r="BE68" s="38"/>
      <c r="BF68" s="38"/>
      <c r="BG68" s="38"/>
      <c r="BJ68" s="40"/>
      <c r="BK68" s="41"/>
      <c r="BL68" s="41"/>
      <c r="BM68" s="41"/>
      <c r="BR68" s="40"/>
      <c r="BT68" s="43"/>
      <c r="BZ68" s="44"/>
      <c r="CA68" s="30"/>
      <c r="CB68" s="30"/>
    </row>
    <row r="69" spans="33:80" x14ac:dyDescent="0.25">
      <c r="AG69" s="30"/>
      <c r="AH69" s="35"/>
      <c r="AI69" s="18"/>
      <c r="AJ69" s="19"/>
      <c r="AK69" s="18"/>
      <c r="AL69" s="19"/>
      <c r="AM69" s="20"/>
      <c r="AN69" s="20"/>
      <c r="AO69" s="21"/>
      <c r="AP69" s="21"/>
      <c r="AQ69" s="20"/>
      <c r="AR69" s="22"/>
      <c r="AS69" s="23"/>
      <c r="AT69" s="22"/>
      <c r="AU69" s="33"/>
      <c r="AV69" s="34"/>
      <c r="AW69" s="35"/>
      <c r="AX69" s="22"/>
      <c r="AY69" s="22"/>
      <c r="AZ69" s="22"/>
      <c r="BA69" s="22"/>
      <c r="BB69" s="23"/>
      <c r="BC69" s="22"/>
      <c r="BD69" s="38"/>
      <c r="BE69" s="38"/>
      <c r="BF69" s="38"/>
      <c r="BG69" s="38"/>
      <c r="BJ69" s="40"/>
      <c r="BK69" s="41"/>
      <c r="BL69" s="41"/>
      <c r="BM69" s="41"/>
      <c r="BR69" s="40"/>
      <c r="BT69" s="43"/>
      <c r="BZ69" s="44"/>
      <c r="CA69" s="30"/>
      <c r="CB69" s="30"/>
    </row>
    <row r="70" spans="33:80" x14ac:dyDescent="0.25">
      <c r="AG70" s="30"/>
      <c r="AH70" s="35"/>
      <c r="AI70" s="18"/>
      <c r="AJ70" s="19"/>
      <c r="AK70" s="18"/>
      <c r="AL70" s="19"/>
      <c r="AM70" s="20"/>
      <c r="AN70" s="20"/>
      <c r="AO70" s="21"/>
      <c r="AP70" s="21"/>
      <c r="AQ70" s="20"/>
      <c r="AR70" s="22"/>
      <c r="AS70" s="23"/>
      <c r="AT70" s="22"/>
      <c r="AU70" s="33"/>
      <c r="AV70" s="34"/>
      <c r="AW70" s="35"/>
      <c r="AX70" s="22"/>
      <c r="AY70" s="22"/>
      <c r="AZ70" s="22"/>
      <c r="BA70" s="22"/>
      <c r="BB70" s="23"/>
      <c r="BC70" s="22"/>
      <c r="BD70" s="38"/>
      <c r="BE70" s="38"/>
      <c r="BF70" s="38"/>
      <c r="BG70" s="38"/>
      <c r="BJ70" s="40"/>
      <c r="BK70" s="41"/>
      <c r="BL70" s="41"/>
      <c r="BM70" s="41"/>
      <c r="BR70" s="40"/>
      <c r="BT70" s="43"/>
      <c r="BZ70" s="44"/>
      <c r="CA70" s="30"/>
      <c r="CB70" s="30"/>
    </row>
    <row r="71" spans="33:80" x14ac:dyDescent="0.25">
      <c r="AG71" s="30"/>
      <c r="AH71" s="35"/>
      <c r="AI71" s="18"/>
      <c r="AJ71" s="19"/>
      <c r="AK71" s="18"/>
      <c r="AL71" s="19"/>
      <c r="AM71" s="20"/>
      <c r="AN71" s="20"/>
      <c r="AO71" s="21"/>
      <c r="AP71" s="21"/>
      <c r="AQ71" s="20"/>
      <c r="AR71" s="22"/>
      <c r="AS71" s="23"/>
      <c r="AT71" s="22"/>
      <c r="AU71" s="33"/>
      <c r="AV71" s="34"/>
      <c r="AW71" s="35"/>
      <c r="AX71" s="22"/>
      <c r="AY71" s="22"/>
      <c r="AZ71" s="22"/>
      <c r="BA71" s="22"/>
      <c r="BB71" s="23"/>
      <c r="BC71" s="22"/>
      <c r="BD71" s="38"/>
      <c r="BE71" s="38"/>
      <c r="BF71" s="38"/>
      <c r="BG71" s="38"/>
      <c r="BJ71" s="40"/>
      <c r="BK71" s="41"/>
      <c r="BL71" s="41"/>
      <c r="BM71" s="41"/>
      <c r="BR71" s="40"/>
      <c r="BT71" s="43"/>
      <c r="BZ71" s="44"/>
      <c r="CA71" s="30"/>
      <c r="CB71" s="30"/>
    </row>
    <row r="72" spans="33:80" x14ac:dyDescent="0.25">
      <c r="AG72" s="30"/>
      <c r="AH72" s="35"/>
      <c r="AI72" s="18"/>
      <c r="AJ72" s="19"/>
      <c r="AK72" s="18"/>
      <c r="AL72" s="19"/>
      <c r="AM72" s="20"/>
      <c r="AN72" s="20"/>
      <c r="AO72" s="21"/>
      <c r="AP72" s="21"/>
      <c r="AQ72" s="20"/>
      <c r="AR72" s="22"/>
      <c r="AS72" s="23"/>
      <c r="AT72" s="22"/>
      <c r="AU72" s="33"/>
      <c r="AV72" s="34"/>
      <c r="AW72" s="35"/>
      <c r="AX72" s="22"/>
      <c r="AY72" s="22"/>
      <c r="AZ72" s="22"/>
      <c r="BA72" s="22"/>
      <c r="BB72" s="23"/>
      <c r="BC72" s="22"/>
      <c r="BD72" s="38"/>
      <c r="BE72" s="38"/>
      <c r="BF72" s="38"/>
      <c r="BG72" s="38"/>
      <c r="BJ72" s="40"/>
      <c r="BK72" s="41"/>
      <c r="BL72" s="41"/>
      <c r="BM72" s="41"/>
      <c r="BR72" s="40"/>
      <c r="BT72" s="43"/>
      <c r="BZ72" s="44"/>
      <c r="CA72" s="30"/>
      <c r="CB72" s="30"/>
    </row>
    <row r="73" spans="33:80" x14ac:dyDescent="0.25">
      <c r="AG73" s="30"/>
      <c r="AH73" s="35"/>
      <c r="AI73" s="18"/>
      <c r="AJ73" s="19"/>
      <c r="AK73" s="18"/>
      <c r="AL73" s="19"/>
      <c r="AM73" s="20"/>
      <c r="AN73" s="20"/>
      <c r="AO73" s="21"/>
      <c r="AP73" s="21"/>
      <c r="AQ73" s="20"/>
      <c r="AR73" s="22"/>
      <c r="AS73" s="23"/>
      <c r="AT73" s="22"/>
      <c r="AU73" s="33"/>
      <c r="AV73" s="34"/>
      <c r="AW73" s="35"/>
      <c r="AX73" s="22"/>
      <c r="AY73" s="22"/>
      <c r="AZ73" s="22"/>
      <c r="BA73" s="22"/>
      <c r="BB73" s="23"/>
      <c r="BC73" s="22"/>
      <c r="BD73" s="38"/>
      <c r="BE73" s="38"/>
      <c r="BF73" s="38"/>
      <c r="BG73" s="38"/>
      <c r="BJ73" s="40"/>
      <c r="BK73" s="41"/>
      <c r="BL73" s="41"/>
      <c r="BM73" s="41"/>
      <c r="BR73" s="40"/>
      <c r="BT73" s="43"/>
      <c r="BZ73" s="44"/>
      <c r="CA73" s="30"/>
      <c r="CB73" s="30"/>
    </row>
    <row r="74" spans="33:80" x14ac:dyDescent="0.25">
      <c r="AG74" s="30"/>
      <c r="AH74" s="35"/>
      <c r="AI74" s="18"/>
      <c r="AJ74" s="19"/>
      <c r="AK74" s="18"/>
      <c r="AL74" s="19"/>
      <c r="AM74" s="20"/>
      <c r="AN74" s="20"/>
      <c r="AO74" s="21"/>
      <c r="AP74" s="21"/>
      <c r="AQ74" s="20"/>
      <c r="AR74" s="22"/>
      <c r="AS74" s="23"/>
      <c r="AT74" s="22"/>
      <c r="AU74" s="33"/>
      <c r="AV74" s="34"/>
      <c r="AW74" s="35"/>
      <c r="AX74" s="22"/>
      <c r="AY74" s="22"/>
      <c r="AZ74" s="22"/>
      <c r="BA74" s="22"/>
      <c r="BB74" s="23"/>
      <c r="BC74" s="22"/>
      <c r="BD74" s="38"/>
      <c r="BE74" s="38"/>
      <c r="BF74" s="38"/>
      <c r="BG74" s="38"/>
      <c r="BJ74" s="40"/>
      <c r="BK74" s="41"/>
      <c r="BL74" s="41"/>
      <c r="BM74" s="41"/>
      <c r="BR74" s="40"/>
      <c r="BT74" s="43"/>
      <c r="BZ74" s="44"/>
      <c r="CA74" s="30"/>
      <c r="CB74" s="30"/>
    </row>
    <row r="75" spans="33:80" x14ac:dyDescent="0.25">
      <c r="AG75" s="30"/>
      <c r="AH75" s="35"/>
      <c r="AI75" s="18"/>
      <c r="AJ75" s="19"/>
      <c r="AK75" s="18"/>
      <c r="AL75" s="19"/>
      <c r="AM75" s="20"/>
      <c r="AN75" s="20"/>
      <c r="AO75" s="21"/>
      <c r="AP75" s="21"/>
      <c r="AQ75" s="20"/>
      <c r="AR75" s="22"/>
      <c r="AS75" s="23"/>
      <c r="AT75" s="22"/>
      <c r="AU75" s="33"/>
      <c r="AV75" s="34"/>
      <c r="AW75" s="35"/>
      <c r="AX75" s="22"/>
      <c r="AY75" s="22"/>
      <c r="AZ75" s="22"/>
      <c r="BA75" s="22"/>
      <c r="BB75" s="23"/>
      <c r="BC75" s="22"/>
      <c r="BD75" s="38"/>
      <c r="BE75" s="38"/>
      <c r="BF75" s="38"/>
      <c r="BG75" s="38"/>
      <c r="BJ75" s="40"/>
      <c r="BK75" s="41"/>
      <c r="BL75" s="41"/>
      <c r="BM75" s="41"/>
      <c r="BR75" s="40"/>
      <c r="BT75" s="43"/>
      <c r="BZ75" s="44"/>
      <c r="CA75" s="30"/>
      <c r="CB75" s="30"/>
    </row>
    <row r="76" spans="33:80" x14ac:dyDescent="0.25">
      <c r="AG76" s="30"/>
      <c r="AH76" s="35"/>
      <c r="AI76" s="18"/>
      <c r="AJ76" s="19"/>
      <c r="AK76" s="18"/>
      <c r="AL76" s="19"/>
      <c r="AM76" s="20"/>
      <c r="AN76" s="20"/>
      <c r="AO76" s="21"/>
      <c r="AP76" s="21"/>
      <c r="AQ76" s="20"/>
      <c r="AR76" s="22"/>
      <c r="AS76" s="23"/>
      <c r="AT76" s="22"/>
      <c r="AU76" s="33"/>
      <c r="AV76" s="34"/>
      <c r="AW76" s="35"/>
      <c r="AX76" s="22"/>
      <c r="AY76" s="22"/>
      <c r="AZ76" s="22"/>
      <c r="BA76" s="22"/>
      <c r="BB76" s="23"/>
      <c r="BC76" s="22"/>
      <c r="BD76" s="38"/>
      <c r="BE76" s="38"/>
      <c r="BF76" s="38"/>
      <c r="BG76" s="38"/>
      <c r="BJ76" s="40"/>
      <c r="BK76" s="41"/>
      <c r="BL76" s="41"/>
      <c r="BM76" s="41"/>
      <c r="BR76" s="40"/>
      <c r="BT76" s="43"/>
      <c r="BZ76" s="44"/>
      <c r="CA76" s="30"/>
      <c r="CB76" s="30"/>
    </row>
    <row r="77" spans="33:80" x14ac:dyDescent="0.25">
      <c r="AG77" s="30"/>
      <c r="AH77" s="35"/>
      <c r="AI77" s="18"/>
      <c r="AJ77" s="19"/>
      <c r="AK77" s="18"/>
      <c r="AL77" s="19"/>
      <c r="AM77" s="20"/>
      <c r="AN77" s="20"/>
      <c r="AO77" s="21"/>
      <c r="AP77" s="21"/>
      <c r="AQ77" s="20"/>
      <c r="AR77" s="22"/>
      <c r="AS77" s="23"/>
      <c r="AT77" s="22"/>
      <c r="AU77" s="33"/>
      <c r="AV77" s="34"/>
      <c r="AW77" s="35"/>
      <c r="AX77" s="22"/>
      <c r="AY77" s="22"/>
      <c r="AZ77" s="22"/>
      <c r="BA77" s="22"/>
      <c r="BB77" s="23"/>
      <c r="BC77" s="22"/>
      <c r="BD77" s="38"/>
      <c r="BE77" s="38"/>
      <c r="BF77" s="38"/>
      <c r="BG77" s="38"/>
      <c r="BJ77" s="40"/>
      <c r="BK77" s="41"/>
      <c r="BL77" s="41"/>
      <c r="BM77" s="41"/>
      <c r="BR77" s="40"/>
      <c r="BT77" s="43"/>
      <c r="BZ77" s="44"/>
      <c r="CA77" s="30"/>
      <c r="CB77" s="30"/>
    </row>
    <row r="78" spans="33:80" x14ac:dyDescent="0.25">
      <c r="AG78" s="30"/>
      <c r="AH78" s="35"/>
      <c r="AI78" s="18"/>
      <c r="AJ78" s="19"/>
      <c r="AK78" s="18"/>
      <c r="AL78" s="19"/>
      <c r="AM78" s="20"/>
      <c r="AN78" s="20"/>
      <c r="AO78" s="21"/>
      <c r="AP78" s="21"/>
      <c r="AQ78" s="20"/>
      <c r="AR78" s="22"/>
      <c r="AS78" s="23"/>
      <c r="AT78" s="22"/>
      <c r="AU78" s="33"/>
      <c r="AV78" s="34"/>
      <c r="AW78" s="35"/>
      <c r="AX78" s="22"/>
      <c r="AY78" s="22"/>
      <c r="AZ78" s="22"/>
      <c r="BA78" s="22"/>
      <c r="BB78" s="23"/>
      <c r="BC78" s="22"/>
      <c r="BD78" s="38"/>
      <c r="BE78" s="38"/>
      <c r="BF78" s="38"/>
      <c r="BG78" s="38"/>
      <c r="BJ78" s="40"/>
      <c r="BK78" s="41"/>
      <c r="BL78" s="41"/>
      <c r="BM78" s="41"/>
      <c r="BR78" s="40"/>
      <c r="BT78" s="43"/>
      <c r="BZ78" s="44"/>
      <c r="CA78" s="30"/>
      <c r="CB78" s="30"/>
    </row>
    <row r="79" spans="33:80" x14ac:dyDescent="0.25">
      <c r="AG79" s="30"/>
      <c r="AH79" s="35"/>
      <c r="AI79" s="18"/>
      <c r="AJ79" s="19"/>
      <c r="AK79" s="18"/>
      <c r="AL79" s="19"/>
      <c r="AM79" s="20"/>
      <c r="AN79" s="20"/>
      <c r="AO79" s="21"/>
      <c r="AP79" s="21"/>
      <c r="AQ79" s="20"/>
      <c r="AR79" s="22"/>
      <c r="AS79" s="23"/>
      <c r="AT79" s="22"/>
      <c r="AU79" s="33"/>
      <c r="AV79" s="34"/>
      <c r="AW79" s="35"/>
      <c r="AX79" s="22"/>
      <c r="AY79" s="22"/>
      <c r="AZ79" s="22"/>
      <c r="BA79" s="22"/>
      <c r="BB79" s="23"/>
      <c r="BC79" s="22"/>
      <c r="BD79" s="38"/>
      <c r="BE79" s="38"/>
      <c r="BF79" s="38"/>
      <c r="BG79" s="38"/>
      <c r="BJ79" s="40"/>
      <c r="BK79" s="41"/>
      <c r="BL79" s="41"/>
      <c r="BM79" s="41"/>
      <c r="BR79" s="40"/>
      <c r="BT79" s="43"/>
      <c r="BZ79" s="44"/>
      <c r="CA79" s="30"/>
      <c r="CB79" s="30"/>
    </row>
    <row r="80" spans="33:80" x14ac:dyDescent="0.25">
      <c r="AG80" s="30"/>
      <c r="AH80" s="35"/>
      <c r="AI80" s="18"/>
      <c r="AJ80" s="19"/>
      <c r="AK80" s="18"/>
      <c r="AL80" s="19"/>
      <c r="AM80" s="20"/>
      <c r="AN80" s="20"/>
      <c r="AO80" s="21"/>
      <c r="AP80" s="21"/>
      <c r="AQ80" s="20"/>
      <c r="AR80" s="22"/>
      <c r="AS80" s="23"/>
      <c r="AT80" s="22"/>
      <c r="AU80" s="33"/>
      <c r="AV80" s="34"/>
      <c r="AW80" s="35"/>
      <c r="AX80" s="22"/>
      <c r="AY80" s="22"/>
      <c r="AZ80" s="22"/>
      <c r="BA80" s="22"/>
      <c r="BB80" s="23"/>
      <c r="BC80" s="22"/>
      <c r="BD80" s="38"/>
      <c r="BE80" s="38"/>
      <c r="BF80" s="38"/>
      <c r="BG80" s="38"/>
      <c r="BJ80" s="40"/>
      <c r="BK80" s="41"/>
      <c r="BL80" s="41"/>
      <c r="BM80" s="41"/>
      <c r="BR80" s="40"/>
      <c r="BT80" s="43"/>
      <c r="BZ80" s="44"/>
      <c r="CA80" s="30"/>
      <c r="CB80" s="30"/>
    </row>
    <row r="81" spans="33:80" x14ac:dyDescent="0.25">
      <c r="AG81" s="30"/>
      <c r="AH81" s="35"/>
      <c r="AI81" s="18"/>
      <c r="AJ81" s="19"/>
      <c r="AK81" s="18"/>
      <c r="AL81" s="19"/>
      <c r="AM81" s="20"/>
      <c r="AN81" s="20"/>
      <c r="AO81" s="21"/>
      <c r="AP81" s="21"/>
      <c r="AQ81" s="20"/>
      <c r="AR81" s="22"/>
      <c r="AS81" s="23"/>
      <c r="AT81" s="22"/>
      <c r="AU81" s="33"/>
      <c r="AV81" s="34"/>
      <c r="AW81" s="35"/>
      <c r="AX81" s="22"/>
      <c r="AY81" s="22"/>
      <c r="AZ81" s="22"/>
      <c r="BA81" s="22"/>
      <c r="BB81" s="23"/>
      <c r="BC81" s="22"/>
      <c r="BD81" s="38"/>
      <c r="BE81" s="38"/>
      <c r="BF81" s="38"/>
      <c r="BG81" s="38"/>
      <c r="BJ81" s="40"/>
      <c r="BK81" s="41"/>
      <c r="BL81" s="41"/>
      <c r="BM81" s="41"/>
      <c r="BR81" s="40"/>
      <c r="BT81" s="43"/>
      <c r="BZ81" s="44"/>
      <c r="CA81" s="30"/>
      <c r="CB81" s="30"/>
    </row>
    <row r="82" spans="33:80" x14ac:dyDescent="0.25">
      <c r="AG82" s="30"/>
      <c r="AH82" s="35"/>
      <c r="AI82" s="18"/>
      <c r="AJ82" s="19"/>
      <c r="AK82" s="18"/>
      <c r="AL82" s="19"/>
      <c r="AM82" s="20"/>
      <c r="AN82" s="20"/>
      <c r="AO82" s="21"/>
      <c r="AP82" s="21"/>
      <c r="AQ82" s="20"/>
      <c r="AR82" s="22"/>
      <c r="AS82" s="23"/>
      <c r="AT82" s="22"/>
      <c r="AU82" s="33"/>
      <c r="AV82" s="34"/>
      <c r="AW82" s="35"/>
      <c r="AX82" s="22"/>
      <c r="AY82" s="22"/>
      <c r="AZ82" s="22"/>
      <c r="BA82" s="22"/>
      <c r="BB82" s="23"/>
      <c r="BC82" s="22"/>
      <c r="BD82" s="38"/>
      <c r="BE82" s="38"/>
      <c r="BF82" s="38"/>
      <c r="BG82" s="38"/>
      <c r="BJ82" s="40"/>
      <c r="BK82" s="41"/>
      <c r="BL82" s="41"/>
      <c r="BM82" s="41"/>
      <c r="BR82" s="40"/>
      <c r="BT82" s="43"/>
      <c r="BZ82" s="44"/>
      <c r="CA82" s="30"/>
      <c r="CB82" s="30"/>
    </row>
    <row r="83" spans="33:80" x14ac:dyDescent="0.25">
      <c r="AG83" s="30"/>
      <c r="AH83" s="35"/>
      <c r="AI83" s="18"/>
      <c r="AJ83" s="19"/>
      <c r="AK83" s="18"/>
      <c r="AL83" s="19"/>
      <c r="AM83" s="20"/>
      <c r="AN83" s="20"/>
      <c r="AO83" s="21"/>
      <c r="AP83" s="21"/>
      <c r="AQ83" s="20"/>
      <c r="AR83" s="22"/>
      <c r="AS83" s="23"/>
      <c r="AT83" s="22"/>
      <c r="AU83" s="33"/>
      <c r="AV83" s="34"/>
      <c r="AW83" s="35"/>
      <c r="AX83" s="22"/>
      <c r="AY83" s="22"/>
      <c r="AZ83" s="22"/>
      <c r="BA83" s="22"/>
      <c r="BB83" s="23"/>
      <c r="BC83" s="22"/>
      <c r="BD83" s="38"/>
      <c r="BE83" s="38"/>
      <c r="BF83" s="38"/>
      <c r="BG83" s="38"/>
      <c r="BJ83" s="40"/>
      <c r="BK83" s="41"/>
      <c r="BL83" s="41"/>
      <c r="BM83" s="41"/>
      <c r="BR83" s="40"/>
      <c r="BT83" s="43"/>
      <c r="BZ83" s="44"/>
      <c r="CA83" s="30"/>
      <c r="CB83" s="30"/>
    </row>
    <row r="84" spans="33:80" x14ac:dyDescent="0.25">
      <c r="AG84" s="30"/>
      <c r="AH84" s="35"/>
      <c r="AI84" s="18"/>
      <c r="AJ84" s="19"/>
      <c r="AK84" s="18"/>
      <c r="AL84" s="19"/>
      <c r="AM84" s="20"/>
      <c r="AN84" s="20"/>
      <c r="AO84" s="21"/>
      <c r="AP84" s="21"/>
      <c r="AQ84" s="20"/>
      <c r="AR84" s="22"/>
      <c r="AS84" s="23"/>
      <c r="AT84" s="22"/>
      <c r="AU84" s="33"/>
      <c r="AV84" s="34"/>
      <c r="AW84" s="35"/>
      <c r="AX84" s="22"/>
      <c r="AY84" s="22"/>
      <c r="AZ84" s="22"/>
      <c r="BA84" s="22"/>
      <c r="BB84" s="23"/>
      <c r="BC84" s="22"/>
      <c r="BD84" s="38"/>
      <c r="BE84" s="38"/>
      <c r="BF84" s="38"/>
      <c r="BG84" s="38"/>
      <c r="BJ84" s="40"/>
      <c r="BK84" s="41"/>
      <c r="BL84" s="41"/>
      <c r="BM84" s="41"/>
      <c r="BR84" s="40"/>
      <c r="BT84" s="43"/>
      <c r="BZ84" s="44"/>
      <c r="CA84" s="30"/>
      <c r="CB84" s="30"/>
    </row>
    <row r="85" spans="33:80" x14ac:dyDescent="0.25">
      <c r="AG85" s="30"/>
      <c r="AH85" s="35"/>
      <c r="AI85" s="18"/>
      <c r="AJ85" s="19"/>
      <c r="AK85" s="18"/>
      <c r="AL85" s="19"/>
      <c r="AM85" s="20"/>
      <c r="AN85" s="20"/>
      <c r="AO85" s="21"/>
      <c r="AP85" s="21"/>
      <c r="AQ85" s="20"/>
      <c r="AR85" s="22"/>
      <c r="AS85" s="23"/>
      <c r="AT85" s="22"/>
      <c r="AU85" s="33"/>
      <c r="AV85" s="34"/>
      <c r="AW85" s="35"/>
      <c r="AX85" s="22"/>
      <c r="AY85" s="22"/>
      <c r="AZ85" s="22"/>
      <c r="BA85" s="22"/>
      <c r="BB85" s="23"/>
      <c r="BC85" s="22"/>
      <c r="BD85" s="38"/>
      <c r="BE85" s="38"/>
      <c r="BF85" s="38"/>
      <c r="BG85" s="38"/>
      <c r="BJ85" s="40"/>
      <c r="BK85" s="41"/>
      <c r="BL85" s="41"/>
      <c r="BM85" s="41"/>
      <c r="BR85" s="40"/>
      <c r="BT85" s="43"/>
      <c r="BZ85" s="44"/>
      <c r="CA85" s="30"/>
      <c r="CB85" s="30"/>
    </row>
    <row r="86" spans="33:80" x14ac:dyDescent="0.25">
      <c r="AG86" s="30"/>
      <c r="AH86" s="35"/>
      <c r="AI86" s="18"/>
      <c r="AJ86" s="19"/>
      <c r="AK86" s="18"/>
      <c r="AL86" s="19"/>
      <c r="AM86" s="20"/>
      <c r="AN86" s="20"/>
      <c r="AO86" s="21"/>
      <c r="AP86" s="21"/>
      <c r="AQ86" s="20"/>
      <c r="AR86" s="22"/>
      <c r="AS86" s="23"/>
      <c r="AT86" s="22"/>
      <c r="AU86" s="33"/>
      <c r="AV86" s="34"/>
      <c r="AW86" s="35"/>
      <c r="AX86" s="22"/>
      <c r="AY86" s="22"/>
      <c r="AZ86" s="22"/>
      <c r="BA86" s="22"/>
      <c r="BB86" s="23"/>
      <c r="BC86" s="22"/>
      <c r="BD86" s="38"/>
      <c r="BE86" s="38"/>
      <c r="BF86" s="38"/>
      <c r="BG86" s="38"/>
      <c r="BJ86" s="40"/>
      <c r="BK86" s="41"/>
      <c r="BL86" s="41"/>
      <c r="BM86" s="41"/>
      <c r="BR86" s="40"/>
      <c r="BT86" s="43"/>
      <c r="BZ86" s="44"/>
      <c r="CA86" s="30"/>
      <c r="CB86" s="30"/>
    </row>
    <row r="87" spans="33:80" x14ac:dyDescent="0.25">
      <c r="AG87" s="30"/>
      <c r="AH87" s="35"/>
      <c r="AI87" s="18"/>
      <c r="AJ87" s="19"/>
      <c r="AK87" s="18"/>
      <c r="AL87" s="19"/>
      <c r="AM87" s="20"/>
      <c r="AN87" s="20"/>
      <c r="AO87" s="21"/>
      <c r="AP87" s="21"/>
      <c r="AQ87" s="20"/>
      <c r="AR87" s="22"/>
      <c r="AS87" s="23"/>
      <c r="AT87" s="22"/>
      <c r="AU87" s="33"/>
      <c r="AV87" s="34"/>
      <c r="AW87" s="35"/>
      <c r="AX87" s="22"/>
      <c r="AY87" s="22"/>
      <c r="AZ87" s="22"/>
      <c r="BA87" s="22"/>
      <c r="BB87" s="23"/>
      <c r="BC87" s="22"/>
      <c r="BD87" s="38"/>
      <c r="BE87" s="38"/>
      <c r="BF87" s="38"/>
      <c r="BG87" s="38"/>
      <c r="BJ87" s="40"/>
      <c r="BK87" s="41"/>
      <c r="BL87" s="41"/>
      <c r="BM87" s="41"/>
      <c r="BR87" s="40"/>
      <c r="BT87" s="43"/>
      <c r="BZ87" s="44"/>
      <c r="CA87" s="30"/>
      <c r="CB87" s="30"/>
    </row>
    <row r="88" spans="33:80" x14ac:dyDescent="0.25">
      <c r="AG88" s="30"/>
      <c r="AH88" s="35"/>
      <c r="AI88" s="18"/>
      <c r="AJ88" s="19"/>
      <c r="AK88" s="18"/>
      <c r="AL88" s="19"/>
      <c r="AM88" s="20"/>
      <c r="AN88" s="20"/>
      <c r="AO88" s="21"/>
      <c r="AP88" s="21"/>
      <c r="AQ88" s="20"/>
      <c r="AR88" s="22"/>
      <c r="AS88" s="23"/>
      <c r="AT88" s="22"/>
      <c r="AU88" s="33"/>
      <c r="AV88" s="34"/>
      <c r="AW88" s="35"/>
      <c r="AX88" s="22"/>
      <c r="AY88" s="22"/>
      <c r="AZ88" s="22"/>
      <c r="BA88" s="22"/>
      <c r="BB88" s="23"/>
      <c r="BC88" s="22"/>
      <c r="BD88" s="38"/>
      <c r="BE88" s="38"/>
      <c r="BF88" s="38"/>
      <c r="BG88" s="38"/>
      <c r="BJ88" s="40"/>
      <c r="BK88" s="41"/>
      <c r="BL88" s="41"/>
      <c r="BM88" s="41"/>
      <c r="BR88" s="40"/>
      <c r="BT88" s="43"/>
      <c r="BZ88" s="44"/>
      <c r="CA88" s="30"/>
      <c r="CB88" s="30"/>
    </row>
    <row r="89" spans="33:80" x14ac:dyDescent="0.25">
      <c r="AG89" s="30"/>
      <c r="AH89" s="35"/>
      <c r="AI89" s="18"/>
      <c r="AJ89" s="19"/>
      <c r="AK89" s="18"/>
      <c r="AL89" s="19"/>
      <c r="AM89" s="20"/>
      <c r="AN89" s="20"/>
      <c r="AO89" s="21"/>
      <c r="AP89" s="21"/>
      <c r="AQ89" s="20"/>
      <c r="AR89" s="22"/>
      <c r="AS89" s="23"/>
      <c r="AT89" s="22"/>
      <c r="AU89" s="33"/>
      <c r="AV89" s="34"/>
      <c r="AW89" s="35"/>
      <c r="AX89" s="22"/>
      <c r="AY89" s="22"/>
      <c r="AZ89" s="22"/>
      <c r="BA89" s="22"/>
      <c r="BB89" s="23"/>
      <c r="BC89" s="22"/>
      <c r="BD89" s="38"/>
      <c r="BE89" s="38"/>
      <c r="BF89" s="38"/>
      <c r="BG89" s="38"/>
      <c r="BJ89" s="40"/>
      <c r="BK89" s="41"/>
      <c r="BL89" s="41"/>
      <c r="BM89" s="41"/>
      <c r="BR89" s="40"/>
      <c r="BT89" s="43"/>
      <c r="BZ89" s="44"/>
      <c r="CA89" s="30"/>
      <c r="CB89" s="30"/>
    </row>
    <row r="90" spans="33:80" x14ac:dyDescent="0.25">
      <c r="AG90" s="30"/>
      <c r="AH90" s="35"/>
      <c r="AI90" s="18"/>
      <c r="AJ90" s="19"/>
      <c r="AK90" s="18"/>
      <c r="AL90" s="19"/>
      <c r="AM90" s="20"/>
      <c r="AN90" s="20"/>
      <c r="AO90" s="21"/>
      <c r="AP90" s="21"/>
      <c r="AQ90" s="20"/>
      <c r="AR90" s="22"/>
      <c r="AS90" s="23"/>
      <c r="AT90" s="22"/>
      <c r="AU90" s="33"/>
      <c r="AV90" s="34"/>
      <c r="AW90" s="35"/>
      <c r="AX90" s="22"/>
      <c r="AY90" s="22"/>
      <c r="AZ90" s="22"/>
      <c r="BA90" s="22"/>
      <c r="BB90" s="23"/>
      <c r="BC90" s="22"/>
      <c r="BD90" s="38"/>
      <c r="BE90" s="38"/>
      <c r="BF90" s="38"/>
      <c r="BG90" s="38"/>
      <c r="BJ90" s="40"/>
      <c r="BK90" s="41"/>
      <c r="BL90" s="41"/>
      <c r="BM90" s="41"/>
      <c r="BR90" s="40"/>
      <c r="BT90" s="43"/>
      <c r="BZ90" s="44"/>
      <c r="CA90" s="30"/>
      <c r="CB90" s="30"/>
    </row>
    <row r="91" spans="33:80" x14ac:dyDescent="0.25">
      <c r="AG91" s="30"/>
      <c r="AH91" s="35"/>
      <c r="AI91" s="18"/>
      <c r="AJ91" s="19"/>
      <c r="AK91" s="18"/>
      <c r="AL91" s="19"/>
      <c r="AM91" s="20"/>
      <c r="AN91" s="20"/>
      <c r="AO91" s="21"/>
      <c r="AP91" s="21"/>
      <c r="AQ91" s="20"/>
      <c r="AR91" s="22"/>
      <c r="AS91" s="23"/>
      <c r="AT91" s="22"/>
      <c r="AU91" s="33"/>
      <c r="AV91" s="34"/>
      <c r="AW91" s="35"/>
      <c r="AX91" s="22"/>
      <c r="AY91" s="22"/>
      <c r="AZ91" s="22"/>
      <c r="BA91" s="22"/>
      <c r="BB91" s="23"/>
      <c r="BC91" s="22"/>
      <c r="BD91" s="38"/>
      <c r="BE91" s="38"/>
      <c r="BF91" s="38"/>
      <c r="BG91" s="38"/>
      <c r="BJ91" s="40"/>
      <c r="BK91" s="41"/>
      <c r="BL91" s="41"/>
      <c r="BM91" s="41"/>
      <c r="BR91" s="40"/>
      <c r="BT91" s="43"/>
      <c r="BZ91" s="44"/>
      <c r="CA91" s="30"/>
      <c r="CB91" s="30"/>
    </row>
    <row r="92" spans="33:80" x14ac:dyDescent="0.25">
      <c r="AG92" s="30"/>
      <c r="AH92" s="35"/>
      <c r="AI92" s="18"/>
      <c r="AJ92" s="19"/>
      <c r="AK92" s="18"/>
      <c r="AL92" s="19"/>
      <c r="AM92" s="20"/>
      <c r="AN92" s="20"/>
      <c r="AO92" s="21"/>
      <c r="AP92" s="21"/>
      <c r="AQ92" s="20"/>
      <c r="AR92" s="22"/>
      <c r="AS92" s="23"/>
      <c r="AT92" s="22"/>
      <c r="AU92" s="33"/>
      <c r="AV92" s="34"/>
      <c r="AW92" s="35"/>
      <c r="AX92" s="22"/>
      <c r="AY92" s="22"/>
      <c r="AZ92" s="22"/>
      <c r="BA92" s="22"/>
      <c r="BB92" s="23"/>
      <c r="BC92" s="22"/>
      <c r="BD92" s="38"/>
      <c r="BE92" s="38"/>
      <c r="BF92" s="38"/>
      <c r="BG92" s="38"/>
      <c r="BJ92" s="40"/>
      <c r="BK92" s="41"/>
      <c r="BL92" s="41"/>
      <c r="BM92" s="41"/>
      <c r="BR92" s="40"/>
      <c r="BT92" s="43"/>
      <c r="BZ92" s="44"/>
      <c r="CA92" s="30"/>
      <c r="CB92" s="30"/>
    </row>
    <row r="93" spans="33:80" x14ac:dyDescent="0.25">
      <c r="AG93" s="30"/>
      <c r="AH93" s="35"/>
      <c r="AI93" s="18"/>
      <c r="AJ93" s="19"/>
      <c r="AK93" s="18"/>
      <c r="AL93" s="19"/>
      <c r="AM93" s="20"/>
      <c r="AN93" s="20"/>
      <c r="AO93" s="21"/>
      <c r="AP93" s="21"/>
      <c r="AQ93" s="20"/>
      <c r="AR93" s="22"/>
      <c r="AS93" s="23"/>
      <c r="AT93" s="22"/>
      <c r="AU93" s="33"/>
      <c r="AV93" s="34"/>
      <c r="AW93" s="35"/>
      <c r="AX93" s="22"/>
      <c r="AY93" s="22"/>
      <c r="AZ93" s="22"/>
      <c r="BA93" s="22"/>
      <c r="BB93" s="23"/>
      <c r="BC93" s="22"/>
      <c r="BD93" s="38"/>
      <c r="BE93" s="38"/>
      <c r="BF93" s="38"/>
      <c r="BG93" s="38"/>
      <c r="BJ93" s="40"/>
      <c r="BK93" s="41"/>
      <c r="BL93" s="41"/>
      <c r="BM93" s="41"/>
      <c r="BR93" s="40"/>
      <c r="BT93" s="43"/>
      <c r="BZ93" s="44"/>
      <c r="CA93" s="30"/>
      <c r="CB93" s="30"/>
    </row>
    <row r="94" spans="33:80" x14ac:dyDescent="0.25">
      <c r="AG94" s="30"/>
      <c r="AH94" s="35"/>
      <c r="AI94" s="18"/>
      <c r="AJ94" s="19"/>
      <c r="AK94" s="18"/>
      <c r="AL94" s="19"/>
      <c r="AM94" s="20"/>
      <c r="AN94" s="20"/>
      <c r="AO94" s="21"/>
      <c r="AP94" s="21"/>
      <c r="AQ94" s="20"/>
      <c r="AR94" s="22"/>
      <c r="AS94" s="23"/>
      <c r="AT94" s="22"/>
      <c r="AU94" s="33"/>
      <c r="AV94" s="34"/>
      <c r="AW94" s="35"/>
      <c r="AX94" s="22"/>
      <c r="AY94" s="22"/>
      <c r="AZ94" s="22"/>
      <c r="BA94" s="22"/>
      <c r="BB94" s="23"/>
      <c r="BC94" s="22"/>
      <c r="BD94" s="38"/>
      <c r="BE94" s="38"/>
      <c r="BF94" s="38"/>
      <c r="BG94" s="38"/>
      <c r="BJ94" s="40"/>
      <c r="BK94" s="41"/>
      <c r="BL94" s="41"/>
      <c r="BM94" s="41"/>
      <c r="BR94" s="40"/>
      <c r="BT94" s="43"/>
      <c r="BZ94" s="44"/>
      <c r="CA94" s="30"/>
      <c r="CB94" s="30"/>
    </row>
    <row r="95" spans="33:80" x14ac:dyDescent="0.25">
      <c r="AG95" s="30"/>
      <c r="AH95" s="35"/>
      <c r="AI95" s="18"/>
      <c r="AJ95" s="19"/>
      <c r="AK95" s="18"/>
      <c r="AL95" s="19"/>
      <c r="AM95" s="20"/>
      <c r="AN95" s="20"/>
      <c r="AO95" s="21"/>
      <c r="AP95" s="21"/>
      <c r="AQ95" s="20"/>
      <c r="AR95" s="22"/>
      <c r="AS95" s="23"/>
      <c r="AT95" s="22"/>
      <c r="AU95" s="33"/>
      <c r="AV95" s="34"/>
      <c r="AW95" s="35"/>
      <c r="AX95" s="22"/>
      <c r="AY95" s="22"/>
      <c r="AZ95" s="22"/>
      <c r="BA95" s="22"/>
      <c r="BB95" s="23"/>
      <c r="BC95" s="22"/>
      <c r="BD95" s="38"/>
      <c r="BE95" s="38"/>
      <c r="BF95" s="38"/>
      <c r="BG95" s="38"/>
      <c r="BJ95" s="40"/>
      <c r="BK95" s="41"/>
      <c r="BL95" s="41"/>
      <c r="BM95" s="41"/>
      <c r="BR95" s="40"/>
      <c r="BT95" s="43"/>
      <c r="BZ95" s="44"/>
      <c r="CA95" s="30"/>
      <c r="CB95" s="30"/>
    </row>
    <row r="96" spans="33:80" x14ac:dyDescent="0.25">
      <c r="AG96" s="30"/>
      <c r="AH96" s="35"/>
      <c r="AI96" s="18"/>
      <c r="AJ96" s="19"/>
      <c r="AK96" s="18"/>
      <c r="AL96" s="19"/>
      <c r="AM96" s="20"/>
      <c r="AN96" s="20"/>
      <c r="AO96" s="21"/>
      <c r="AP96" s="21"/>
      <c r="AQ96" s="20"/>
      <c r="AR96" s="22"/>
      <c r="AS96" s="23"/>
      <c r="AT96" s="22"/>
      <c r="AU96" s="33"/>
      <c r="AV96" s="34"/>
      <c r="AW96" s="35"/>
      <c r="AX96" s="22"/>
      <c r="AY96" s="22"/>
      <c r="AZ96" s="22"/>
      <c r="BA96" s="22"/>
      <c r="BB96" s="23"/>
      <c r="BC96" s="22"/>
      <c r="BD96" s="38"/>
      <c r="BE96" s="38"/>
      <c r="BF96" s="38"/>
      <c r="BG96" s="38"/>
      <c r="BJ96" s="40"/>
      <c r="BK96" s="41"/>
      <c r="BL96" s="41"/>
      <c r="BM96" s="41"/>
      <c r="BR96" s="40"/>
      <c r="BT96" s="43"/>
      <c r="BZ96" s="44"/>
      <c r="CA96" s="30"/>
      <c r="CB96" s="30"/>
    </row>
    <row r="97" spans="33:80" x14ac:dyDescent="0.25">
      <c r="AG97" s="30"/>
      <c r="AH97" s="35"/>
      <c r="AI97" s="18"/>
      <c r="AJ97" s="19"/>
      <c r="AK97" s="18"/>
      <c r="AL97" s="19"/>
      <c r="AM97" s="20"/>
      <c r="AN97" s="20"/>
      <c r="AO97" s="21"/>
      <c r="AP97" s="21"/>
      <c r="AQ97" s="20"/>
      <c r="AR97" s="22"/>
      <c r="AS97" s="23"/>
      <c r="AT97" s="22"/>
      <c r="AU97" s="33"/>
      <c r="AV97" s="34"/>
      <c r="AW97" s="35"/>
      <c r="AX97" s="22"/>
      <c r="AY97" s="22"/>
      <c r="AZ97" s="22"/>
      <c r="BA97" s="22"/>
      <c r="BB97" s="23"/>
      <c r="BC97" s="22"/>
      <c r="BD97" s="38"/>
      <c r="BE97" s="38"/>
      <c r="BF97" s="38"/>
      <c r="BG97" s="38"/>
      <c r="BJ97" s="40"/>
      <c r="BK97" s="41"/>
      <c r="BL97" s="41"/>
      <c r="BM97" s="41"/>
      <c r="BR97" s="40"/>
      <c r="BT97" s="43"/>
      <c r="BZ97" s="44"/>
      <c r="CA97" s="30"/>
      <c r="CB97" s="30"/>
    </row>
    <row r="98" spans="33:80" x14ac:dyDescent="0.25">
      <c r="AG98" s="30"/>
      <c r="AH98" s="35"/>
      <c r="AI98" s="18"/>
      <c r="AJ98" s="19"/>
      <c r="AK98" s="18"/>
      <c r="AL98" s="19"/>
      <c r="AM98" s="20"/>
      <c r="AN98" s="20"/>
      <c r="AO98" s="21"/>
      <c r="AP98" s="21"/>
      <c r="AQ98" s="20"/>
      <c r="AR98" s="22"/>
      <c r="AS98" s="23"/>
      <c r="AT98" s="22"/>
      <c r="AU98" s="33"/>
      <c r="AV98" s="34"/>
      <c r="AW98" s="35"/>
      <c r="AX98" s="22"/>
      <c r="AY98" s="22"/>
      <c r="AZ98" s="22"/>
      <c r="BA98" s="22"/>
      <c r="BB98" s="23"/>
      <c r="BC98" s="22"/>
      <c r="BD98" s="38"/>
      <c r="BE98" s="38"/>
      <c r="BF98" s="38"/>
      <c r="BG98" s="38"/>
      <c r="BJ98" s="40"/>
      <c r="BK98" s="41"/>
      <c r="BL98" s="41"/>
      <c r="BM98" s="41"/>
      <c r="BR98" s="40"/>
      <c r="BT98" s="43"/>
      <c r="BZ98" s="44"/>
      <c r="CA98" s="30"/>
      <c r="CB98" s="30"/>
    </row>
    <row r="99" spans="33:80" x14ac:dyDescent="0.25">
      <c r="AG99" s="30"/>
      <c r="AH99" s="35"/>
      <c r="AI99" s="18"/>
      <c r="AJ99" s="19"/>
      <c r="AK99" s="18"/>
      <c r="AL99" s="19"/>
      <c r="AM99" s="20"/>
      <c r="AN99" s="20"/>
      <c r="AO99" s="21"/>
      <c r="AP99" s="21"/>
      <c r="AQ99" s="20"/>
      <c r="AR99" s="22"/>
      <c r="AS99" s="23"/>
      <c r="AT99" s="22"/>
      <c r="AU99" s="33"/>
      <c r="AV99" s="34"/>
      <c r="AW99" s="35"/>
      <c r="AX99" s="22"/>
      <c r="AY99" s="22"/>
      <c r="AZ99" s="22"/>
      <c r="BA99" s="22"/>
      <c r="BB99" s="23"/>
      <c r="BC99" s="22"/>
      <c r="BD99" s="38"/>
      <c r="BE99" s="38"/>
      <c r="BF99" s="38"/>
      <c r="BG99" s="38"/>
      <c r="BJ99" s="40"/>
      <c r="BK99" s="41"/>
      <c r="BL99" s="41"/>
      <c r="BM99" s="41"/>
      <c r="BR99" s="40"/>
      <c r="BT99" s="43"/>
      <c r="BZ99" s="44"/>
      <c r="CA99" s="30"/>
      <c r="CB99" s="30"/>
    </row>
    <row r="100" spans="33:80" x14ac:dyDescent="0.25">
      <c r="AG100" s="30"/>
      <c r="AH100" s="35"/>
      <c r="AI100" s="18"/>
      <c r="AJ100" s="19"/>
      <c r="AK100" s="18"/>
      <c r="AL100" s="19"/>
      <c r="AM100" s="20"/>
      <c r="AN100" s="20"/>
      <c r="AO100" s="21"/>
      <c r="AP100" s="21"/>
      <c r="AQ100" s="20"/>
      <c r="AR100" s="22"/>
      <c r="AS100" s="23"/>
      <c r="AT100" s="22"/>
      <c r="AU100" s="33"/>
      <c r="AV100" s="34"/>
      <c r="AW100" s="35"/>
      <c r="AX100" s="22"/>
      <c r="AY100" s="22"/>
      <c r="AZ100" s="22"/>
      <c r="BA100" s="22"/>
      <c r="BB100" s="23"/>
      <c r="BC100" s="22"/>
      <c r="BD100" s="38"/>
      <c r="BE100" s="38"/>
      <c r="BF100" s="38"/>
      <c r="BG100" s="38"/>
      <c r="BJ100" s="40"/>
      <c r="BK100" s="41"/>
      <c r="BL100" s="41"/>
      <c r="BM100" s="41"/>
      <c r="BR100" s="40"/>
      <c r="BT100" s="43"/>
      <c r="BZ100" s="44"/>
      <c r="CA100" s="30"/>
      <c r="CB100" s="30"/>
    </row>
    <row r="101" spans="33:80" x14ac:dyDescent="0.25">
      <c r="AG101" s="30"/>
      <c r="AH101" s="35"/>
      <c r="AI101" s="18"/>
      <c r="AJ101" s="19"/>
      <c r="AK101" s="18"/>
      <c r="AL101" s="19"/>
      <c r="AM101" s="20"/>
      <c r="AN101" s="20"/>
      <c r="AO101" s="21"/>
      <c r="AP101" s="21"/>
      <c r="AQ101" s="20"/>
      <c r="AR101" s="22"/>
      <c r="AS101" s="23"/>
      <c r="AT101" s="22"/>
      <c r="AU101" s="33"/>
      <c r="AV101" s="34"/>
      <c r="AW101" s="35"/>
      <c r="AX101" s="22"/>
      <c r="AY101" s="22"/>
      <c r="AZ101" s="22"/>
      <c r="BA101" s="22"/>
      <c r="BB101" s="23"/>
      <c r="BC101" s="22"/>
      <c r="BD101" s="38"/>
      <c r="BE101" s="38"/>
      <c r="BF101" s="38"/>
      <c r="BG101" s="38"/>
      <c r="BJ101" s="40"/>
      <c r="BK101" s="41"/>
      <c r="BL101" s="41"/>
      <c r="BM101" s="41"/>
      <c r="BR101" s="40"/>
      <c r="BT101" s="43"/>
      <c r="BZ101" s="44"/>
      <c r="CA101" s="30"/>
      <c r="CB101" s="30"/>
    </row>
    <row r="102" spans="33:80" x14ac:dyDescent="0.25">
      <c r="AG102" s="30"/>
      <c r="AH102" s="35"/>
      <c r="AI102" s="18"/>
      <c r="AJ102" s="19"/>
      <c r="AK102" s="18"/>
      <c r="AL102" s="19"/>
      <c r="AM102" s="20"/>
      <c r="AN102" s="20"/>
      <c r="AO102" s="21"/>
      <c r="AP102" s="21"/>
      <c r="AQ102" s="20"/>
      <c r="AR102" s="22"/>
      <c r="AS102" s="23"/>
      <c r="AT102" s="22"/>
      <c r="AU102" s="33"/>
      <c r="AV102" s="34"/>
      <c r="AW102" s="35"/>
      <c r="AX102" s="22"/>
      <c r="AY102" s="22"/>
      <c r="AZ102" s="22"/>
      <c r="BA102" s="22"/>
      <c r="BB102" s="23"/>
      <c r="BC102" s="22"/>
      <c r="BD102" s="38"/>
      <c r="BE102" s="38"/>
      <c r="BF102" s="38"/>
      <c r="BG102" s="38"/>
      <c r="BJ102" s="40"/>
      <c r="BK102" s="41"/>
      <c r="BL102" s="41"/>
      <c r="BM102" s="41"/>
      <c r="BR102" s="40"/>
      <c r="BT102" s="43"/>
      <c r="BZ102" s="44"/>
      <c r="CA102" s="30"/>
      <c r="CB102" s="30"/>
    </row>
    <row r="103" spans="33:80" x14ac:dyDescent="0.25">
      <c r="AG103" s="30"/>
      <c r="AH103" s="35"/>
      <c r="AI103" s="18"/>
      <c r="AJ103" s="19"/>
      <c r="AK103" s="18"/>
      <c r="AL103" s="19"/>
      <c r="AM103" s="20"/>
      <c r="AN103" s="20"/>
      <c r="AO103" s="21"/>
      <c r="AP103" s="21"/>
      <c r="AQ103" s="20"/>
      <c r="AR103" s="22"/>
      <c r="AS103" s="23"/>
      <c r="AT103" s="22"/>
      <c r="AU103" s="33"/>
      <c r="AV103" s="34"/>
      <c r="AW103" s="35"/>
      <c r="AX103" s="22"/>
      <c r="AY103" s="22"/>
      <c r="AZ103" s="22"/>
      <c r="BA103" s="22"/>
      <c r="BB103" s="23"/>
      <c r="BC103" s="22"/>
      <c r="BD103" s="38"/>
      <c r="BE103" s="38"/>
      <c r="BF103" s="38"/>
      <c r="BG103" s="38"/>
      <c r="BJ103" s="40"/>
      <c r="BK103" s="41"/>
      <c r="BL103" s="41"/>
      <c r="BM103" s="41"/>
      <c r="BR103" s="40"/>
      <c r="BT103" s="43"/>
      <c r="BZ103" s="44"/>
      <c r="CA103" s="30"/>
      <c r="CB103" s="30"/>
    </row>
    <row r="104" spans="33:80" x14ac:dyDescent="0.25">
      <c r="AG104" s="30"/>
      <c r="AH104" s="35"/>
      <c r="AI104" s="18"/>
      <c r="AJ104" s="19"/>
      <c r="AK104" s="18"/>
      <c r="AL104" s="19"/>
      <c r="AM104" s="20"/>
      <c r="AN104" s="20"/>
      <c r="AO104" s="21"/>
      <c r="AP104" s="21"/>
      <c r="AQ104" s="20"/>
      <c r="AR104" s="22"/>
      <c r="AS104" s="23"/>
      <c r="AT104" s="22"/>
      <c r="AU104" s="33"/>
      <c r="AV104" s="34"/>
      <c r="AW104" s="35"/>
      <c r="AX104" s="22"/>
      <c r="AY104" s="22"/>
      <c r="AZ104" s="22"/>
      <c r="BA104" s="22"/>
      <c r="BB104" s="23"/>
      <c r="BC104" s="22"/>
      <c r="BD104" s="38"/>
      <c r="BE104" s="38"/>
      <c r="BF104" s="38"/>
      <c r="BG104" s="38"/>
      <c r="BJ104" s="40"/>
      <c r="BK104" s="41"/>
      <c r="BL104" s="41"/>
      <c r="BM104" s="41"/>
      <c r="BR104" s="40"/>
      <c r="BT104" s="43"/>
      <c r="BZ104" s="44"/>
      <c r="CA104" s="30"/>
      <c r="CB104" s="30"/>
    </row>
    <row r="105" spans="33:80" x14ac:dyDescent="0.25">
      <c r="AG105" s="30"/>
      <c r="AH105" s="35"/>
      <c r="AI105" s="18"/>
      <c r="AJ105" s="19"/>
      <c r="AK105" s="18"/>
      <c r="AL105" s="19"/>
      <c r="AM105" s="20"/>
      <c r="AN105" s="20"/>
      <c r="AO105" s="21"/>
      <c r="AP105" s="21"/>
      <c r="AQ105" s="20"/>
      <c r="AR105" s="22"/>
      <c r="AS105" s="23"/>
      <c r="AT105" s="22"/>
      <c r="AU105" s="33"/>
      <c r="AV105" s="34"/>
      <c r="AW105" s="35"/>
      <c r="AX105" s="22"/>
      <c r="AY105" s="22"/>
      <c r="AZ105" s="22"/>
      <c r="BA105" s="22"/>
      <c r="BB105" s="23"/>
      <c r="BC105" s="22"/>
      <c r="BD105" s="38"/>
      <c r="BE105" s="38"/>
      <c r="BF105" s="38"/>
      <c r="BG105" s="38"/>
      <c r="BJ105" s="40"/>
      <c r="BK105" s="41"/>
      <c r="BL105" s="41"/>
      <c r="BM105" s="41"/>
      <c r="BR105" s="40"/>
      <c r="BT105" s="43"/>
      <c r="BZ105" s="44"/>
      <c r="CA105" s="30"/>
      <c r="CB105" s="30"/>
    </row>
    <row r="106" spans="33:80" x14ac:dyDescent="0.25">
      <c r="AG106" s="30"/>
      <c r="AH106" s="35"/>
      <c r="AI106" s="18"/>
      <c r="AJ106" s="19"/>
      <c r="AK106" s="18"/>
      <c r="AL106" s="19"/>
      <c r="AM106" s="20"/>
      <c r="AN106" s="20"/>
      <c r="AO106" s="21"/>
      <c r="AP106" s="21"/>
      <c r="AQ106" s="20"/>
      <c r="AR106" s="22"/>
      <c r="AS106" s="23"/>
      <c r="AT106" s="22"/>
      <c r="AU106" s="33"/>
      <c r="AV106" s="34"/>
      <c r="AW106" s="35"/>
      <c r="AX106" s="22"/>
      <c r="AY106" s="22"/>
      <c r="AZ106" s="22"/>
      <c r="BA106" s="22"/>
      <c r="BB106" s="23"/>
      <c r="BC106" s="22"/>
      <c r="BD106" s="38"/>
      <c r="BE106" s="38"/>
      <c r="BF106" s="38"/>
      <c r="BG106" s="38"/>
      <c r="BJ106" s="40"/>
      <c r="BK106" s="41"/>
      <c r="BL106" s="41"/>
      <c r="BM106" s="41"/>
      <c r="BR106" s="40"/>
      <c r="BT106" s="43"/>
      <c r="BZ106" s="44"/>
      <c r="CA106" s="30"/>
      <c r="CB106" s="30"/>
    </row>
    <row r="107" spans="33:80" x14ac:dyDescent="0.25">
      <c r="AG107" s="30"/>
      <c r="AH107" s="35"/>
      <c r="AI107" s="18"/>
      <c r="AJ107" s="19"/>
      <c r="AK107" s="18"/>
      <c r="AL107" s="19"/>
      <c r="AM107" s="20"/>
      <c r="AN107" s="20"/>
      <c r="AO107" s="21"/>
      <c r="AP107" s="21"/>
      <c r="AQ107" s="20"/>
      <c r="AR107" s="22"/>
      <c r="AS107" s="23"/>
      <c r="AT107" s="22"/>
      <c r="AU107" s="33"/>
      <c r="AV107" s="34"/>
      <c r="AW107" s="35"/>
      <c r="AX107" s="22"/>
      <c r="AY107" s="22"/>
      <c r="AZ107" s="22"/>
      <c r="BA107" s="22"/>
      <c r="BB107" s="23"/>
      <c r="BC107" s="22"/>
      <c r="BD107" s="38"/>
      <c r="BE107" s="38"/>
      <c r="BF107" s="38"/>
      <c r="BG107" s="38"/>
      <c r="BJ107" s="40"/>
      <c r="BK107" s="41"/>
      <c r="BL107" s="41"/>
      <c r="BM107" s="41"/>
      <c r="BR107" s="40"/>
      <c r="BT107" s="43"/>
      <c r="BZ107" s="44"/>
      <c r="CA107" s="30"/>
      <c r="CB107" s="30"/>
    </row>
    <row r="108" spans="33:80" x14ac:dyDescent="0.25">
      <c r="AG108" s="30"/>
      <c r="AH108" s="35"/>
      <c r="AI108" s="18"/>
      <c r="AJ108" s="19"/>
      <c r="AK108" s="18"/>
      <c r="AL108" s="19"/>
      <c r="AM108" s="20"/>
      <c r="AN108" s="20"/>
      <c r="AO108" s="21"/>
      <c r="AP108" s="21"/>
      <c r="AQ108" s="20"/>
      <c r="AR108" s="22"/>
      <c r="AS108" s="23"/>
      <c r="AT108" s="22"/>
      <c r="AU108" s="33"/>
      <c r="AV108" s="34"/>
      <c r="AW108" s="35"/>
      <c r="AX108" s="22"/>
      <c r="AY108" s="22"/>
      <c r="AZ108" s="22"/>
      <c r="BA108" s="22"/>
      <c r="BB108" s="23"/>
      <c r="BC108" s="22"/>
      <c r="BD108" s="38"/>
      <c r="BE108" s="38"/>
      <c r="BF108" s="38"/>
      <c r="BG108" s="38"/>
      <c r="BJ108" s="40"/>
      <c r="BK108" s="41"/>
      <c r="BL108" s="41"/>
      <c r="BM108" s="41"/>
      <c r="BR108" s="40"/>
      <c r="BT108" s="43"/>
      <c r="BZ108" s="44"/>
      <c r="CA108" s="30"/>
      <c r="CB108" s="30"/>
    </row>
    <row r="109" spans="33:80" x14ac:dyDescent="0.25">
      <c r="AG109" s="30"/>
      <c r="AH109" s="35"/>
      <c r="AI109" s="18"/>
      <c r="AJ109" s="19"/>
      <c r="AK109" s="18"/>
      <c r="AL109" s="19"/>
      <c r="AM109" s="20"/>
      <c r="AN109" s="20"/>
      <c r="AO109" s="21"/>
      <c r="AP109" s="21"/>
      <c r="AQ109" s="20"/>
      <c r="AR109" s="22"/>
      <c r="AS109" s="23"/>
      <c r="AT109" s="22"/>
      <c r="AU109" s="33"/>
      <c r="AV109" s="34"/>
      <c r="AW109" s="35"/>
      <c r="AX109" s="22"/>
      <c r="AY109" s="22"/>
      <c r="AZ109" s="22"/>
      <c r="BA109" s="22"/>
      <c r="BB109" s="23"/>
      <c r="BC109" s="22"/>
      <c r="BD109" s="38"/>
      <c r="BE109" s="38"/>
      <c r="BF109" s="38"/>
      <c r="BG109" s="38"/>
      <c r="BJ109" s="40"/>
      <c r="BK109" s="41"/>
      <c r="BL109" s="41"/>
      <c r="BM109" s="41"/>
      <c r="BR109" s="40"/>
      <c r="BT109" s="43"/>
      <c r="BZ109" s="44"/>
      <c r="CA109" s="30"/>
      <c r="CB109" s="30"/>
    </row>
    <row r="110" spans="33:80" x14ac:dyDescent="0.25">
      <c r="AG110" s="30"/>
      <c r="AH110" s="35"/>
      <c r="AI110" s="18"/>
      <c r="AJ110" s="19"/>
      <c r="AK110" s="18"/>
      <c r="AL110" s="19"/>
      <c r="AM110" s="20"/>
      <c r="AN110" s="20"/>
      <c r="AO110" s="21"/>
      <c r="AP110" s="21"/>
      <c r="AQ110" s="20"/>
      <c r="AR110" s="22"/>
      <c r="AS110" s="23"/>
      <c r="AT110" s="22"/>
      <c r="AU110" s="33"/>
      <c r="AV110" s="34"/>
      <c r="AW110" s="35"/>
      <c r="AX110" s="22"/>
      <c r="AY110" s="22"/>
      <c r="AZ110" s="22"/>
      <c r="BA110" s="22"/>
      <c r="BB110" s="23"/>
      <c r="BC110" s="22"/>
      <c r="BD110" s="38"/>
      <c r="BE110" s="38"/>
      <c r="BF110" s="38"/>
      <c r="BG110" s="38"/>
      <c r="BJ110" s="40"/>
      <c r="BK110" s="41"/>
      <c r="BL110" s="41"/>
      <c r="BM110" s="41"/>
      <c r="BR110" s="40"/>
      <c r="BT110" s="43"/>
      <c r="BZ110" s="44"/>
      <c r="CA110" s="30"/>
      <c r="CB110" s="30"/>
    </row>
    <row r="111" spans="33:80" x14ac:dyDescent="0.25">
      <c r="AG111" s="30"/>
      <c r="AH111" s="35"/>
      <c r="AI111" s="18"/>
      <c r="AJ111" s="19"/>
      <c r="AK111" s="18"/>
      <c r="AL111" s="19"/>
      <c r="AM111" s="20"/>
      <c r="AN111" s="20"/>
      <c r="AO111" s="21"/>
      <c r="AP111" s="21"/>
      <c r="AQ111" s="20"/>
      <c r="AR111" s="22"/>
      <c r="AS111" s="23"/>
      <c r="AT111" s="22"/>
      <c r="AU111" s="33"/>
      <c r="AV111" s="34"/>
      <c r="AW111" s="35"/>
      <c r="AX111" s="22"/>
      <c r="AY111" s="22"/>
      <c r="AZ111" s="22"/>
      <c r="BA111" s="22"/>
      <c r="BB111" s="23"/>
      <c r="BC111" s="22"/>
      <c r="BD111" s="38"/>
      <c r="BE111" s="38"/>
      <c r="BF111" s="38"/>
      <c r="BG111" s="38"/>
      <c r="BJ111" s="40"/>
      <c r="BK111" s="41"/>
      <c r="BL111" s="41"/>
      <c r="BM111" s="41"/>
      <c r="BR111" s="40"/>
      <c r="BT111" s="43"/>
      <c r="BZ111" s="44"/>
      <c r="CA111" s="30"/>
      <c r="CB111" s="30"/>
    </row>
    <row r="112" spans="33:80" x14ac:dyDescent="0.25">
      <c r="AG112" s="30"/>
      <c r="AH112" s="35"/>
      <c r="AI112" s="18"/>
      <c r="AJ112" s="19"/>
      <c r="AK112" s="18"/>
      <c r="AL112" s="19"/>
      <c r="AM112" s="20"/>
      <c r="AN112" s="20"/>
      <c r="AO112" s="21"/>
      <c r="AP112" s="21"/>
      <c r="AQ112" s="20"/>
      <c r="AR112" s="22"/>
      <c r="AS112" s="23"/>
      <c r="AT112" s="22"/>
      <c r="AU112" s="33"/>
      <c r="AV112" s="34"/>
      <c r="AW112" s="35"/>
      <c r="AX112" s="22"/>
      <c r="AY112" s="22"/>
      <c r="AZ112" s="22"/>
      <c r="BA112" s="22"/>
      <c r="BB112" s="23"/>
      <c r="BC112" s="22"/>
      <c r="BD112" s="38"/>
      <c r="BE112" s="38"/>
      <c r="BF112" s="38"/>
      <c r="BG112" s="38"/>
      <c r="BJ112" s="40"/>
      <c r="BK112" s="41"/>
      <c r="BL112" s="41"/>
      <c r="BM112" s="41"/>
      <c r="BR112" s="40"/>
      <c r="BT112" s="43"/>
      <c r="BZ112" s="44"/>
      <c r="CA112" s="30"/>
      <c r="CB112" s="30"/>
    </row>
    <row r="113" spans="33:80" x14ac:dyDescent="0.25">
      <c r="AG113" s="30"/>
      <c r="AH113" s="35"/>
      <c r="AI113" s="18"/>
      <c r="AJ113" s="19"/>
      <c r="AK113" s="18"/>
      <c r="AL113" s="19"/>
      <c r="AM113" s="20"/>
      <c r="AN113" s="20"/>
      <c r="AO113" s="21"/>
      <c r="AP113" s="21"/>
      <c r="AQ113" s="20"/>
      <c r="AR113" s="22"/>
      <c r="AS113" s="23"/>
      <c r="AT113" s="22"/>
      <c r="AU113" s="33"/>
      <c r="AV113" s="34"/>
      <c r="AW113" s="35"/>
      <c r="AX113" s="22"/>
      <c r="AY113" s="22"/>
      <c r="AZ113" s="22"/>
      <c r="BA113" s="22"/>
      <c r="BB113" s="23"/>
      <c r="BC113" s="22"/>
      <c r="BD113" s="38"/>
      <c r="BE113" s="38"/>
      <c r="BF113" s="38"/>
      <c r="BG113" s="38"/>
      <c r="BJ113" s="40"/>
      <c r="BK113" s="41"/>
      <c r="BL113" s="41"/>
      <c r="BM113" s="41"/>
      <c r="BR113" s="40"/>
      <c r="BT113" s="43"/>
      <c r="BZ113" s="44"/>
      <c r="CA113" s="30"/>
      <c r="CB113" s="30"/>
    </row>
    <row r="114" spans="33:80" x14ac:dyDescent="0.25">
      <c r="AG114" s="30"/>
      <c r="AH114" s="35"/>
      <c r="AI114" s="18"/>
      <c r="AJ114" s="19"/>
      <c r="AK114" s="18"/>
      <c r="AL114" s="19"/>
      <c r="AM114" s="20"/>
      <c r="AN114" s="20"/>
      <c r="AO114" s="21"/>
      <c r="AP114" s="21"/>
      <c r="AQ114" s="20"/>
      <c r="AR114" s="22"/>
      <c r="AS114" s="23"/>
      <c r="AT114" s="22"/>
      <c r="AU114" s="33"/>
      <c r="AV114" s="34"/>
      <c r="AW114" s="35"/>
      <c r="AX114" s="22"/>
      <c r="AY114" s="22"/>
      <c r="AZ114" s="22"/>
      <c r="BA114" s="22"/>
      <c r="BB114" s="23"/>
      <c r="BC114" s="22"/>
      <c r="BD114" s="38"/>
      <c r="BE114" s="38"/>
      <c r="BF114" s="38"/>
      <c r="BG114" s="38"/>
      <c r="BJ114" s="40"/>
      <c r="BK114" s="41"/>
      <c r="BL114" s="41"/>
      <c r="BM114" s="41"/>
      <c r="BR114" s="40"/>
      <c r="BT114" s="43"/>
      <c r="BZ114" s="44"/>
      <c r="CA114" s="30"/>
      <c r="CB114" s="30"/>
    </row>
    <row r="115" spans="33:80" x14ac:dyDescent="0.25">
      <c r="AG115" s="30"/>
      <c r="AH115" s="35"/>
      <c r="AI115" s="18"/>
      <c r="AJ115" s="19"/>
      <c r="AK115" s="18"/>
      <c r="AL115" s="19"/>
      <c r="AM115" s="20"/>
      <c r="AN115" s="20"/>
      <c r="AO115" s="21"/>
      <c r="AP115" s="21"/>
      <c r="AQ115" s="20"/>
      <c r="AR115" s="22"/>
      <c r="AS115" s="23"/>
      <c r="AT115" s="22"/>
      <c r="AU115" s="33"/>
      <c r="AV115" s="34"/>
      <c r="AW115" s="35"/>
      <c r="AX115" s="22"/>
      <c r="AY115" s="22"/>
      <c r="AZ115" s="22"/>
      <c r="BA115" s="22"/>
      <c r="BB115" s="23"/>
      <c r="BC115" s="22"/>
      <c r="BD115" s="38"/>
      <c r="BE115" s="38"/>
      <c r="BF115" s="38"/>
      <c r="BG115" s="38"/>
      <c r="BJ115" s="40"/>
      <c r="BK115" s="41"/>
      <c r="BL115" s="41"/>
      <c r="BM115" s="41"/>
      <c r="BR115" s="40"/>
      <c r="BT115" s="43"/>
      <c r="BZ115" s="44"/>
      <c r="CA115" s="30"/>
      <c r="CB115" s="30"/>
    </row>
    <row r="116" spans="33:80" x14ac:dyDescent="0.25">
      <c r="AG116" s="30"/>
      <c r="AH116" s="35"/>
      <c r="AI116" s="18"/>
      <c r="AJ116" s="19"/>
      <c r="AK116" s="18"/>
      <c r="AL116" s="19"/>
      <c r="AM116" s="20"/>
      <c r="AN116" s="20"/>
      <c r="AO116" s="21"/>
      <c r="AP116" s="21"/>
      <c r="AQ116" s="20"/>
      <c r="AR116" s="22"/>
      <c r="AS116" s="23"/>
      <c r="AT116" s="22"/>
      <c r="AU116" s="33"/>
      <c r="AV116" s="34"/>
      <c r="AW116" s="35"/>
      <c r="AX116" s="22"/>
      <c r="AY116" s="22"/>
      <c r="AZ116" s="22"/>
      <c r="BA116" s="22"/>
      <c r="BB116" s="23"/>
      <c r="BC116" s="22"/>
      <c r="BD116" s="38"/>
      <c r="BE116" s="38"/>
      <c r="BF116" s="38"/>
      <c r="BG116" s="38"/>
      <c r="BJ116" s="40"/>
      <c r="BK116" s="41"/>
      <c r="BL116" s="41"/>
      <c r="BM116" s="41"/>
      <c r="BR116" s="40"/>
      <c r="BT116" s="43"/>
      <c r="BZ116" s="44"/>
      <c r="CA116" s="30"/>
      <c r="CB116" s="30"/>
    </row>
    <row r="117" spans="33:80" x14ac:dyDescent="0.25">
      <c r="AG117" s="30"/>
      <c r="AH117" s="35"/>
      <c r="AI117" s="18"/>
      <c r="AJ117" s="19"/>
      <c r="AK117" s="18"/>
      <c r="AL117" s="19"/>
      <c r="AM117" s="20"/>
      <c r="AN117" s="20"/>
      <c r="AO117" s="21"/>
      <c r="AP117" s="21"/>
      <c r="AQ117" s="20"/>
      <c r="AR117" s="22"/>
      <c r="AS117" s="23"/>
      <c r="AT117" s="22"/>
      <c r="AU117" s="33"/>
      <c r="AV117" s="34"/>
      <c r="AW117" s="35"/>
      <c r="AX117" s="22"/>
      <c r="AY117" s="22"/>
      <c r="AZ117" s="22"/>
      <c r="BA117" s="22"/>
      <c r="BB117" s="23"/>
      <c r="BC117" s="22"/>
      <c r="BD117" s="38"/>
      <c r="BE117" s="38"/>
      <c r="BF117" s="38"/>
      <c r="BG117" s="38"/>
      <c r="BJ117" s="40"/>
      <c r="BK117" s="41"/>
      <c r="BL117" s="41"/>
      <c r="BM117" s="41"/>
      <c r="BR117" s="40"/>
      <c r="BT117" s="43"/>
      <c r="BZ117" s="44"/>
      <c r="CA117" s="30"/>
      <c r="CB117" s="30"/>
    </row>
    <row r="118" spans="33:80" x14ac:dyDescent="0.25">
      <c r="AG118" s="30"/>
      <c r="AH118" s="35"/>
      <c r="AI118" s="18"/>
      <c r="AJ118" s="19"/>
      <c r="AK118" s="18"/>
      <c r="AL118" s="19"/>
      <c r="AM118" s="20"/>
      <c r="AN118" s="20"/>
      <c r="AO118" s="21"/>
      <c r="AP118" s="21"/>
      <c r="AQ118" s="20"/>
      <c r="AR118" s="22"/>
      <c r="AS118" s="23"/>
      <c r="AT118" s="22"/>
      <c r="AU118" s="33"/>
      <c r="AV118" s="34"/>
      <c r="AW118" s="35"/>
      <c r="AX118" s="22"/>
      <c r="AY118" s="22"/>
      <c r="AZ118" s="22"/>
      <c r="BA118" s="22"/>
      <c r="BB118" s="23"/>
      <c r="BC118" s="22"/>
      <c r="BD118" s="38"/>
      <c r="BE118" s="38"/>
      <c r="BF118" s="38"/>
      <c r="BG118" s="38"/>
      <c r="BJ118" s="40"/>
      <c r="BK118" s="41"/>
      <c r="BL118" s="41"/>
      <c r="BM118" s="41"/>
      <c r="BR118" s="40"/>
      <c r="BT118" s="43"/>
      <c r="BZ118" s="44"/>
      <c r="CA118" s="30"/>
      <c r="CB118" s="30"/>
    </row>
    <row r="119" spans="33:80" x14ac:dyDescent="0.25">
      <c r="AG119" s="30"/>
      <c r="AH119" s="35"/>
      <c r="AI119" s="18"/>
      <c r="AJ119" s="19"/>
      <c r="AK119" s="18"/>
      <c r="AL119" s="19"/>
      <c r="AM119" s="20"/>
      <c r="AN119" s="20"/>
      <c r="AO119" s="21"/>
      <c r="AP119" s="21"/>
      <c r="AQ119" s="20"/>
      <c r="AR119" s="22"/>
      <c r="AS119" s="23"/>
      <c r="AT119" s="22"/>
      <c r="AU119" s="33"/>
      <c r="AV119" s="34"/>
      <c r="AW119" s="35"/>
      <c r="AX119" s="22"/>
      <c r="AY119" s="22"/>
      <c r="AZ119" s="22"/>
      <c r="BA119" s="22"/>
      <c r="BB119" s="23"/>
      <c r="BC119" s="22"/>
      <c r="BD119" s="38"/>
      <c r="BE119" s="38"/>
      <c r="BF119" s="38"/>
      <c r="BG119" s="38"/>
      <c r="BJ119" s="40"/>
      <c r="BK119" s="41"/>
      <c r="BL119" s="41"/>
      <c r="BM119" s="41"/>
      <c r="BR119" s="40"/>
      <c r="BT119" s="43"/>
      <c r="BZ119" s="44"/>
      <c r="CA119" s="30"/>
      <c r="CB119" s="30"/>
    </row>
    <row r="120" spans="33:80" x14ac:dyDescent="0.25">
      <c r="AG120" s="30"/>
      <c r="AH120" s="35"/>
      <c r="AI120" s="18"/>
      <c r="AJ120" s="19"/>
      <c r="AK120" s="18"/>
      <c r="AL120" s="19"/>
      <c r="AM120" s="20"/>
      <c r="AN120" s="20"/>
      <c r="AO120" s="21"/>
      <c r="AP120" s="21"/>
      <c r="AQ120" s="20"/>
      <c r="AR120" s="22"/>
      <c r="AS120" s="23"/>
      <c r="AT120" s="22"/>
      <c r="AU120" s="33"/>
      <c r="AV120" s="34"/>
      <c r="AW120" s="35"/>
      <c r="AX120" s="22"/>
      <c r="AY120" s="22"/>
      <c r="AZ120" s="22"/>
      <c r="BA120" s="22"/>
      <c r="BB120" s="23"/>
      <c r="BC120" s="22"/>
      <c r="BD120" s="38"/>
      <c r="BE120" s="38"/>
      <c r="BF120" s="38"/>
      <c r="BG120" s="38"/>
      <c r="BJ120" s="40"/>
      <c r="BK120" s="41"/>
      <c r="BL120" s="41"/>
      <c r="BM120" s="41"/>
      <c r="BR120" s="40"/>
      <c r="BT120" s="43"/>
      <c r="BZ120" s="44"/>
      <c r="CA120" s="30"/>
      <c r="CB120" s="30"/>
    </row>
    <row r="121" spans="33:80" x14ac:dyDescent="0.25">
      <c r="AG121" s="30"/>
      <c r="AH121" s="35"/>
      <c r="AI121" s="18"/>
      <c r="AJ121" s="19"/>
      <c r="AK121" s="18"/>
      <c r="AL121" s="19"/>
      <c r="AM121" s="20"/>
      <c r="AN121" s="20"/>
      <c r="AO121" s="21"/>
      <c r="AP121" s="21"/>
      <c r="AQ121" s="20"/>
      <c r="AR121" s="22"/>
      <c r="AS121" s="23"/>
      <c r="AT121" s="22"/>
      <c r="AU121" s="33"/>
      <c r="AV121" s="34"/>
      <c r="AW121" s="35"/>
      <c r="AX121" s="22"/>
      <c r="AY121" s="22"/>
      <c r="AZ121" s="22"/>
      <c r="BA121" s="22"/>
      <c r="BB121" s="23"/>
      <c r="BC121" s="22"/>
      <c r="BD121" s="38"/>
      <c r="BE121" s="38"/>
      <c r="BF121" s="38"/>
      <c r="BG121" s="38"/>
      <c r="BJ121" s="40"/>
      <c r="BK121" s="41"/>
      <c r="BL121" s="41"/>
      <c r="BM121" s="41"/>
      <c r="BR121" s="40"/>
      <c r="BT121" s="43"/>
      <c r="BZ121" s="44"/>
      <c r="CA121" s="30"/>
      <c r="CB121" s="30"/>
    </row>
    <row r="122" spans="33:80" x14ac:dyDescent="0.25">
      <c r="AG122" s="30"/>
      <c r="AH122" s="35"/>
      <c r="AI122" s="18"/>
      <c r="AJ122" s="19"/>
      <c r="AK122" s="18"/>
      <c r="AL122" s="19"/>
      <c r="AM122" s="20"/>
      <c r="AN122" s="20"/>
      <c r="AO122" s="21"/>
      <c r="AP122" s="21"/>
      <c r="AQ122" s="20"/>
      <c r="AR122" s="22"/>
      <c r="AS122" s="23"/>
      <c r="AT122" s="22"/>
      <c r="AU122" s="33"/>
      <c r="AV122" s="34"/>
      <c r="AW122" s="35"/>
      <c r="AX122" s="22"/>
      <c r="AY122" s="22"/>
      <c r="AZ122" s="22"/>
      <c r="BA122" s="22"/>
      <c r="BB122" s="23"/>
      <c r="BC122" s="22"/>
      <c r="BD122" s="38"/>
      <c r="BE122" s="38"/>
      <c r="BF122" s="38"/>
      <c r="BG122" s="38"/>
      <c r="BJ122" s="40"/>
      <c r="BK122" s="41"/>
      <c r="BL122" s="41"/>
      <c r="BM122" s="41"/>
      <c r="BR122" s="40"/>
      <c r="BT122" s="43"/>
      <c r="BZ122" s="44"/>
      <c r="CA122" s="30"/>
      <c r="CB122" s="30"/>
    </row>
    <row r="123" spans="33:80" x14ac:dyDescent="0.25">
      <c r="AG123" s="30"/>
      <c r="AH123" s="35"/>
      <c r="AI123" s="18"/>
      <c r="AJ123" s="19"/>
      <c r="AK123" s="18"/>
      <c r="AL123" s="19"/>
      <c r="AM123" s="20"/>
      <c r="AN123" s="20"/>
      <c r="AO123" s="21"/>
      <c r="AP123" s="21"/>
      <c r="AQ123" s="20"/>
      <c r="AR123" s="22"/>
      <c r="AS123" s="23"/>
      <c r="AT123" s="22"/>
      <c r="AU123" s="33"/>
      <c r="AV123" s="34"/>
      <c r="AW123" s="35"/>
      <c r="AX123" s="22"/>
      <c r="AY123" s="22"/>
      <c r="AZ123" s="22"/>
      <c r="BA123" s="22"/>
      <c r="BB123" s="23"/>
      <c r="BC123" s="22"/>
      <c r="BD123" s="38"/>
      <c r="BE123" s="38"/>
      <c r="BF123" s="38"/>
      <c r="BG123" s="38"/>
      <c r="BJ123" s="40"/>
      <c r="BK123" s="41"/>
      <c r="BL123" s="41"/>
      <c r="BM123" s="41"/>
      <c r="BR123" s="40"/>
      <c r="BT123" s="43"/>
      <c r="BZ123" s="44"/>
      <c r="CA123" s="30"/>
      <c r="CB123" s="30"/>
    </row>
    <row r="124" spans="33:80" x14ac:dyDescent="0.25">
      <c r="AG124" s="30"/>
      <c r="AH124" s="35"/>
      <c r="AI124" s="18"/>
      <c r="AJ124" s="19"/>
      <c r="AK124" s="18"/>
      <c r="AL124" s="19"/>
      <c r="AM124" s="20"/>
      <c r="AN124" s="20"/>
      <c r="AO124" s="21"/>
      <c r="AP124" s="21"/>
      <c r="AQ124" s="20"/>
      <c r="AR124" s="22"/>
      <c r="AS124" s="23"/>
      <c r="AT124" s="22"/>
      <c r="AU124" s="33"/>
      <c r="AV124" s="34"/>
      <c r="AW124" s="35"/>
      <c r="AX124" s="22"/>
      <c r="AY124" s="22"/>
      <c r="AZ124" s="22"/>
      <c r="BA124" s="22"/>
      <c r="BB124" s="23"/>
      <c r="BC124" s="22"/>
      <c r="BD124" s="38"/>
      <c r="BE124" s="38"/>
      <c r="BF124" s="38"/>
      <c r="BG124" s="38"/>
      <c r="BJ124" s="40"/>
      <c r="BK124" s="41"/>
      <c r="BL124" s="41"/>
      <c r="BM124" s="41"/>
      <c r="BR124" s="40"/>
      <c r="BT124" s="43"/>
      <c r="BZ124" s="44"/>
      <c r="CA124" s="30"/>
      <c r="CB124" s="30"/>
    </row>
    <row r="125" spans="33:80" x14ac:dyDescent="0.25">
      <c r="AG125" s="30"/>
      <c r="AH125" s="35"/>
      <c r="AI125" s="18"/>
      <c r="AJ125" s="19"/>
      <c r="AK125" s="18"/>
      <c r="AL125" s="19"/>
      <c r="AM125" s="20"/>
      <c r="AN125" s="20"/>
      <c r="AO125" s="21"/>
      <c r="AP125" s="21"/>
      <c r="AQ125" s="20"/>
      <c r="AR125" s="22"/>
      <c r="AS125" s="23"/>
      <c r="AT125" s="22"/>
      <c r="AU125" s="33"/>
      <c r="AV125" s="34"/>
      <c r="AW125" s="35"/>
      <c r="AX125" s="22"/>
      <c r="AY125" s="22"/>
      <c r="AZ125" s="22"/>
      <c r="BA125" s="22"/>
      <c r="BB125" s="23"/>
      <c r="BC125" s="22"/>
      <c r="BD125" s="38"/>
      <c r="BE125" s="38"/>
      <c r="BF125" s="38"/>
      <c r="BG125" s="38"/>
      <c r="BJ125" s="40"/>
      <c r="BK125" s="41"/>
      <c r="BL125" s="41"/>
      <c r="BM125" s="41"/>
      <c r="BR125" s="40"/>
      <c r="BT125" s="43"/>
      <c r="BZ125" s="44"/>
      <c r="CA125" s="30"/>
      <c r="CB125" s="30"/>
    </row>
    <row r="126" spans="33:80" x14ac:dyDescent="0.25">
      <c r="AG126" s="30"/>
      <c r="AH126" s="35"/>
      <c r="AI126" s="18"/>
      <c r="AJ126" s="19"/>
      <c r="AK126" s="18"/>
      <c r="AL126" s="19"/>
      <c r="AM126" s="20"/>
      <c r="AN126" s="20"/>
      <c r="AO126" s="21"/>
      <c r="AP126" s="21"/>
      <c r="AQ126" s="20"/>
      <c r="AR126" s="22"/>
      <c r="AS126" s="23"/>
      <c r="AT126" s="22"/>
      <c r="AU126" s="33"/>
      <c r="AV126" s="34"/>
      <c r="AW126" s="35"/>
      <c r="AX126" s="22"/>
      <c r="AY126" s="22"/>
      <c r="AZ126" s="22"/>
      <c r="BA126" s="22"/>
      <c r="BB126" s="23"/>
      <c r="BC126" s="22"/>
      <c r="BD126" s="38"/>
      <c r="BE126" s="38"/>
      <c r="BF126" s="38"/>
      <c r="BG126" s="38"/>
      <c r="BJ126" s="40"/>
      <c r="BK126" s="41"/>
      <c r="BL126" s="41"/>
      <c r="BM126" s="41"/>
      <c r="BR126" s="40"/>
      <c r="BT126" s="43"/>
      <c r="BZ126" s="44"/>
      <c r="CA126" s="30"/>
      <c r="CB126" s="30"/>
    </row>
    <row r="127" spans="33:80" x14ac:dyDescent="0.25">
      <c r="AG127" s="30"/>
      <c r="AH127" s="35"/>
      <c r="AI127" s="18"/>
      <c r="AJ127" s="19"/>
      <c r="AK127" s="18"/>
      <c r="AL127" s="19"/>
      <c r="AM127" s="20"/>
      <c r="AN127" s="20"/>
      <c r="AO127" s="21"/>
      <c r="AP127" s="21"/>
      <c r="AQ127" s="20"/>
      <c r="AR127" s="22"/>
      <c r="AS127" s="23"/>
      <c r="AT127" s="22"/>
      <c r="AU127" s="33"/>
      <c r="AV127" s="34"/>
      <c r="AW127" s="35"/>
      <c r="AX127" s="22"/>
      <c r="AY127" s="22"/>
      <c r="AZ127" s="22"/>
      <c r="BA127" s="22"/>
      <c r="BB127" s="23"/>
      <c r="BC127" s="22"/>
      <c r="BD127" s="38"/>
      <c r="BE127" s="38"/>
      <c r="BF127" s="38"/>
      <c r="BG127" s="38"/>
      <c r="BJ127" s="40"/>
      <c r="BK127" s="41"/>
      <c r="BL127" s="41"/>
      <c r="BM127" s="41"/>
      <c r="BR127" s="40"/>
      <c r="BT127" s="43"/>
      <c r="BZ127" s="44"/>
      <c r="CA127" s="30"/>
      <c r="CB127" s="30"/>
    </row>
    <row r="128" spans="33:80" x14ac:dyDescent="0.25">
      <c r="AG128" s="30"/>
      <c r="AH128" s="35"/>
      <c r="AI128" s="18"/>
      <c r="AJ128" s="19"/>
      <c r="AK128" s="18"/>
      <c r="AL128" s="19"/>
      <c r="AM128" s="20"/>
      <c r="AN128" s="20"/>
      <c r="AO128" s="21"/>
      <c r="AP128" s="21"/>
      <c r="AQ128" s="20"/>
      <c r="AR128" s="22"/>
      <c r="AS128" s="23"/>
      <c r="AT128" s="22"/>
      <c r="AU128" s="33"/>
      <c r="AV128" s="34"/>
      <c r="AW128" s="35"/>
      <c r="AX128" s="22"/>
      <c r="AY128" s="22"/>
      <c r="AZ128" s="22"/>
      <c r="BA128" s="22"/>
      <c r="BB128" s="23"/>
      <c r="BC128" s="22"/>
      <c r="BD128" s="38"/>
      <c r="BE128" s="38"/>
      <c r="BF128" s="38"/>
      <c r="BG128" s="38"/>
      <c r="BJ128" s="40"/>
      <c r="BK128" s="41"/>
      <c r="BL128" s="41"/>
      <c r="BM128" s="41"/>
      <c r="BR128" s="40"/>
      <c r="BT128" s="43"/>
      <c r="BZ128" s="44"/>
      <c r="CA128" s="30"/>
      <c r="CB128" s="30"/>
    </row>
    <row r="129" spans="33:80" x14ac:dyDescent="0.25">
      <c r="AG129" s="30"/>
      <c r="AH129" s="35"/>
      <c r="AI129" s="18"/>
      <c r="AJ129" s="19"/>
      <c r="AK129" s="18"/>
      <c r="AL129" s="19"/>
      <c r="AM129" s="20"/>
      <c r="AN129" s="20"/>
      <c r="AO129" s="21"/>
      <c r="AP129" s="21"/>
      <c r="AQ129" s="20"/>
      <c r="AR129" s="22"/>
      <c r="AS129" s="23"/>
      <c r="AT129" s="22"/>
      <c r="AU129" s="33"/>
      <c r="AV129" s="34"/>
      <c r="AW129" s="35"/>
      <c r="AX129" s="22"/>
      <c r="AY129" s="22"/>
      <c r="AZ129" s="22"/>
      <c r="BA129" s="22"/>
      <c r="BB129" s="23"/>
      <c r="BC129" s="22"/>
      <c r="BD129" s="38"/>
      <c r="BE129" s="38"/>
      <c r="BF129" s="38"/>
      <c r="BG129" s="38"/>
      <c r="BJ129" s="40"/>
      <c r="BK129" s="41"/>
      <c r="BL129" s="41"/>
      <c r="BM129" s="41"/>
      <c r="BR129" s="40"/>
      <c r="BT129" s="43"/>
      <c r="BZ129" s="44"/>
      <c r="CA129" s="30"/>
      <c r="CB129" s="30"/>
    </row>
    <row r="130" spans="33:80" x14ac:dyDescent="0.25">
      <c r="AG130" s="30"/>
      <c r="AH130" s="35"/>
      <c r="AI130" s="18"/>
      <c r="AJ130" s="19"/>
      <c r="AK130" s="18"/>
      <c r="AL130" s="19"/>
      <c r="AM130" s="20"/>
      <c r="AN130" s="20"/>
      <c r="AO130" s="21"/>
      <c r="AP130" s="21"/>
      <c r="AQ130" s="20"/>
      <c r="AR130" s="22"/>
      <c r="AS130" s="23"/>
      <c r="AT130" s="22"/>
      <c r="AU130" s="33"/>
      <c r="AV130" s="34"/>
      <c r="AW130" s="35"/>
      <c r="AX130" s="22"/>
      <c r="AY130" s="22"/>
      <c r="AZ130" s="22"/>
      <c r="BA130" s="22"/>
      <c r="BB130" s="23"/>
      <c r="BC130" s="22"/>
      <c r="BD130" s="38"/>
      <c r="BE130" s="38"/>
      <c r="BF130" s="38"/>
      <c r="BG130" s="38"/>
      <c r="BJ130" s="40"/>
      <c r="BK130" s="41"/>
      <c r="BL130" s="41"/>
      <c r="BM130" s="41"/>
      <c r="BR130" s="40"/>
      <c r="BT130" s="43"/>
      <c r="BZ130" s="44"/>
      <c r="CA130" s="30"/>
      <c r="CB130" s="30"/>
    </row>
    <row r="131" spans="33:80" x14ac:dyDescent="0.25">
      <c r="AG131" s="30"/>
      <c r="AH131" s="35"/>
      <c r="AI131" s="18"/>
      <c r="AJ131" s="19"/>
      <c r="AK131" s="18"/>
      <c r="AL131" s="19"/>
      <c r="AM131" s="20"/>
      <c r="AN131" s="20"/>
      <c r="AO131" s="21"/>
      <c r="AP131" s="21"/>
      <c r="AQ131" s="20"/>
      <c r="AR131" s="22"/>
      <c r="AS131" s="23"/>
      <c r="AT131" s="22"/>
      <c r="AU131" s="33"/>
      <c r="AV131" s="34"/>
      <c r="AW131" s="35"/>
      <c r="AX131" s="22"/>
      <c r="AY131" s="22"/>
      <c r="AZ131" s="22"/>
      <c r="BA131" s="22"/>
      <c r="BB131" s="23"/>
      <c r="BC131" s="22"/>
      <c r="BD131" s="38"/>
      <c r="BE131" s="38"/>
      <c r="BF131" s="38"/>
      <c r="BG131" s="38"/>
      <c r="BJ131" s="40"/>
      <c r="BK131" s="41"/>
      <c r="BL131" s="41"/>
      <c r="BM131" s="41"/>
      <c r="BR131" s="40"/>
      <c r="BT131" s="43"/>
      <c r="BZ131" s="44"/>
      <c r="CA131" s="30"/>
      <c r="CB131" s="30"/>
    </row>
    <row r="132" spans="33:80" x14ac:dyDescent="0.25">
      <c r="AG132" s="30"/>
      <c r="AH132" s="35"/>
      <c r="AI132" s="18"/>
      <c r="AJ132" s="19"/>
      <c r="AK132" s="18"/>
      <c r="AL132" s="19"/>
      <c r="AM132" s="20"/>
      <c r="AN132" s="20"/>
      <c r="AO132" s="21"/>
      <c r="AP132" s="21"/>
      <c r="AQ132" s="20"/>
      <c r="AR132" s="22"/>
      <c r="AS132" s="23"/>
      <c r="AT132" s="22"/>
      <c r="AU132" s="33"/>
      <c r="AV132" s="34"/>
      <c r="AW132" s="35"/>
      <c r="AX132" s="22"/>
      <c r="AY132" s="22"/>
      <c r="AZ132" s="22"/>
      <c r="BA132" s="22"/>
      <c r="BB132" s="23"/>
      <c r="BC132" s="22"/>
      <c r="BD132" s="38"/>
      <c r="BE132" s="38"/>
      <c r="BF132" s="38"/>
      <c r="BG132" s="38"/>
      <c r="BJ132" s="40"/>
      <c r="BK132" s="41"/>
      <c r="BL132" s="41"/>
      <c r="BM132" s="41"/>
      <c r="BR132" s="40"/>
      <c r="BT132" s="43"/>
      <c r="BZ132" s="44"/>
      <c r="CA132" s="30"/>
      <c r="CB132" s="30"/>
    </row>
    <row r="133" spans="33:80" x14ac:dyDescent="0.25">
      <c r="AG133" s="30"/>
      <c r="AH133" s="35"/>
      <c r="AI133" s="18"/>
      <c r="AJ133" s="19"/>
      <c r="AK133" s="18"/>
      <c r="AL133" s="19"/>
      <c r="AM133" s="20"/>
      <c r="AN133" s="20"/>
      <c r="AO133" s="21"/>
      <c r="AP133" s="21"/>
      <c r="AQ133" s="20"/>
      <c r="AR133" s="22"/>
      <c r="AS133" s="23"/>
      <c r="AT133" s="22"/>
      <c r="AU133" s="33"/>
      <c r="AV133" s="34"/>
      <c r="AW133" s="35"/>
      <c r="AX133" s="22"/>
      <c r="AY133" s="22"/>
      <c r="AZ133" s="22"/>
      <c r="BA133" s="22"/>
      <c r="BB133" s="23"/>
      <c r="BC133" s="22"/>
      <c r="BD133" s="38"/>
      <c r="BE133" s="38"/>
      <c r="BF133" s="38"/>
      <c r="BG133" s="38"/>
      <c r="BJ133" s="40"/>
      <c r="BK133" s="41"/>
      <c r="BL133" s="41"/>
      <c r="BM133" s="41"/>
      <c r="BR133" s="40"/>
      <c r="BT133" s="43"/>
      <c r="BZ133" s="44"/>
      <c r="CA133" s="30"/>
      <c r="CB133" s="30"/>
    </row>
    <row r="134" spans="33:80" x14ac:dyDescent="0.25">
      <c r="AG134" s="30"/>
      <c r="AH134" s="35"/>
      <c r="AI134" s="18"/>
      <c r="AJ134" s="19"/>
      <c r="AK134" s="18"/>
      <c r="AL134" s="19"/>
      <c r="AM134" s="20"/>
      <c r="AN134" s="20"/>
      <c r="AO134" s="21"/>
      <c r="AP134" s="21"/>
      <c r="AQ134" s="20"/>
      <c r="AR134" s="22"/>
      <c r="AS134" s="23"/>
      <c r="AT134" s="22"/>
      <c r="AU134" s="33"/>
      <c r="AV134" s="34"/>
      <c r="AW134" s="35"/>
      <c r="AX134" s="22"/>
      <c r="AY134" s="22"/>
      <c r="AZ134" s="22"/>
      <c r="BA134" s="22"/>
      <c r="BB134" s="23"/>
      <c r="BC134" s="22"/>
      <c r="BD134" s="38"/>
      <c r="BE134" s="38"/>
      <c r="BF134" s="38"/>
      <c r="BG134" s="38"/>
      <c r="BJ134" s="40"/>
      <c r="BK134" s="41"/>
      <c r="BL134" s="41"/>
      <c r="BM134" s="41"/>
      <c r="BR134" s="40"/>
      <c r="BT134" s="43"/>
      <c r="BZ134" s="44"/>
      <c r="CA134" s="30"/>
      <c r="CB134" s="30"/>
    </row>
    <row r="135" spans="33:80" x14ac:dyDescent="0.25">
      <c r="AG135" s="30"/>
      <c r="AH135" s="35"/>
      <c r="AI135" s="18"/>
      <c r="AJ135" s="19"/>
      <c r="AK135" s="18"/>
      <c r="AL135" s="19"/>
      <c r="AM135" s="20"/>
      <c r="AN135" s="20"/>
      <c r="AO135" s="21"/>
      <c r="AP135" s="21"/>
      <c r="AQ135" s="20"/>
      <c r="AR135" s="22"/>
      <c r="AS135" s="23"/>
      <c r="AT135" s="22"/>
      <c r="AU135" s="33"/>
      <c r="AV135" s="34"/>
      <c r="AW135" s="35"/>
      <c r="AX135" s="22"/>
      <c r="AY135" s="22"/>
      <c r="AZ135" s="22"/>
      <c r="BA135" s="22"/>
      <c r="BB135" s="23"/>
      <c r="BC135" s="22"/>
      <c r="BD135" s="38"/>
      <c r="BE135" s="38"/>
      <c r="BF135" s="38"/>
      <c r="BG135" s="38"/>
      <c r="BJ135" s="40"/>
      <c r="BK135" s="41"/>
      <c r="BL135" s="41"/>
      <c r="BM135" s="41"/>
      <c r="BR135" s="40"/>
      <c r="BT135" s="43"/>
      <c r="BZ135" s="44"/>
      <c r="CA135" s="30"/>
      <c r="CB135" s="30"/>
    </row>
    <row r="136" spans="33:80" x14ac:dyDescent="0.25">
      <c r="AG136" s="30"/>
      <c r="AH136" s="35"/>
      <c r="AI136" s="18"/>
      <c r="AJ136" s="19"/>
      <c r="AK136" s="18"/>
      <c r="AL136" s="19"/>
      <c r="AM136" s="20"/>
      <c r="AN136" s="20"/>
      <c r="AO136" s="21"/>
      <c r="AP136" s="21"/>
      <c r="AQ136" s="20"/>
      <c r="AR136" s="22"/>
      <c r="AS136" s="23"/>
      <c r="AT136" s="22"/>
      <c r="AU136" s="33"/>
      <c r="AV136" s="34"/>
      <c r="AW136" s="35"/>
      <c r="AX136" s="22"/>
      <c r="AY136" s="22"/>
      <c r="AZ136" s="22"/>
      <c r="BA136" s="22"/>
      <c r="BB136" s="23"/>
      <c r="BC136" s="22"/>
      <c r="BD136" s="38"/>
      <c r="BE136" s="38"/>
      <c r="BF136" s="38"/>
      <c r="BG136" s="38"/>
      <c r="BJ136" s="40"/>
      <c r="BK136" s="41"/>
      <c r="BL136" s="41"/>
      <c r="BM136" s="41"/>
      <c r="BR136" s="40"/>
      <c r="BT136" s="43"/>
      <c r="BZ136" s="44"/>
      <c r="CA136" s="30"/>
      <c r="CB136" s="30"/>
    </row>
    <row r="137" spans="33:80" x14ac:dyDescent="0.25">
      <c r="AG137" s="30"/>
      <c r="AH137" s="35"/>
      <c r="AI137" s="18"/>
      <c r="AJ137" s="19"/>
      <c r="AK137" s="18"/>
      <c r="AL137" s="19"/>
      <c r="AM137" s="20"/>
      <c r="AN137" s="20"/>
      <c r="AO137" s="21"/>
      <c r="AP137" s="21"/>
      <c r="AQ137" s="20"/>
      <c r="AR137" s="22"/>
      <c r="AS137" s="23"/>
      <c r="AT137" s="22"/>
      <c r="AU137" s="33"/>
      <c r="AV137" s="34"/>
      <c r="AW137" s="35"/>
      <c r="AX137" s="22"/>
      <c r="AY137" s="22"/>
      <c r="AZ137" s="22"/>
      <c r="BA137" s="22"/>
      <c r="BB137" s="23"/>
      <c r="BC137" s="22"/>
      <c r="BD137" s="38"/>
      <c r="BE137" s="38"/>
      <c r="BF137" s="38"/>
      <c r="BG137" s="38"/>
      <c r="BJ137" s="40"/>
      <c r="BK137" s="41"/>
      <c r="BL137" s="41"/>
      <c r="BM137" s="41"/>
      <c r="BR137" s="40"/>
      <c r="BT137" s="43"/>
      <c r="BZ137" s="44"/>
      <c r="CA137" s="30"/>
      <c r="CB137" s="30"/>
    </row>
    <row r="138" spans="33:80" x14ac:dyDescent="0.25">
      <c r="AG138" s="30"/>
      <c r="AH138" s="35"/>
      <c r="AI138" s="18"/>
      <c r="AJ138" s="19"/>
      <c r="AK138" s="18"/>
      <c r="AL138" s="19"/>
      <c r="AM138" s="20"/>
      <c r="AN138" s="20"/>
      <c r="AO138" s="21"/>
      <c r="AP138" s="21"/>
      <c r="AQ138" s="20"/>
      <c r="AR138" s="22"/>
      <c r="AS138" s="23"/>
      <c r="AT138" s="22"/>
      <c r="AU138" s="33"/>
      <c r="AV138" s="34"/>
      <c r="AW138" s="35"/>
      <c r="AX138" s="22"/>
      <c r="AY138" s="22"/>
      <c r="AZ138" s="22"/>
      <c r="BA138" s="22"/>
      <c r="BB138" s="23"/>
      <c r="BC138" s="22"/>
      <c r="BD138" s="38"/>
      <c r="BE138" s="38"/>
      <c r="BF138" s="38"/>
      <c r="BG138" s="38"/>
      <c r="BJ138" s="40"/>
      <c r="BK138" s="41"/>
      <c r="BL138" s="41"/>
      <c r="BM138" s="41"/>
      <c r="BR138" s="40"/>
      <c r="BT138" s="43"/>
      <c r="BZ138" s="44"/>
      <c r="CA138" s="30"/>
      <c r="CB138" s="30"/>
    </row>
    <row r="139" spans="33:80" x14ac:dyDescent="0.25">
      <c r="AG139" s="30"/>
      <c r="AH139" s="35"/>
      <c r="AI139" s="18"/>
      <c r="AJ139" s="19"/>
      <c r="AK139" s="18"/>
      <c r="AL139" s="19"/>
      <c r="AM139" s="20"/>
      <c r="AN139" s="20"/>
      <c r="AO139" s="21"/>
      <c r="AP139" s="21"/>
      <c r="AQ139" s="20"/>
      <c r="AR139" s="22"/>
      <c r="AS139" s="23"/>
      <c r="AT139" s="22"/>
      <c r="AU139" s="33"/>
      <c r="AV139" s="34"/>
      <c r="AW139" s="35"/>
      <c r="AX139" s="22"/>
      <c r="AY139" s="22"/>
      <c r="AZ139" s="22"/>
      <c r="BA139" s="22"/>
      <c r="BB139" s="23"/>
      <c r="BC139" s="22"/>
      <c r="BD139" s="38"/>
      <c r="BE139" s="38"/>
      <c r="BF139" s="38"/>
      <c r="BG139" s="38"/>
      <c r="BJ139" s="40"/>
      <c r="BK139" s="41"/>
      <c r="BL139" s="41"/>
      <c r="BM139" s="41"/>
      <c r="BR139" s="40"/>
      <c r="BT139" s="43"/>
      <c r="BZ139" s="44"/>
      <c r="CA139" s="30"/>
      <c r="CB139" s="30"/>
    </row>
    <row r="140" spans="33:80" x14ac:dyDescent="0.25">
      <c r="AG140" s="30"/>
      <c r="AH140" s="35"/>
      <c r="AI140" s="18"/>
      <c r="AJ140" s="19"/>
      <c r="AK140" s="18"/>
      <c r="AL140" s="19"/>
      <c r="AM140" s="20"/>
      <c r="AN140" s="20"/>
      <c r="AO140" s="21"/>
      <c r="AP140" s="21"/>
      <c r="AQ140" s="20"/>
      <c r="AR140" s="22"/>
      <c r="AS140" s="23"/>
      <c r="AT140" s="22"/>
      <c r="AU140" s="33"/>
      <c r="AV140" s="34"/>
      <c r="AW140" s="35"/>
      <c r="AX140" s="22"/>
      <c r="AY140" s="22"/>
      <c r="AZ140" s="22"/>
      <c r="BA140" s="22"/>
      <c r="BB140" s="23"/>
      <c r="BC140" s="22"/>
      <c r="BD140" s="38"/>
      <c r="BE140" s="38"/>
      <c r="BF140" s="38"/>
      <c r="BG140" s="38"/>
      <c r="BJ140" s="40"/>
      <c r="BK140" s="41"/>
      <c r="BL140" s="41"/>
      <c r="BM140" s="41"/>
      <c r="BR140" s="40"/>
      <c r="BT140" s="43"/>
      <c r="BZ140" s="44"/>
      <c r="CA140" s="30"/>
      <c r="CB140" s="30"/>
    </row>
    <row r="141" spans="33:80" x14ac:dyDescent="0.25">
      <c r="AG141" s="30"/>
      <c r="AH141" s="35"/>
      <c r="AI141" s="18"/>
      <c r="AJ141" s="19"/>
      <c r="AK141" s="18"/>
      <c r="AL141" s="19"/>
      <c r="AM141" s="20"/>
      <c r="AN141" s="20"/>
      <c r="AO141" s="21"/>
      <c r="AP141" s="21"/>
      <c r="AQ141" s="20"/>
      <c r="AR141" s="22"/>
      <c r="AS141" s="23"/>
      <c r="AT141" s="22"/>
      <c r="AU141" s="33"/>
      <c r="AV141" s="34"/>
      <c r="AW141" s="35"/>
      <c r="AX141" s="22"/>
      <c r="AY141" s="22"/>
      <c r="AZ141" s="22"/>
      <c r="BA141" s="22"/>
      <c r="BB141" s="23"/>
      <c r="BC141" s="22"/>
      <c r="BD141" s="38"/>
      <c r="BE141" s="38"/>
      <c r="BF141" s="38"/>
      <c r="BG141" s="38"/>
      <c r="BJ141" s="40"/>
      <c r="BK141" s="41"/>
      <c r="BL141" s="41"/>
      <c r="BM141" s="41"/>
      <c r="BR141" s="40"/>
      <c r="BT141" s="43"/>
      <c r="BZ141" s="44"/>
      <c r="CA141" s="30"/>
      <c r="CB141" s="30"/>
    </row>
    <row r="142" spans="33:80" x14ac:dyDescent="0.25">
      <c r="AG142" s="30"/>
      <c r="AH142" s="35"/>
      <c r="AI142" s="18"/>
      <c r="AJ142" s="19"/>
      <c r="AK142" s="18"/>
      <c r="AL142" s="19"/>
      <c r="AM142" s="20"/>
      <c r="AN142" s="20"/>
      <c r="AO142" s="21"/>
      <c r="AP142" s="21"/>
      <c r="AQ142" s="20"/>
      <c r="AR142" s="22"/>
      <c r="AS142" s="23"/>
      <c r="AT142" s="22"/>
      <c r="AU142" s="33"/>
      <c r="AV142" s="34"/>
      <c r="AW142" s="35"/>
      <c r="AX142" s="22"/>
      <c r="AY142" s="22"/>
      <c r="AZ142" s="22"/>
      <c r="BA142" s="22"/>
      <c r="BB142" s="23"/>
      <c r="BC142" s="22"/>
      <c r="BD142" s="38"/>
      <c r="BE142" s="38"/>
      <c r="BF142" s="38"/>
      <c r="BG142" s="38"/>
      <c r="BJ142" s="40"/>
      <c r="BK142" s="41"/>
      <c r="BL142" s="41"/>
      <c r="BM142" s="41"/>
      <c r="BR142" s="40"/>
      <c r="BT142" s="43"/>
      <c r="BZ142" s="44"/>
      <c r="CA142" s="30"/>
      <c r="CB142" s="30"/>
    </row>
    <row r="143" spans="33:80" x14ac:dyDescent="0.25">
      <c r="AG143" s="30"/>
      <c r="AH143" s="35"/>
      <c r="AI143" s="18"/>
      <c r="AJ143" s="19"/>
      <c r="AK143" s="18"/>
      <c r="AL143" s="19"/>
      <c r="AM143" s="20"/>
      <c r="AN143" s="20"/>
      <c r="AO143" s="21"/>
      <c r="AP143" s="21"/>
      <c r="AQ143" s="20"/>
      <c r="AR143" s="22"/>
      <c r="AS143" s="23"/>
      <c r="AT143" s="22"/>
      <c r="AU143" s="33"/>
      <c r="AV143" s="34"/>
      <c r="AW143" s="35"/>
      <c r="AX143" s="22"/>
      <c r="AY143" s="22"/>
      <c r="AZ143" s="22"/>
      <c r="BA143" s="22"/>
      <c r="BB143" s="23"/>
      <c r="BC143" s="22"/>
      <c r="BD143" s="38"/>
      <c r="BE143" s="38"/>
      <c r="BF143" s="38"/>
      <c r="BG143" s="38"/>
      <c r="BJ143" s="40"/>
      <c r="BK143" s="41"/>
      <c r="BL143" s="41"/>
      <c r="BM143" s="41"/>
      <c r="BR143" s="40"/>
      <c r="BT143" s="43"/>
      <c r="BZ143" s="44"/>
      <c r="CA143" s="30"/>
      <c r="CB143" s="30"/>
    </row>
    <row r="144" spans="33:80" x14ac:dyDescent="0.25">
      <c r="AG144" s="30"/>
      <c r="AH144" s="35"/>
      <c r="AI144" s="18"/>
      <c r="AJ144" s="19"/>
      <c r="AK144" s="18"/>
      <c r="AL144" s="19"/>
      <c r="AM144" s="20"/>
      <c r="AN144" s="20"/>
      <c r="AO144" s="21"/>
      <c r="AP144" s="21"/>
      <c r="AQ144" s="20"/>
      <c r="AR144" s="22"/>
      <c r="AS144" s="23"/>
      <c r="AT144" s="22"/>
      <c r="AU144" s="33"/>
      <c r="AV144" s="34"/>
      <c r="AW144" s="35"/>
      <c r="AX144" s="22"/>
      <c r="AY144" s="22"/>
      <c r="AZ144" s="22"/>
      <c r="BA144" s="22"/>
      <c r="BB144" s="23"/>
      <c r="BC144" s="22"/>
      <c r="BD144" s="38"/>
      <c r="BE144" s="38"/>
      <c r="BF144" s="38"/>
      <c r="BG144" s="38"/>
      <c r="BJ144" s="40"/>
      <c r="BK144" s="41"/>
      <c r="BL144" s="41"/>
      <c r="BM144" s="41"/>
      <c r="BR144" s="40"/>
      <c r="BT144" s="43"/>
      <c r="BZ144" s="44"/>
      <c r="CA144" s="30"/>
      <c r="CB144" s="30"/>
    </row>
    <row r="145" spans="33:80" x14ac:dyDescent="0.25">
      <c r="AG145" s="30"/>
      <c r="AH145" s="35"/>
      <c r="AI145" s="18"/>
      <c r="AJ145" s="19"/>
      <c r="AK145" s="18"/>
      <c r="AL145" s="19"/>
      <c r="AM145" s="20"/>
      <c r="AN145" s="20"/>
      <c r="AO145" s="21"/>
      <c r="AP145" s="21"/>
      <c r="AQ145" s="20"/>
      <c r="AR145" s="22"/>
      <c r="AS145" s="23"/>
      <c r="AT145" s="22"/>
      <c r="AU145" s="33"/>
      <c r="AV145" s="34"/>
      <c r="AW145" s="35"/>
      <c r="AX145" s="22"/>
      <c r="AY145" s="22"/>
      <c r="AZ145" s="22"/>
      <c r="BA145" s="22"/>
      <c r="BB145" s="23"/>
      <c r="BC145" s="22"/>
      <c r="BD145" s="38"/>
      <c r="BE145" s="38"/>
      <c r="BF145" s="38"/>
      <c r="BG145" s="38"/>
      <c r="BJ145" s="40"/>
      <c r="BK145" s="41"/>
      <c r="BL145" s="41"/>
      <c r="BM145" s="41"/>
      <c r="BR145" s="40"/>
      <c r="BT145" s="43"/>
      <c r="BZ145" s="44"/>
      <c r="CA145" s="30"/>
      <c r="CB145" s="30"/>
    </row>
    <row r="146" spans="33:80" x14ac:dyDescent="0.25">
      <c r="AG146" s="30"/>
      <c r="AH146" s="35"/>
      <c r="AI146" s="18"/>
      <c r="AJ146" s="19"/>
      <c r="AK146" s="18"/>
      <c r="AL146" s="19"/>
      <c r="AM146" s="20"/>
      <c r="AN146" s="20"/>
      <c r="AO146" s="21"/>
      <c r="AP146" s="21"/>
      <c r="AQ146" s="20"/>
      <c r="AR146" s="22"/>
      <c r="AS146" s="23"/>
      <c r="AT146" s="22"/>
      <c r="AU146" s="33"/>
      <c r="AV146" s="34"/>
      <c r="AW146" s="35"/>
      <c r="AX146" s="22"/>
      <c r="AY146" s="22"/>
      <c r="AZ146" s="22"/>
      <c r="BA146" s="22"/>
      <c r="BB146" s="23"/>
      <c r="BC146" s="22"/>
      <c r="BD146" s="38"/>
      <c r="BE146" s="38"/>
      <c r="BF146" s="38"/>
      <c r="BG146" s="38"/>
      <c r="BJ146" s="40"/>
      <c r="BK146" s="41"/>
      <c r="BL146" s="41"/>
      <c r="BM146" s="41"/>
      <c r="BR146" s="40"/>
      <c r="BT146" s="43"/>
      <c r="BZ146" s="44"/>
      <c r="CA146" s="30"/>
      <c r="CB146" s="30"/>
    </row>
    <row r="147" spans="33:80" x14ac:dyDescent="0.25">
      <c r="AG147" s="30"/>
      <c r="AH147" s="35"/>
      <c r="AI147" s="18"/>
      <c r="AJ147" s="19"/>
      <c r="AK147" s="18"/>
      <c r="AL147" s="19"/>
      <c r="AM147" s="20"/>
      <c r="AN147" s="20"/>
      <c r="AO147" s="21"/>
      <c r="AP147" s="21"/>
      <c r="AQ147" s="20"/>
      <c r="AR147" s="22"/>
      <c r="AS147" s="23"/>
      <c r="AT147" s="22"/>
      <c r="AU147" s="33"/>
      <c r="AV147" s="34"/>
      <c r="AW147" s="35"/>
      <c r="AX147" s="22"/>
      <c r="AY147" s="22"/>
      <c r="AZ147" s="22"/>
      <c r="BA147" s="22"/>
      <c r="BB147" s="23"/>
      <c r="BC147" s="22"/>
      <c r="BD147" s="38"/>
      <c r="BE147" s="38"/>
      <c r="BF147" s="38"/>
      <c r="BG147" s="38"/>
      <c r="BJ147" s="40"/>
      <c r="BK147" s="41"/>
      <c r="BL147" s="41"/>
      <c r="BM147" s="41"/>
      <c r="BR147" s="40"/>
      <c r="BT147" s="43"/>
      <c r="BZ147" s="44"/>
      <c r="CA147" s="30"/>
      <c r="CB147" s="30"/>
    </row>
    <row r="148" spans="33:80" x14ac:dyDescent="0.25">
      <c r="AG148" s="30"/>
      <c r="AH148" s="35"/>
      <c r="AI148" s="18"/>
      <c r="AJ148" s="19"/>
      <c r="AK148" s="18"/>
      <c r="AL148" s="19"/>
      <c r="AM148" s="20"/>
      <c r="AN148" s="20"/>
      <c r="AO148" s="21"/>
      <c r="AP148" s="21"/>
      <c r="AQ148" s="20"/>
      <c r="AR148" s="22"/>
      <c r="AS148" s="23"/>
      <c r="AT148" s="22"/>
      <c r="AU148" s="33"/>
      <c r="AV148" s="34"/>
      <c r="AW148" s="35"/>
      <c r="AX148" s="22"/>
      <c r="AY148" s="22"/>
      <c r="AZ148" s="22"/>
      <c r="BA148" s="22"/>
      <c r="BB148" s="23"/>
      <c r="BC148" s="22"/>
      <c r="BD148" s="38"/>
      <c r="BE148" s="38"/>
      <c r="BF148" s="38"/>
      <c r="BG148" s="38"/>
      <c r="BJ148" s="40"/>
      <c r="BK148" s="41"/>
      <c r="BL148" s="41"/>
      <c r="BM148" s="41"/>
      <c r="BR148" s="40"/>
      <c r="BT148" s="43"/>
      <c r="BZ148" s="44"/>
      <c r="CA148" s="30"/>
      <c r="CB148" s="30"/>
    </row>
    <row r="149" spans="33:80" x14ac:dyDescent="0.25">
      <c r="AG149" s="30"/>
      <c r="AH149" s="35"/>
      <c r="AI149" s="18"/>
      <c r="AJ149" s="19"/>
      <c r="AK149" s="18"/>
      <c r="AL149" s="19"/>
      <c r="AM149" s="20"/>
      <c r="AN149" s="20"/>
      <c r="AO149" s="21"/>
      <c r="AP149" s="21"/>
      <c r="AQ149" s="20"/>
      <c r="AR149" s="22"/>
      <c r="AS149" s="23"/>
      <c r="AT149" s="22"/>
      <c r="AU149" s="33"/>
      <c r="AV149" s="34"/>
      <c r="AW149" s="35"/>
      <c r="AX149" s="22"/>
      <c r="AY149" s="22"/>
      <c r="AZ149" s="22"/>
      <c r="BA149" s="22"/>
      <c r="BB149" s="23"/>
      <c r="BC149" s="22"/>
      <c r="BD149" s="38"/>
      <c r="BE149" s="38"/>
      <c r="BF149" s="38"/>
      <c r="BG149" s="38"/>
      <c r="BJ149" s="40"/>
      <c r="BK149" s="41"/>
      <c r="BL149" s="41"/>
      <c r="BM149" s="41"/>
      <c r="BR149" s="40"/>
      <c r="BT149" s="43"/>
      <c r="BZ149" s="44"/>
      <c r="CA149" s="30"/>
      <c r="CB149" s="30"/>
    </row>
    <row r="150" spans="33:80" x14ac:dyDescent="0.25">
      <c r="AG150" s="30"/>
      <c r="AH150" s="35"/>
      <c r="AI150" s="18"/>
      <c r="AJ150" s="19"/>
      <c r="AK150" s="18"/>
      <c r="AL150" s="19"/>
      <c r="AM150" s="20"/>
      <c r="AN150" s="20"/>
      <c r="AO150" s="21"/>
      <c r="AP150" s="21"/>
      <c r="AQ150" s="20"/>
      <c r="AR150" s="22"/>
      <c r="AS150" s="23"/>
      <c r="AT150" s="22"/>
      <c r="AU150" s="33"/>
      <c r="AV150" s="34"/>
      <c r="AW150" s="35"/>
      <c r="AX150" s="22"/>
      <c r="AY150" s="22"/>
      <c r="AZ150" s="22"/>
      <c r="BA150" s="22"/>
      <c r="BB150" s="23"/>
      <c r="BC150" s="22"/>
      <c r="BD150" s="38"/>
      <c r="BE150" s="38"/>
      <c r="BF150" s="38"/>
      <c r="BG150" s="38"/>
      <c r="BJ150" s="40"/>
      <c r="BK150" s="41"/>
      <c r="BL150" s="41"/>
      <c r="BM150" s="41"/>
      <c r="BR150" s="40"/>
      <c r="BT150" s="43"/>
      <c r="BZ150" s="44"/>
      <c r="CA150" s="30"/>
      <c r="CB150" s="30"/>
    </row>
    <row r="151" spans="33:80" x14ac:dyDescent="0.25">
      <c r="AG151" s="30"/>
      <c r="AH151" s="35"/>
      <c r="AI151" s="18"/>
      <c r="AJ151" s="19"/>
      <c r="AK151" s="18"/>
      <c r="AL151" s="19"/>
      <c r="AM151" s="20"/>
      <c r="AN151" s="20"/>
      <c r="AO151" s="21"/>
      <c r="AP151" s="21"/>
      <c r="AQ151" s="20"/>
      <c r="AR151" s="22"/>
      <c r="AS151" s="23"/>
      <c r="AT151" s="22"/>
      <c r="AU151" s="33"/>
      <c r="AV151" s="34"/>
      <c r="AW151" s="35"/>
      <c r="AX151" s="22"/>
      <c r="AY151" s="22"/>
      <c r="AZ151" s="22"/>
      <c r="BA151" s="22"/>
      <c r="BB151" s="23"/>
      <c r="BC151" s="22"/>
      <c r="BD151" s="38"/>
      <c r="BE151" s="38"/>
      <c r="BF151" s="38"/>
      <c r="BG151" s="38"/>
      <c r="BJ151" s="40"/>
      <c r="BK151" s="41"/>
      <c r="BL151" s="41"/>
      <c r="BM151" s="41"/>
      <c r="BR151" s="40"/>
      <c r="BT151" s="43"/>
      <c r="BZ151" s="44"/>
      <c r="CA151" s="30"/>
      <c r="CB151" s="30"/>
    </row>
    <row r="152" spans="33:80" x14ac:dyDescent="0.25">
      <c r="AG152" s="30"/>
      <c r="AH152" s="35"/>
      <c r="AI152" s="18"/>
      <c r="AJ152" s="19"/>
      <c r="AK152" s="18"/>
      <c r="AL152" s="19"/>
      <c r="AM152" s="20"/>
      <c r="AN152" s="20"/>
      <c r="AO152" s="21"/>
      <c r="AP152" s="21"/>
      <c r="AQ152" s="20"/>
      <c r="AR152" s="22"/>
      <c r="AS152" s="23"/>
      <c r="AT152" s="22"/>
      <c r="AU152" s="33"/>
      <c r="AV152" s="34"/>
      <c r="AW152" s="35"/>
      <c r="AX152" s="22"/>
      <c r="AY152" s="22"/>
      <c r="AZ152" s="22"/>
      <c r="BA152" s="22"/>
      <c r="BB152" s="23"/>
      <c r="BC152" s="22"/>
      <c r="BD152" s="38"/>
      <c r="BE152" s="38"/>
      <c r="BF152" s="38"/>
      <c r="BG152" s="38"/>
      <c r="BJ152" s="40"/>
      <c r="BK152" s="41"/>
      <c r="BL152" s="41"/>
      <c r="BM152" s="41"/>
      <c r="BR152" s="40"/>
      <c r="BT152" s="43"/>
      <c r="BZ152" s="44"/>
      <c r="CA152" s="30"/>
      <c r="CB152" s="30"/>
    </row>
    <row r="153" spans="33:80" x14ac:dyDescent="0.25">
      <c r="AG153" s="30"/>
      <c r="AH153" s="35"/>
      <c r="AI153" s="18"/>
      <c r="AJ153" s="19"/>
      <c r="AK153" s="18"/>
      <c r="AL153" s="19"/>
      <c r="AM153" s="20"/>
      <c r="AN153" s="20"/>
      <c r="AO153" s="21"/>
      <c r="AP153" s="21"/>
      <c r="AQ153" s="20"/>
      <c r="AR153" s="22"/>
      <c r="AS153" s="23"/>
      <c r="AT153" s="22"/>
      <c r="AU153" s="33"/>
      <c r="AV153" s="34"/>
      <c r="AW153" s="35"/>
      <c r="AX153" s="22"/>
      <c r="AY153" s="22"/>
      <c r="AZ153" s="22"/>
      <c r="BA153" s="22"/>
      <c r="BB153" s="23"/>
      <c r="BC153" s="22"/>
      <c r="BD153" s="38"/>
      <c r="BE153" s="38"/>
      <c r="BF153" s="38"/>
      <c r="BG153" s="38"/>
      <c r="BJ153" s="40"/>
      <c r="BK153" s="41"/>
      <c r="BL153" s="41"/>
      <c r="BM153" s="41"/>
      <c r="BR153" s="40"/>
      <c r="BT153" s="43"/>
      <c r="BZ153" s="44"/>
      <c r="CA153" s="30"/>
      <c r="CB153" s="30"/>
    </row>
    <row r="154" spans="33:80" x14ac:dyDescent="0.25">
      <c r="AG154" s="30"/>
      <c r="AH154" s="35"/>
      <c r="AI154" s="18"/>
      <c r="AJ154" s="19"/>
      <c r="AK154" s="18"/>
      <c r="AL154" s="19"/>
      <c r="AM154" s="20"/>
      <c r="AN154" s="20"/>
      <c r="AO154" s="21"/>
      <c r="AP154" s="21"/>
      <c r="AQ154" s="20"/>
      <c r="AR154" s="22"/>
      <c r="AS154" s="23"/>
      <c r="AT154" s="22"/>
      <c r="AU154" s="33"/>
      <c r="AV154" s="34"/>
      <c r="AW154" s="35"/>
      <c r="AX154" s="22"/>
      <c r="AY154" s="22"/>
      <c r="AZ154" s="22"/>
      <c r="BA154" s="22"/>
      <c r="BB154" s="23"/>
      <c r="BC154" s="22"/>
      <c r="BD154" s="38"/>
      <c r="BE154" s="38"/>
      <c r="BF154" s="38"/>
      <c r="BG154" s="38"/>
      <c r="BJ154" s="40"/>
      <c r="BK154" s="41"/>
      <c r="BL154" s="41"/>
      <c r="BM154" s="41"/>
      <c r="BR154" s="40"/>
      <c r="BT154" s="43"/>
      <c r="BZ154" s="44"/>
      <c r="CA154" s="30"/>
      <c r="CB154" s="30"/>
    </row>
    <row r="155" spans="33:80" x14ac:dyDescent="0.25">
      <c r="AG155" s="30"/>
      <c r="AH155" s="35"/>
      <c r="AI155" s="18"/>
      <c r="AJ155" s="19"/>
      <c r="AK155" s="18"/>
      <c r="AL155" s="19"/>
      <c r="AM155" s="20"/>
      <c r="AN155" s="20"/>
      <c r="AO155" s="21"/>
      <c r="AP155" s="21"/>
      <c r="AQ155" s="20"/>
      <c r="AR155" s="22"/>
      <c r="AS155" s="23"/>
      <c r="AT155" s="22"/>
      <c r="AU155" s="33"/>
      <c r="AV155" s="34"/>
      <c r="AW155" s="35"/>
      <c r="AX155" s="22"/>
      <c r="AY155" s="22"/>
      <c r="AZ155" s="22"/>
      <c r="BA155" s="22"/>
      <c r="BB155" s="23"/>
      <c r="BC155" s="22"/>
      <c r="BD155" s="38"/>
      <c r="BE155" s="38"/>
      <c r="BF155" s="38"/>
      <c r="BG155" s="38"/>
      <c r="BJ155" s="40"/>
      <c r="BK155" s="41"/>
      <c r="BL155" s="41"/>
      <c r="BM155" s="41"/>
      <c r="BR155" s="40"/>
      <c r="BT155" s="43"/>
      <c r="BZ155" s="44"/>
      <c r="CA155" s="30"/>
      <c r="CB155" s="30"/>
    </row>
    <row r="156" spans="33:80" x14ac:dyDescent="0.25">
      <c r="AG156" s="30"/>
      <c r="AH156" s="35"/>
      <c r="AI156" s="18"/>
      <c r="AJ156" s="19"/>
      <c r="AK156" s="18"/>
      <c r="AL156" s="19"/>
      <c r="AM156" s="20"/>
      <c r="AN156" s="20"/>
      <c r="AO156" s="21"/>
      <c r="AP156" s="21"/>
      <c r="AQ156" s="20"/>
      <c r="AR156" s="22"/>
      <c r="AS156" s="23"/>
      <c r="AT156" s="22"/>
      <c r="AU156" s="33"/>
      <c r="AV156" s="34"/>
      <c r="AW156" s="35"/>
      <c r="AX156" s="22"/>
      <c r="AY156" s="22"/>
      <c r="AZ156" s="22"/>
      <c r="BA156" s="22"/>
      <c r="BB156" s="23"/>
      <c r="BC156" s="22"/>
      <c r="BD156" s="38"/>
      <c r="BE156" s="38"/>
      <c r="BF156" s="38"/>
      <c r="BG156" s="38"/>
      <c r="BJ156" s="40"/>
      <c r="BK156" s="41"/>
      <c r="BL156" s="41"/>
      <c r="BM156" s="41"/>
      <c r="BR156" s="40"/>
      <c r="BT156" s="43"/>
      <c r="BZ156" s="44"/>
      <c r="CA156" s="30"/>
      <c r="CB156" s="30"/>
    </row>
    <row r="157" spans="33:80" x14ac:dyDescent="0.25">
      <c r="AG157" s="30"/>
      <c r="AH157" s="35"/>
      <c r="AI157" s="18"/>
      <c r="AJ157" s="19"/>
      <c r="AK157" s="18"/>
      <c r="AL157" s="19"/>
      <c r="AM157" s="20"/>
      <c r="AN157" s="20"/>
      <c r="AO157" s="21"/>
      <c r="AP157" s="21"/>
      <c r="AQ157" s="20"/>
      <c r="AR157" s="22"/>
      <c r="AS157" s="23"/>
      <c r="AT157" s="22"/>
      <c r="AU157" s="33"/>
      <c r="AV157" s="34"/>
      <c r="AW157" s="35"/>
      <c r="AX157" s="22"/>
      <c r="AY157" s="22"/>
      <c r="AZ157" s="22"/>
      <c r="BA157" s="22"/>
      <c r="BB157" s="23"/>
      <c r="BC157" s="22"/>
      <c r="BD157" s="38"/>
      <c r="BE157" s="38"/>
      <c r="BF157" s="38"/>
      <c r="BG157" s="38"/>
      <c r="BJ157" s="40"/>
      <c r="BK157" s="41"/>
      <c r="BL157" s="41"/>
      <c r="BM157" s="41"/>
      <c r="BR157" s="40"/>
      <c r="BT157" s="43"/>
      <c r="BZ157" s="44"/>
      <c r="CA157" s="30"/>
      <c r="CB157" s="30"/>
    </row>
    <row r="158" spans="33:80" x14ac:dyDescent="0.25">
      <c r="AG158" s="30"/>
      <c r="AH158" s="35"/>
      <c r="AI158" s="18"/>
      <c r="AJ158" s="19"/>
      <c r="AK158" s="18"/>
      <c r="AL158" s="19"/>
      <c r="AM158" s="20"/>
      <c r="AN158" s="20"/>
      <c r="AO158" s="21"/>
      <c r="AP158" s="21"/>
      <c r="AQ158" s="20"/>
      <c r="AR158" s="22"/>
      <c r="AS158" s="23"/>
      <c r="AT158" s="22"/>
      <c r="AU158" s="33"/>
      <c r="AV158" s="34"/>
      <c r="AW158" s="35"/>
      <c r="AX158" s="22"/>
      <c r="AY158" s="22"/>
      <c r="AZ158" s="22"/>
      <c r="BA158" s="22"/>
      <c r="BB158" s="23"/>
      <c r="BC158" s="22"/>
      <c r="BD158" s="38"/>
      <c r="BE158" s="38"/>
      <c r="BF158" s="38"/>
      <c r="BG158" s="38"/>
      <c r="BJ158" s="40"/>
      <c r="BK158" s="41"/>
      <c r="BL158" s="41"/>
      <c r="BM158" s="41"/>
      <c r="BR158" s="40"/>
      <c r="BT158" s="43"/>
      <c r="BZ158" s="44"/>
      <c r="CA158" s="30"/>
      <c r="CB158" s="30"/>
    </row>
    <row r="159" spans="33:80" x14ac:dyDescent="0.25">
      <c r="AG159" s="30"/>
      <c r="AH159" s="35"/>
      <c r="AI159" s="18"/>
      <c r="AJ159" s="19"/>
      <c r="AK159" s="18"/>
      <c r="AL159" s="19"/>
      <c r="AM159" s="20"/>
      <c r="AN159" s="20"/>
      <c r="AO159" s="21"/>
      <c r="AP159" s="21"/>
      <c r="AQ159" s="20"/>
      <c r="AR159" s="22"/>
      <c r="AS159" s="23"/>
      <c r="AT159" s="22"/>
      <c r="AU159" s="33"/>
      <c r="AV159" s="34"/>
      <c r="AW159" s="35"/>
      <c r="AX159" s="22"/>
      <c r="AY159" s="22"/>
      <c r="AZ159" s="22"/>
      <c r="BA159" s="22"/>
      <c r="BB159" s="23"/>
      <c r="BC159" s="22"/>
      <c r="BD159" s="38"/>
      <c r="BE159" s="38"/>
      <c r="BF159" s="38"/>
      <c r="BG159" s="38"/>
      <c r="BJ159" s="40"/>
      <c r="BK159" s="41"/>
      <c r="BL159" s="41"/>
      <c r="BM159" s="41"/>
      <c r="BR159" s="40"/>
      <c r="BT159" s="43"/>
      <c r="BZ159" s="44"/>
      <c r="CA159" s="30"/>
      <c r="CB159" s="30"/>
    </row>
    <row r="160" spans="33:80" x14ac:dyDescent="0.25">
      <c r="AG160" s="30"/>
      <c r="AH160" s="35"/>
      <c r="AI160" s="18"/>
      <c r="AJ160" s="19"/>
      <c r="AK160" s="18"/>
      <c r="AL160" s="19"/>
      <c r="AM160" s="20"/>
      <c r="AN160" s="20"/>
      <c r="AO160" s="21"/>
      <c r="AP160" s="21"/>
      <c r="AQ160" s="20"/>
      <c r="AR160" s="22"/>
      <c r="AS160" s="23"/>
      <c r="AT160" s="22"/>
      <c r="AU160" s="33"/>
      <c r="AV160" s="34"/>
      <c r="AW160" s="35"/>
      <c r="AX160" s="22"/>
      <c r="AY160" s="22"/>
      <c r="AZ160" s="22"/>
      <c r="BA160" s="22"/>
      <c r="BB160" s="23"/>
      <c r="BC160" s="22"/>
      <c r="BD160" s="38"/>
      <c r="BE160" s="38"/>
      <c r="BF160" s="38"/>
      <c r="BG160" s="38"/>
      <c r="BJ160" s="40"/>
      <c r="BK160" s="41"/>
      <c r="BL160" s="41"/>
      <c r="BM160" s="41"/>
      <c r="BR160" s="40"/>
      <c r="BT160" s="43"/>
      <c r="BZ160" s="44"/>
      <c r="CA160" s="30"/>
      <c r="CB160" s="30"/>
    </row>
    <row r="161" spans="33:80" x14ac:dyDescent="0.25">
      <c r="AG161" s="30"/>
      <c r="AH161" s="35"/>
      <c r="AI161" s="18"/>
      <c r="AJ161" s="19"/>
      <c r="AK161" s="18"/>
      <c r="AL161" s="19"/>
      <c r="AM161" s="20"/>
      <c r="AN161" s="20"/>
      <c r="AO161" s="21"/>
      <c r="AP161" s="21"/>
      <c r="AQ161" s="20"/>
      <c r="AR161" s="22"/>
      <c r="AS161" s="23"/>
      <c r="AT161" s="22"/>
      <c r="AU161" s="33"/>
      <c r="AV161" s="34"/>
      <c r="AW161" s="35"/>
      <c r="AX161" s="22"/>
      <c r="AY161" s="22"/>
      <c r="AZ161" s="22"/>
      <c r="BA161" s="22"/>
      <c r="BB161" s="23"/>
      <c r="BC161" s="22"/>
      <c r="BD161" s="38"/>
      <c r="BE161" s="38"/>
      <c r="BF161" s="38"/>
      <c r="BG161" s="38"/>
      <c r="BJ161" s="40"/>
      <c r="BK161" s="41"/>
      <c r="BL161" s="41"/>
      <c r="BM161" s="41"/>
      <c r="BR161" s="40"/>
      <c r="BT161" s="43"/>
      <c r="BZ161" s="44"/>
      <c r="CA161" s="30"/>
      <c r="CB161" s="30"/>
    </row>
    <row r="162" spans="33:80" x14ac:dyDescent="0.25">
      <c r="AG162" s="30"/>
      <c r="AH162" s="35"/>
      <c r="AI162" s="18"/>
      <c r="AJ162" s="19"/>
      <c r="AK162" s="18"/>
      <c r="AL162" s="19"/>
      <c r="AM162" s="20"/>
      <c r="AN162" s="20"/>
      <c r="AO162" s="21"/>
      <c r="AP162" s="21"/>
      <c r="AQ162" s="20"/>
      <c r="AR162" s="22"/>
      <c r="AS162" s="23"/>
      <c r="AT162" s="22"/>
      <c r="AU162" s="33"/>
      <c r="AV162" s="34"/>
      <c r="AW162" s="35"/>
      <c r="AX162" s="22"/>
      <c r="AY162" s="22"/>
      <c r="AZ162" s="22"/>
      <c r="BA162" s="22"/>
      <c r="BB162" s="23"/>
      <c r="BC162" s="22"/>
      <c r="BD162" s="38"/>
      <c r="BE162" s="38"/>
      <c r="BF162" s="38"/>
      <c r="BG162" s="38"/>
      <c r="BJ162" s="40"/>
      <c r="BK162" s="41"/>
      <c r="BL162" s="41"/>
      <c r="BM162" s="41"/>
      <c r="BR162" s="40"/>
      <c r="BT162" s="43"/>
      <c r="BZ162" s="44"/>
      <c r="CA162" s="30"/>
      <c r="CB162" s="30"/>
    </row>
    <row r="163" spans="33:80" x14ac:dyDescent="0.25">
      <c r="AG163" s="30"/>
      <c r="AH163" s="35"/>
      <c r="AI163" s="18"/>
      <c r="AJ163" s="19"/>
      <c r="AK163" s="18"/>
      <c r="AL163" s="19"/>
      <c r="AM163" s="20"/>
      <c r="AN163" s="20"/>
      <c r="AO163" s="21"/>
      <c r="AP163" s="21"/>
      <c r="AQ163" s="20"/>
      <c r="AR163" s="22"/>
      <c r="AS163" s="23"/>
      <c r="AT163" s="22"/>
      <c r="AU163" s="33"/>
      <c r="AV163" s="34"/>
      <c r="AW163" s="35"/>
      <c r="AX163" s="22"/>
      <c r="AY163" s="22"/>
      <c r="AZ163" s="22"/>
      <c r="BA163" s="22"/>
      <c r="BB163" s="23"/>
      <c r="BC163" s="22"/>
      <c r="BD163" s="38"/>
      <c r="BE163" s="38"/>
      <c r="BF163" s="38"/>
      <c r="BG163" s="38"/>
      <c r="BJ163" s="40"/>
      <c r="BK163" s="41"/>
      <c r="BL163" s="41"/>
      <c r="BM163" s="41"/>
      <c r="BR163" s="40"/>
      <c r="BT163" s="43"/>
      <c r="BZ163" s="44"/>
      <c r="CA163" s="30"/>
      <c r="CB163" s="30"/>
    </row>
    <row r="164" spans="33:80" x14ac:dyDescent="0.25">
      <c r="AG164" s="30"/>
      <c r="AH164" s="35"/>
      <c r="AI164" s="18"/>
      <c r="AJ164" s="19"/>
      <c r="AK164" s="18"/>
      <c r="AL164" s="19"/>
      <c r="AM164" s="20"/>
      <c r="AN164" s="20"/>
      <c r="AO164" s="21"/>
      <c r="AP164" s="21"/>
      <c r="AQ164" s="20"/>
      <c r="AR164" s="22"/>
      <c r="AS164" s="23"/>
      <c r="AT164" s="22"/>
      <c r="AU164" s="33"/>
      <c r="AV164" s="34"/>
      <c r="AW164" s="35"/>
      <c r="AX164" s="22"/>
      <c r="AY164" s="22"/>
      <c r="AZ164" s="22"/>
      <c r="BA164" s="22"/>
      <c r="BB164" s="23"/>
      <c r="BC164" s="22"/>
      <c r="BD164" s="38"/>
      <c r="BE164" s="38"/>
      <c r="BF164" s="38"/>
      <c r="BG164" s="38"/>
      <c r="BJ164" s="40"/>
      <c r="BK164" s="41"/>
      <c r="BL164" s="41"/>
      <c r="BM164" s="41"/>
      <c r="BR164" s="40"/>
      <c r="BT164" s="43"/>
      <c r="BZ164" s="44"/>
      <c r="CA164" s="30"/>
      <c r="CB164" s="30"/>
    </row>
    <row r="165" spans="33:80" x14ac:dyDescent="0.25">
      <c r="AG165" s="30"/>
      <c r="AH165" s="35"/>
      <c r="AI165" s="18"/>
      <c r="AJ165" s="19"/>
      <c r="AK165" s="18"/>
      <c r="AL165" s="19"/>
      <c r="AM165" s="20"/>
      <c r="AN165" s="20"/>
      <c r="AO165" s="21"/>
      <c r="AP165" s="21"/>
      <c r="AQ165" s="20"/>
      <c r="AR165" s="22"/>
      <c r="AS165" s="23"/>
      <c r="AT165" s="22"/>
      <c r="AU165" s="33"/>
      <c r="AV165" s="34"/>
      <c r="AW165" s="35"/>
      <c r="AX165" s="22"/>
      <c r="AY165" s="22"/>
      <c r="AZ165" s="22"/>
      <c r="BA165" s="22"/>
      <c r="BB165" s="23"/>
      <c r="BC165" s="22"/>
      <c r="BD165" s="38"/>
      <c r="BE165" s="38"/>
      <c r="BF165" s="38"/>
      <c r="BG165" s="38"/>
      <c r="BJ165" s="40"/>
      <c r="BK165" s="41"/>
      <c r="BL165" s="41"/>
      <c r="BM165" s="41"/>
      <c r="BR165" s="40"/>
      <c r="BT165" s="43"/>
      <c r="BZ165" s="44"/>
      <c r="CA165" s="30"/>
      <c r="CB165" s="30"/>
    </row>
    <row r="166" spans="33:80" x14ac:dyDescent="0.25">
      <c r="AG166" s="30"/>
      <c r="AH166" s="35"/>
      <c r="AI166" s="18"/>
      <c r="AJ166" s="19"/>
      <c r="AK166" s="18"/>
      <c r="AL166" s="19"/>
      <c r="AM166" s="20"/>
      <c r="AN166" s="20"/>
      <c r="AO166" s="21"/>
      <c r="AP166" s="21"/>
      <c r="AQ166" s="20"/>
      <c r="AR166" s="22"/>
      <c r="AS166" s="23"/>
      <c r="AT166" s="22"/>
      <c r="AU166" s="33"/>
      <c r="AV166" s="34"/>
      <c r="AW166" s="35"/>
      <c r="AX166" s="22"/>
      <c r="AY166" s="22"/>
      <c r="AZ166" s="22"/>
      <c r="BA166" s="22"/>
      <c r="BB166" s="23"/>
      <c r="BC166" s="22"/>
      <c r="BD166" s="38"/>
      <c r="BE166" s="38"/>
      <c r="BF166" s="38"/>
      <c r="BG166" s="38"/>
      <c r="BJ166" s="40"/>
      <c r="BK166" s="41"/>
      <c r="BL166" s="41"/>
      <c r="BM166" s="41"/>
      <c r="BR166" s="40"/>
      <c r="BT166" s="43"/>
      <c r="BZ166" s="44"/>
      <c r="CA166" s="30"/>
      <c r="CB166" s="30"/>
    </row>
    <row r="167" spans="33:80" x14ac:dyDescent="0.25">
      <c r="AG167" s="30"/>
      <c r="AH167" s="35"/>
      <c r="AI167" s="18"/>
      <c r="AJ167" s="19"/>
      <c r="AK167" s="18"/>
      <c r="AL167" s="19"/>
      <c r="AM167" s="20"/>
      <c r="AN167" s="20"/>
      <c r="AO167" s="21"/>
      <c r="AP167" s="21"/>
      <c r="AQ167" s="20"/>
      <c r="AR167" s="22"/>
      <c r="AS167" s="23"/>
      <c r="AT167" s="22"/>
      <c r="AU167" s="33"/>
      <c r="AV167" s="34"/>
      <c r="AW167" s="35"/>
      <c r="AX167" s="22"/>
      <c r="AY167" s="22"/>
      <c r="AZ167" s="22"/>
      <c r="BA167" s="22"/>
      <c r="BB167" s="23"/>
      <c r="BC167" s="22"/>
      <c r="BD167" s="38"/>
      <c r="BE167" s="38"/>
      <c r="BF167" s="38"/>
      <c r="BG167" s="38"/>
      <c r="BJ167" s="40"/>
      <c r="BK167" s="41"/>
      <c r="BL167" s="41"/>
      <c r="BM167" s="41"/>
      <c r="BR167" s="40"/>
      <c r="BT167" s="43"/>
      <c r="BZ167" s="44"/>
      <c r="CA167" s="30"/>
      <c r="CB167" s="30"/>
    </row>
    <row r="168" spans="33:80" x14ac:dyDescent="0.25">
      <c r="AG168" s="30"/>
      <c r="AH168" s="35"/>
      <c r="AI168" s="18"/>
      <c r="AJ168" s="19"/>
      <c r="AK168" s="18"/>
      <c r="AL168" s="19"/>
      <c r="AM168" s="20"/>
      <c r="AN168" s="20"/>
      <c r="AO168" s="21"/>
      <c r="AP168" s="21"/>
      <c r="AQ168" s="20"/>
      <c r="AR168" s="22"/>
      <c r="AS168" s="23"/>
      <c r="AT168" s="22"/>
      <c r="AU168" s="33"/>
      <c r="AV168" s="34"/>
      <c r="AW168" s="35"/>
      <c r="AX168" s="22"/>
      <c r="AY168" s="22"/>
      <c r="AZ168" s="22"/>
      <c r="BA168" s="22"/>
      <c r="BB168" s="23"/>
      <c r="BC168" s="22"/>
      <c r="BD168" s="38"/>
      <c r="BE168" s="38"/>
      <c r="BF168" s="38"/>
      <c r="BG168" s="38"/>
      <c r="BJ168" s="40"/>
      <c r="BK168" s="41"/>
      <c r="BL168" s="41"/>
      <c r="BM168" s="41"/>
      <c r="BR168" s="40"/>
      <c r="BT168" s="43"/>
      <c r="BZ168" s="44"/>
      <c r="CA168" s="30"/>
      <c r="CB168" s="30"/>
    </row>
    <row r="169" spans="33:80" x14ac:dyDescent="0.25">
      <c r="AG169" s="30"/>
      <c r="AH169" s="35"/>
      <c r="AI169" s="18"/>
      <c r="AJ169" s="19"/>
      <c r="AK169" s="18"/>
      <c r="AL169" s="19"/>
      <c r="AM169" s="20"/>
      <c r="AN169" s="20"/>
      <c r="AO169" s="21"/>
      <c r="AP169" s="21"/>
      <c r="AQ169" s="20"/>
      <c r="AR169" s="22"/>
      <c r="AS169" s="23"/>
      <c r="AT169" s="22"/>
      <c r="AU169" s="33"/>
      <c r="AV169" s="34"/>
      <c r="AW169" s="35"/>
      <c r="AX169" s="22"/>
      <c r="AY169" s="22"/>
      <c r="AZ169" s="22"/>
      <c r="BA169" s="22"/>
      <c r="BB169" s="23"/>
      <c r="BC169" s="22"/>
      <c r="BD169" s="38"/>
      <c r="BE169" s="38"/>
      <c r="BF169" s="38"/>
      <c r="BG169" s="38"/>
      <c r="BJ169" s="40"/>
      <c r="BK169" s="41"/>
      <c r="BL169" s="41"/>
      <c r="BM169" s="41"/>
      <c r="BR169" s="40"/>
      <c r="BT169" s="43"/>
      <c r="BZ169" s="44"/>
      <c r="CA169" s="30"/>
      <c r="CB169" s="30"/>
    </row>
    <row r="170" spans="33:80" x14ac:dyDescent="0.25">
      <c r="AG170" s="30"/>
      <c r="AH170" s="35"/>
      <c r="AI170" s="18"/>
      <c r="AJ170" s="19"/>
      <c r="AK170" s="18"/>
      <c r="AL170" s="19"/>
      <c r="AM170" s="20"/>
      <c r="AN170" s="20"/>
      <c r="AO170" s="21"/>
      <c r="AP170" s="21"/>
      <c r="AQ170" s="20"/>
      <c r="AR170" s="22"/>
      <c r="AS170" s="23"/>
      <c r="AT170" s="22"/>
      <c r="AU170" s="33"/>
      <c r="AV170" s="34"/>
      <c r="AW170" s="35"/>
      <c r="AX170" s="22"/>
      <c r="AY170" s="22"/>
      <c r="AZ170" s="22"/>
      <c r="BA170" s="22"/>
      <c r="BB170" s="23"/>
      <c r="BC170" s="22"/>
      <c r="BD170" s="38"/>
      <c r="BE170" s="38"/>
      <c r="BF170" s="38"/>
      <c r="BG170" s="38"/>
      <c r="BJ170" s="40"/>
      <c r="BK170" s="41"/>
      <c r="BL170" s="41"/>
      <c r="BM170" s="41"/>
      <c r="BR170" s="40"/>
      <c r="BT170" s="43"/>
      <c r="BZ170" s="44"/>
      <c r="CA170" s="30"/>
      <c r="CB170" s="30"/>
    </row>
    <row r="171" spans="33:80" x14ac:dyDescent="0.25">
      <c r="AG171" s="30"/>
      <c r="AH171" s="35"/>
      <c r="AI171" s="18"/>
      <c r="AJ171" s="19"/>
      <c r="AK171" s="18"/>
      <c r="AL171" s="19"/>
      <c r="AM171" s="20"/>
      <c r="AN171" s="20"/>
      <c r="AO171" s="21"/>
      <c r="AP171" s="21"/>
      <c r="AQ171" s="20"/>
      <c r="AR171" s="22"/>
      <c r="AS171" s="23"/>
      <c r="AT171" s="22"/>
      <c r="AU171" s="33"/>
      <c r="AV171" s="34"/>
      <c r="AW171" s="35"/>
      <c r="AX171" s="22"/>
      <c r="AY171" s="22"/>
      <c r="AZ171" s="22"/>
      <c r="BA171" s="22"/>
      <c r="BB171" s="23"/>
      <c r="BC171" s="22"/>
      <c r="BD171" s="38"/>
      <c r="BE171" s="38"/>
      <c r="BF171" s="38"/>
      <c r="BG171" s="38"/>
      <c r="BJ171" s="40"/>
      <c r="BK171" s="41"/>
      <c r="BL171" s="41"/>
      <c r="BM171" s="41"/>
      <c r="BR171" s="40"/>
      <c r="BT171" s="43"/>
      <c r="BZ171" s="44"/>
      <c r="CA171" s="30"/>
      <c r="CB171" s="30"/>
    </row>
    <row r="172" spans="33:80" x14ac:dyDescent="0.25">
      <c r="AG172" s="30"/>
      <c r="AH172" s="35"/>
      <c r="AI172" s="18"/>
      <c r="AJ172" s="19"/>
      <c r="AK172" s="18"/>
      <c r="AL172" s="19"/>
      <c r="AM172" s="20"/>
      <c r="AN172" s="20"/>
      <c r="AO172" s="21"/>
      <c r="AP172" s="21"/>
      <c r="AQ172" s="20"/>
      <c r="AR172" s="22"/>
      <c r="AS172" s="23"/>
      <c r="AT172" s="22"/>
      <c r="AU172" s="33"/>
      <c r="AV172" s="34"/>
      <c r="AW172" s="35"/>
      <c r="AX172" s="22"/>
      <c r="AY172" s="22"/>
      <c r="AZ172" s="22"/>
      <c r="BA172" s="22"/>
      <c r="BB172" s="23"/>
      <c r="BC172" s="22"/>
      <c r="BD172" s="38"/>
      <c r="BE172" s="38"/>
      <c r="BF172" s="38"/>
      <c r="BG172" s="38"/>
      <c r="BJ172" s="40"/>
      <c r="BK172" s="41"/>
      <c r="BL172" s="41"/>
      <c r="BM172" s="41"/>
      <c r="BR172" s="40"/>
      <c r="BT172" s="43"/>
      <c r="BZ172" s="44"/>
      <c r="CA172" s="30"/>
      <c r="CB172" s="30"/>
    </row>
    <row r="173" spans="33:80" x14ac:dyDescent="0.25">
      <c r="AG173" s="30"/>
      <c r="AH173" s="35"/>
      <c r="AI173" s="18"/>
      <c r="AJ173" s="19"/>
      <c r="AK173" s="18"/>
      <c r="AL173" s="19"/>
      <c r="AM173" s="20"/>
      <c r="AN173" s="20"/>
      <c r="AO173" s="21"/>
      <c r="AP173" s="21"/>
      <c r="AQ173" s="20"/>
      <c r="AR173" s="22"/>
      <c r="AS173" s="23"/>
      <c r="AT173" s="22"/>
      <c r="AU173" s="33"/>
      <c r="AV173" s="34"/>
      <c r="AW173" s="35"/>
      <c r="AX173" s="22"/>
      <c r="AY173" s="22"/>
      <c r="AZ173" s="22"/>
      <c r="BA173" s="22"/>
      <c r="BB173" s="23"/>
      <c r="BC173" s="22"/>
      <c r="BD173" s="38"/>
      <c r="BE173" s="38"/>
      <c r="BF173" s="38"/>
      <c r="BG173" s="38"/>
      <c r="BJ173" s="40"/>
      <c r="BK173" s="41"/>
      <c r="BL173" s="41"/>
      <c r="BM173" s="41"/>
      <c r="BR173" s="40"/>
      <c r="BT173" s="43"/>
      <c r="BZ173" s="44"/>
      <c r="CA173" s="30"/>
      <c r="CB173" s="30"/>
    </row>
    <row r="174" spans="33:80" x14ac:dyDescent="0.25">
      <c r="AG174" s="30"/>
      <c r="AH174" s="35"/>
      <c r="AI174" s="18"/>
      <c r="AJ174" s="19"/>
      <c r="AK174" s="18"/>
      <c r="AL174" s="19"/>
      <c r="AM174" s="20"/>
      <c r="AN174" s="20"/>
      <c r="AO174" s="21"/>
      <c r="AP174" s="21"/>
      <c r="AQ174" s="20"/>
      <c r="AR174" s="22"/>
      <c r="AS174" s="23"/>
      <c r="AT174" s="22"/>
      <c r="AU174" s="33"/>
      <c r="AV174" s="34"/>
      <c r="AW174" s="35"/>
      <c r="AX174" s="22"/>
      <c r="AY174" s="22"/>
      <c r="AZ174" s="22"/>
      <c r="BA174" s="22"/>
      <c r="BB174" s="23"/>
      <c r="BC174" s="22"/>
      <c r="BD174" s="38"/>
      <c r="BE174" s="38"/>
      <c r="BF174" s="38"/>
      <c r="BG174" s="38"/>
      <c r="BJ174" s="40"/>
      <c r="BK174" s="41"/>
      <c r="BL174" s="41"/>
      <c r="BM174" s="41"/>
      <c r="BR174" s="40"/>
      <c r="BT174" s="43"/>
      <c r="BZ174" s="44"/>
      <c r="CA174" s="30"/>
      <c r="CB174" s="30"/>
    </row>
    <row r="175" spans="33:80" x14ac:dyDescent="0.25">
      <c r="AG175" s="30"/>
      <c r="AH175" s="35"/>
      <c r="AI175" s="18"/>
      <c r="AJ175" s="19"/>
      <c r="AK175" s="18"/>
      <c r="AL175" s="19"/>
      <c r="AM175" s="20"/>
      <c r="AN175" s="20"/>
      <c r="AO175" s="21"/>
      <c r="AP175" s="21"/>
      <c r="AQ175" s="20"/>
      <c r="AR175" s="22"/>
      <c r="AS175" s="23"/>
      <c r="AT175" s="22"/>
      <c r="AU175" s="33"/>
      <c r="AV175" s="34"/>
      <c r="AW175" s="35"/>
      <c r="AX175" s="22"/>
      <c r="AY175" s="22"/>
      <c r="AZ175" s="22"/>
      <c r="BA175" s="22"/>
      <c r="BB175" s="23"/>
      <c r="BC175" s="22"/>
      <c r="BD175" s="38"/>
      <c r="BE175" s="38"/>
      <c r="BF175" s="38"/>
      <c r="BG175" s="38"/>
      <c r="BJ175" s="40"/>
      <c r="BK175" s="41"/>
      <c r="BL175" s="41"/>
      <c r="BM175" s="41"/>
      <c r="BR175" s="40"/>
      <c r="BT175" s="43"/>
      <c r="BZ175" s="44"/>
      <c r="CA175" s="30"/>
      <c r="CB175" s="30"/>
    </row>
    <row r="176" spans="33:80" x14ac:dyDescent="0.25">
      <c r="AG176" s="30"/>
      <c r="AH176" s="35"/>
      <c r="AI176" s="18"/>
      <c r="AJ176" s="19"/>
      <c r="AK176" s="18"/>
      <c r="AL176" s="19"/>
      <c r="AM176" s="20"/>
      <c r="AN176" s="20"/>
      <c r="AO176" s="21"/>
      <c r="AP176" s="21"/>
      <c r="AQ176" s="20"/>
      <c r="AR176" s="22"/>
      <c r="AS176" s="23"/>
      <c r="AT176" s="22"/>
      <c r="AU176" s="33"/>
      <c r="AV176" s="34"/>
      <c r="AW176" s="35"/>
      <c r="AX176" s="22"/>
      <c r="AY176" s="22"/>
      <c r="AZ176" s="22"/>
      <c r="BA176" s="22"/>
      <c r="BB176" s="23"/>
      <c r="BC176" s="22"/>
      <c r="BD176" s="38"/>
      <c r="BE176" s="38"/>
      <c r="BF176" s="38"/>
      <c r="BG176" s="38"/>
      <c r="BJ176" s="40"/>
      <c r="BK176" s="41"/>
      <c r="BL176" s="41"/>
      <c r="BM176" s="41"/>
      <c r="BR176" s="40"/>
      <c r="BT176" s="43"/>
      <c r="BZ176" s="44"/>
      <c r="CA176" s="30"/>
      <c r="CB176" s="30"/>
    </row>
    <row r="177" spans="33:80" x14ac:dyDescent="0.25">
      <c r="AG177" s="30"/>
      <c r="AH177" s="35"/>
      <c r="AI177" s="18"/>
      <c r="AJ177" s="19"/>
      <c r="AK177" s="18"/>
      <c r="AL177" s="19"/>
      <c r="AM177" s="20"/>
      <c r="AN177" s="20"/>
      <c r="AO177" s="21"/>
      <c r="AP177" s="21"/>
      <c r="AQ177" s="20"/>
      <c r="AR177" s="22"/>
      <c r="AS177" s="23"/>
      <c r="AT177" s="22"/>
      <c r="AU177" s="33"/>
      <c r="AV177" s="34"/>
      <c r="AW177" s="35"/>
      <c r="AX177" s="22"/>
      <c r="AY177" s="22"/>
      <c r="AZ177" s="22"/>
      <c r="BA177" s="22"/>
      <c r="BB177" s="23"/>
      <c r="BC177" s="22"/>
      <c r="BD177" s="38"/>
      <c r="BE177" s="38"/>
      <c r="BF177" s="38"/>
      <c r="BG177" s="38"/>
      <c r="BJ177" s="40"/>
      <c r="BK177" s="41"/>
      <c r="BL177" s="41"/>
      <c r="BM177" s="41"/>
      <c r="BR177" s="40"/>
      <c r="BT177" s="43"/>
      <c r="BZ177" s="44"/>
      <c r="CA177" s="30"/>
      <c r="CB177" s="30"/>
    </row>
    <row r="178" spans="33:80" x14ac:dyDescent="0.25">
      <c r="AG178" s="30"/>
      <c r="AH178" s="35"/>
      <c r="AI178" s="18"/>
      <c r="AJ178" s="19"/>
      <c r="AK178" s="18"/>
      <c r="AL178" s="19"/>
      <c r="AM178" s="20"/>
      <c r="AN178" s="20"/>
      <c r="AO178" s="21"/>
      <c r="AP178" s="21"/>
      <c r="AQ178" s="20"/>
      <c r="AR178" s="22"/>
      <c r="AS178" s="23"/>
      <c r="AT178" s="22"/>
      <c r="AU178" s="33"/>
      <c r="AV178" s="34"/>
      <c r="AW178" s="35"/>
      <c r="AX178" s="22"/>
      <c r="AY178" s="22"/>
      <c r="AZ178" s="22"/>
      <c r="BA178" s="22"/>
      <c r="BB178" s="23"/>
      <c r="BC178" s="22"/>
      <c r="BD178" s="38"/>
      <c r="BE178" s="38"/>
      <c r="BF178" s="38"/>
      <c r="BG178" s="38"/>
      <c r="BJ178" s="40"/>
      <c r="BK178" s="41"/>
      <c r="BL178" s="41"/>
      <c r="BM178" s="41"/>
      <c r="BR178" s="40"/>
      <c r="BT178" s="43"/>
      <c r="BZ178" s="44"/>
      <c r="CA178" s="30"/>
      <c r="CB178" s="30"/>
    </row>
    <row r="179" spans="33:80" x14ac:dyDescent="0.25">
      <c r="AG179" s="30"/>
      <c r="AH179" s="35"/>
      <c r="AI179" s="18"/>
      <c r="AJ179" s="19"/>
      <c r="AK179" s="18"/>
      <c r="AL179" s="19"/>
      <c r="AM179" s="20"/>
      <c r="AN179" s="20"/>
      <c r="AO179" s="21"/>
      <c r="AP179" s="21"/>
      <c r="AQ179" s="20"/>
      <c r="AR179" s="22"/>
      <c r="AS179" s="23"/>
      <c r="AT179" s="22"/>
      <c r="AU179" s="33"/>
      <c r="AV179" s="34"/>
      <c r="AW179" s="35"/>
      <c r="AX179" s="22"/>
      <c r="AY179" s="22"/>
      <c r="AZ179" s="22"/>
      <c r="BA179" s="22"/>
      <c r="BB179" s="23"/>
      <c r="BC179" s="22"/>
      <c r="BD179" s="38"/>
      <c r="BE179" s="38"/>
      <c r="BF179" s="38"/>
      <c r="BG179" s="38"/>
      <c r="BJ179" s="40"/>
      <c r="BK179" s="41"/>
      <c r="BL179" s="41"/>
      <c r="BM179" s="41"/>
      <c r="BR179" s="40"/>
      <c r="BT179" s="43"/>
      <c r="BZ179" s="44"/>
      <c r="CA179" s="30"/>
      <c r="CB179" s="30"/>
    </row>
    <row r="180" spans="33:80" x14ac:dyDescent="0.25">
      <c r="AG180" s="30"/>
      <c r="AH180" s="35"/>
      <c r="AI180" s="18"/>
      <c r="AJ180" s="19"/>
      <c r="AK180" s="18"/>
      <c r="AL180" s="19"/>
      <c r="AM180" s="20"/>
      <c r="AN180" s="20"/>
      <c r="AO180" s="21"/>
      <c r="AP180" s="21"/>
      <c r="AQ180" s="20"/>
      <c r="AR180" s="22"/>
      <c r="AS180" s="23"/>
      <c r="AT180" s="22"/>
      <c r="AU180" s="33"/>
      <c r="AV180" s="34"/>
      <c r="AW180" s="35"/>
      <c r="AX180" s="22"/>
      <c r="AY180" s="22"/>
      <c r="AZ180" s="22"/>
      <c r="BA180" s="22"/>
      <c r="BB180" s="23"/>
      <c r="BC180" s="22"/>
      <c r="BD180" s="38"/>
      <c r="BE180" s="38"/>
      <c r="BF180" s="38"/>
      <c r="BG180" s="38"/>
      <c r="BJ180" s="40"/>
      <c r="BK180" s="41"/>
      <c r="BL180" s="41"/>
      <c r="BM180" s="41"/>
      <c r="BR180" s="40"/>
      <c r="BT180" s="43"/>
      <c r="BZ180" s="44"/>
      <c r="CA180" s="30"/>
      <c r="CB180" s="30"/>
    </row>
    <row r="181" spans="33:80" x14ac:dyDescent="0.25">
      <c r="AG181" s="30"/>
      <c r="AH181" s="35"/>
      <c r="AI181" s="18"/>
      <c r="AJ181" s="19"/>
      <c r="AK181" s="18"/>
      <c r="AL181" s="19"/>
      <c r="AM181" s="20"/>
      <c r="AN181" s="20"/>
      <c r="AO181" s="21"/>
      <c r="AP181" s="21"/>
      <c r="AQ181" s="20"/>
      <c r="AR181" s="22"/>
      <c r="AS181" s="23"/>
      <c r="AT181" s="22"/>
      <c r="AU181" s="33"/>
      <c r="AV181" s="34"/>
      <c r="AW181" s="35"/>
      <c r="AX181" s="22"/>
      <c r="AY181" s="22"/>
      <c r="AZ181" s="22"/>
      <c r="BA181" s="22"/>
      <c r="BB181" s="23"/>
      <c r="BC181" s="22"/>
      <c r="BD181" s="38"/>
      <c r="BE181" s="38"/>
      <c r="BF181" s="38"/>
      <c r="BG181" s="38"/>
      <c r="BJ181" s="40"/>
      <c r="BK181" s="41"/>
      <c r="BL181" s="41"/>
      <c r="BM181" s="41"/>
      <c r="BR181" s="40"/>
      <c r="BT181" s="43"/>
      <c r="BZ181" s="44"/>
      <c r="CA181" s="30"/>
      <c r="CB181" s="30"/>
    </row>
    <row r="182" spans="33:80" x14ac:dyDescent="0.25">
      <c r="AG182" s="30"/>
      <c r="AH182" s="35"/>
      <c r="AI182" s="18"/>
      <c r="AJ182" s="19"/>
      <c r="AK182" s="18"/>
      <c r="AL182" s="19"/>
      <c r="AM182" s="20"/>
      <c r="AN182" s="20"/>
      <c r="AO182" s="21"/>
      <c r="AP182" s="21"/>
      <c r="AQ182" s="20"/>
      <c r="AR182" s="22"/>
      <c r="AS182" s="23"/>
      <c r="AT182" s="22"/>
      <c r="AU182" s="33"/>
      <c r="AV182" s="34"/>
      <c r="AW182" s="35"/>
      <c r="AX182" s="22"/>
      <c r="AY182" s="22"/>
      <c r="AZ182" s="22"/>
      <c r="BA182" s="22"/>
      <c r="BB182" s="23"/>
      <c r="BC182" s="22"/>
      <c r="BD182" s="38"/>
      <c r="BE182" s="38"/>
      <c r="BF182" s="38"/>
      <c r="BG182" s="38"/>
      <c r="BJ182" s="40"/>
      <c r="BK182" s="41"/>
      <c r="BL182" s="41"/>
      <c r="BM182" s="41"/>
      <c r="BR182" s="40"/>
      <c r="BT182" s="43"/>
      <c r="BZ182" s="44"/>
      <c r="CA182" s="30"/>
      <c r="CB182" s="30"/>
    </row>
    <row r="183" spans="33:80" x14ac:dyDescent="0.25">
      <c r="AG183" s="30"/>
      <c r="AH183" s="35"/>
      <c r="AI183" s="18"/>
      <c r="AJ183" s="19"/>
      <c r="AK183" s="18"/>
      <c r="AL183" s="19"/>
      <c r="AM183" s="20"/>
      <c r="AN183" s="20"/>
      <c r="AO183" s="21"/>
      <c r="AP183" s="21"/>
      <c r="AQ183" s="20"/>
      <c r="AR183" s="22"/>
      <c r="AS183" s="23"/>
      <c r="AT183" s="22"/>
      <c r="AU183" s="33"/>
      <c r="AV183" s="34"/>
      <c r="AW183" s="35"/>
      <c r="AX183" s="22"/>
      <c r="AY183" s="22"/>
      <c r="AZ183" s="22"/>
      <c r="BA183" s="22"/>
      <c r="BB183" s="23"/>
      <c r="BC183" s="22"/>
      <c r="BD183" s="38"/>
      <c r="BE183" s="38"/>
      <c r="BF183" s="38"/>
      <c r="BG183" s="38"/>
      <c r="BJ183" s="40"/>
      <c r="BK183" s="41"/>
      <c r="BL183" s="41"/>
      <c r="BM183" s="41"/>
      <c r="BR183" s="40"/>
      <c r="BT183" s="43"/>
      <c r="BZ183" s="44"/>
      <c r="CA183" s="30"/>
      <c r="CB183" s="30"/>
    </row>
    <row r="184" spans="33:80" x14ac:dyDescent="0.25">
      <c r="AG184" s="30"/>
      <c r="AH184" s="35"/>
      <c r="AI184" s="18"/>
      <c r="AJ184" s="19"/>
      <c r="AK184" s="18"/>
      <c r="AL184" s="19"/>
      <c r="AM184" s="20"/>
      <c r="AN184" s="20"/>
      <c r="AO184" s="21"/>
      <c r="AP184" s="21"/>
      <c r="AQ184" s="20"/>
      <c r="AR184" s="22"/>
      <c r="AS184" s="23"/>
      <c r="AT184" s="22"/>
      <c r="AU184" s="33"/>
      <c r="AV184" s="34"/>
      <c r="AW184" s="35"/>
      <c r="AX184" s="22"/>
      <c r="AY184" s="22"/>
      <c r="AZ184" s="22"/>
      <c r="BA184" s="22"/>
      <c r="BB184" s="23"/>
      <c r="BC184" s="22"/>
      <c r="BD184" s="38"/>
      <c r="BE184" s="38"/>
      <c r="BF184" s="38"/>
      <c r="BG184" s="38"/>
      <c r="BJ184" s="40"/>
      <c r="BK184" s="41"/>
      <c r="BL184" s="41"/>
      <c r="BM184" s="41"/>
      <c r="BR184" s="40"/>
      <c r="BT184" s="43"/>
      <c r="BZ184" s="44"/>
      <c r="CA184" s="30"/>
      <c r="CB184" s="30"/>
    </row>
    <row r="185" spans="33:80" x14ac:dyDescent="0.25">
      <c r="AG185" s="30"/>
      <c r="AH185" s="35"/>
      <c r="AI185" s="18"/>
      <c r="AJ185" s="19"/>
      <c r="AK185" s="18"/>
      <c r="AL185" s="19"/>
      <c r="AM185" s="20"/>
      <c r="AN185" s="20"/>
      <c r="AO185" s="21"/>
      <c r="AP185" s="21"/>
      <c r="AQ185" s="20"/>
      <c r="AR185" s="22"/>
      <c r="AS185" s="23"/>
      <c r="AT185" s="22"/>
      <c r="AU185" s="33"/>
      <c r="AV185" s="34"/>
      <c r="AW185" s="35"/>
      <c r="AX185" s="22"/>
      <c r="AY185" s="22"/>
      <c r="AZ185" s="22"/>
      <c r="BA185" s="22"/>
      <c r="BB185" s="23"/>
      <c r="BC185" s="22"/>
      <c r="BD185" s="38"/>
      <c r="BE185" s="38"/>
      <c r="BF185" s="38"/>
      <c r="BG185" s="38"/>
      <c r="BJ185" s="40"/>
      <c r="BK185" s="41"/>
      <c r="BL185" s="41"/>
      <c r="BM185" s="41"/>
      <c r="BR185" s="40"/>
      <c r="BT185" s="43"/>
      <c r="BZ185" s="44"/>
      <c r="CA185" s="30"/>
      <c r="CB185" s="30"/>
    </row>
    <row r="186" spans="33:80" x14ac:dyDescent="0.25">
      <c r="AG186" s="30"/>
      <c r="AH186" s="35"/>
      <c r="AI186" s="18"/>
      <c r="AJ186" s="19"/>
      <c r="AK186" s="18"/>
      <c r="AL186" s="19"/>
      <c r="AM186" s="20"/>
      <c r="AN186" s="20"/>
      <c r="AO186" s="21"/>
      <c r="AP186" s="21"/>
      <c r="AQ186" s="20"/>
      <c r="AR186" s="22"/>
      <c r="AS186" s="23"/>
      <c r="AT186" s="22"/>
      <c r="AU186" s="33"/>
      <c r="AV186" s="34"/>
      <c r="AW186" s="35"/>
      <c r="AX186" s="22"/>
      <c r="AY186" s="22"/>
      <c r="AZ186" s="22"/>
      <c r="BA186" s="22"/>
      <c r="BB186" s="23"/>
      <c r="BC186" s="22"/>
      <c r="BD186" s="38"/>
      <c r="BE186" s="38"/>
      <c r="BF186" s="38"/>
      <c r="BG186" s="38"/>
      <c r="BJ186" s="40"/>
      <c r="BK186" s="41"/>
      <c r="BL186" s="41"/>
      <c r="BM186" s="41"/>
      <c r="BR186" s="40"/>
      <c r="BT186" s="43"/>
      <c r="BZ186" s="44"/>
      <c r="CA186" s="30"/>
      <c r="CB186" s="30"/>
    </row>
    <row r="187" spans="33:80" x14ac:dyDescent="0.25">
      <c r="AG187" s="30"/>
      <c r="AH187" s="35"/>
      <c r="AI187" s="18"/>
      <c r="AJ187" s="19"/>
      <c r="AK187" s="18"/>
      <c r="AL187" s="19"/>
      <c r="AM187" s="20"/>
      <c r="AN187" s="20"/>
      <c r="AO187" s="21"/>
      <c r="AP187" s="21"/>
      <c r="AQ187" s="20"/>
      <c r="AR187" s="22"/>
      <c r="AS187" s="23"/>
      <c r="AT187" s="22"/>
      <c r="AU187" s="33"/>
      <c r="AV187" s="34"/>
      <c r="AW187" s="35"/>
      <c r="AX187" s="22"/>
      <c r="AY187" s="22"/>
      <c r="AZ187" s="22"/>
      <c r="BA187" s="22"/>
      <c r="BB187" s="23"/>
      <c r="BC187" s="22"/>
      <c r="BD187" s="38"/>
      <c r="BE187" s="38"/>
      <c r="BF187" s="38"/>
      <c r="BG187" s="38"/>
      <c r="BJ187" s="40"/>
      <c r="BK187" s="41"/>
      <c r="BL187" s="41"/>
      <c r="BM187" s="41"/>
      <c r="BR187" s="40"/>
      <c r="BT187" s="43"/>
      <c r="BZ187" s="44"/>
      <c r="CA187" s="30"/>
      <c r="CB187" s="30"/>
    </row>
    <row r="188" spans="33:80" x14ac:dyDescent="0.25">
      <c r="AG188" s="30"/>
      <c r="AH188" s="35"/>
      <c r="AI188" s="18"/>
      <c r="AJ188" s="19"/>
      <c r="AK188" s="18"/>
      <c r="AL188" s="19"/>
      <c r="AM188" s="20"/>
      <c r="AN188" s="20"/>
      <c r="AO188" s="21"/>
      <c r="AP188" s="21"/>
      <c r="AQ188" s="20"/>
      <c r="AR188" s="22"/>
      <c r="AS188" s="23"/>
      <c r="AT188" s="22"/>
      <c r="AU188" s="33"/>
      <c r="AV188" s="34"/>
      <c r="AW188" s="35"/>
      <c r="AX188" s="22"/>
      <c r="AY188" s="22"/>
      <c r="AZ188" s="22"/>
      <c r="BA188" s="22"/>
      <c r="BB188" s="23"/>
      <c r="BC188" s="22"/>
      <c r="BD188" s="38"/>
      <c r="BE188" s="38"/>
      <c r="BF188" s="38"/>
      <c r="BG188" s="38"/>
      <c r="BJ188" s="40"/>
      <c r="BK188" s="41"/>
      <c r="BL188" s="41"/>
      <c r="BM188" s="41"/>
      <c r="BR188" s="40"/>
      <c r="BT188" s="43"/>
      <c r="BZ188" s="44"/>
      <c r="CA188" s="30"/>
      <c r="CB188" s="30"/>
    </row>
    <row r="189" spans="33:80" x14ac:dyDescent="0.25">
      <c r="AG189" s="30"/>
      <c r="AH189" s="35"/>
      <c r="AI189" s="18"/>
      <c r="AJ189" s="19"/>
      <c r="AK189" s="18"/>
      <c r="AL189" s="19"/>
      <c r="AM189" s="20"/>
      <c r="AN189" s="20"/>
      <c r="AO189" s="21"/>
      <c r="AP189" s="21"/>
      <c r="AQ189" s="20"/>
      <c r="AR189" s="22"/>
      <c r="AS189" s="23"/>
      <c r="AT189" s="22"/>
      <c r="AU189" s="33"/>
      <c r="AV189" s="34"/>
      <c r="AW189" s="35"/>
      <c r="AX189" s="22"/>
      <c r="AY189" s="22"/>
      <c r="AZ189" s="22"/>
      <c r="BA189" s="22"/>
      <c r="BB189" s="23"/>
      <c r="BC189" s="22"/>
      <c r="BD189" s="38"/>
      <c r="BE189" s="38"/>
      <c r="BF189" s="38"/>
      <c r="BG189" s="38"/>
      <c r="BJ189" s="40"/>
      <c r="BK189" s="41"/>
      <c r="BL189" s="41"/>
      <c r="BM189" s="41"/>
      <c r="BR189" s="40"/>
      <c r="BT189" s="43"/>
      <c r="BZ189" s="44"/>
      <c r="CA189" s="30"/>
      <c r="CB189" s="30"/>
    </row>
    <row r="190" spans="33:80" x14ac:dyDescent="0.25">
      <c r="AG190" s="30"/>
      <c r="AH190" s="35"/>
      <c r="AI190" s="18"/>
      <c r="AJ190" s="19"/>
      <c r="AK190" s="18"/>
      <c r="AL190" s="19"/>
      <c r="AM190" s="20"/>
      <c r="AN190" s="20"/>
      <c r="AO190" s="21"/>
      <c r="AP190" s="21"/>
      <c r="AQ190" s="20"/>
      <c r="AR190" s="22"/>
      <c r="AS190" s="23"/>
      <c r="AT190" s="22"/>
      <c r="AU190" s="33"/>
      <c r="AV190" s="34"/>
      <c r="AW190" s="35"/>
      <c r="AX190" s="22"/>
      <c r="AY190" s="22"/>
      <c r="AZ190" s="22"/>
      <c r="BA190" s="22"/>
      <c r="BB190" s="23"/>
      <c r="BC190" s="22"/>
      <c r="BD190" s="38"/>
      <c r="BE190" s="38"/>
      <c r="BF190" s="38"/>
      <c r="BG190" s="38"/>
      <c r="BJ190" s="40"/>
      <c r="BK190" s="41"/>
      <c r="BL190" s="41"/>
      <c r="BM190" s="41"/>
      <c r="BR190" s="40"/>
      <c r="BT190" s="43"/>
      <c r="BZ190" s="44"/>
      <c r="CA190" s="30"/>
      <c r="CB190" s="30"/>
    </row>
    <row r="191" spans="33:80" x14ac:dyDescent="0.25">
      <c r="AG191" s="30"/>
      <c r="AH191" s="35"/>
      <c r="AI191" s="18"/>
      <c r="AJ191" s="19"/>
      <c r="AK191" s="18"/>
      <c r="AL191" s="19"/>
      <c r="AM191" s="20"/>
      <c r="AN191" s="20"/>
      <c r="AO191" s="21"/>
      <c r="AP191" s="21"/>
      <c r="AQ191" s="20"/>
      <c r="AR191" s="22"/>
      <c r="AS191" s="23"/>
      <c r="AT191" s="22"/>
      <c r="AU191" s="33"/>
      <c r="AV191" s="34"/>
      <c r="AW191" s="35"/>
      <c r="AX191" s="22"/>
      <c r="AY191" s="22"/>
      <c r="AZ191" s="22"/>
      <c r="BA191" s="22"/>
      <c r="BB191" s="23"/>
      <c r="BC191" s="22"/>
      <c r="BD191" s="38"/>
      <c r="BE191" s="38"/>
      <c r="BF191" s="38"/>
      <c r="BG191" s="38"/>
      <c r="BJ191" s="40"/>
      <c r="BK191" s="41"/>
      <c r="BL191" s="41"/>
      <c r="BM191" s="41"/>
      <c r="BR191" s="40"/>
      <c r="BT191" s="43"/>
      <c r="BZ191" s="44"/>
      <c r="CA191" s="30"/>
      <c r="CB191" s="30"/>
    </row>
    <row r="192" spans="33:80" x14ac:dyDescent="0.25">
      <c r="AG192" s="30"/>
      <c r="AH192" s="35"/>
      <c r="AI192" s="18"/>
      <c r="AJ192" s="19"/>
      <c r="AK192" s="18"/>
      <c r="AL192" s="19"/>
      <c r="AM192" s="20"/>
      <c r="AN192" s="20"/>
      <c r="AO192" s="21"/>
      <c r="AP192" s="21"/>
      <c r="AQ192" s="20"/>
      <c r="AR192" s="22"/>
      <c r="AS192" s="23"/>
      <c r="AT192" s="22"/>
      <c r="AU192" s="33"/>
      <c r="AV192" s="34"/>
      <c r="AW192" s="35"/>
      <c r="AX192" s="22"/>
      <c r="AY192" s="22"/>
      <c r="AZ192" s="22"/>
      <c r="BA192" s="22"/>
      <c r="BB192" s="23"/>
      <c r="BC192" s="22"/>
      <c r="BD192" s="38"/>
      <c r="BE192" s="38"/>
      <c r="BF192" s="38"/>
      <c r="BG192" s="38"/>
      <c r="BJ192" s="40"/>
      <c r="BK192" s="41"/>
      <c r="BL192" s="41"/>
      <c r="BM192" s="41"/>
      <c r="BR192" s="40"/>
      <c r="BT192" s="43"/>
      <c r="BZ192" s="44"/>
      <c r="CA192" s="30"/>
      <c r="CB192" s="30"/>
    </row>
    <row r="193" spans="33:80" x14ac:dyDescent="0.25">
      <c r="AG193" s="30"/>
      <c r="AH193" s="35"/>
      <c r="AI193" s="18"/>
      <c r="AJ193" s="19"/>
      <c r="AK193" s="18"/>
      <c r="AL193" s="19"/>
      <c r="AM193" s="20"/>
      <c r="AN193" s="20"/>
      <c r="AO193" s="21"/>
      <c r="AP193" s="21"/>
      <c r="AQ193" s="20"/>
      <c r="AR193" s="22"/>
      <c r="AS193" s="23"/>
      <c r="AT193" s="22"/>
      <c r="AU193" s="33"/>
      <c r="AV193" s="34"/>
      <c r="AW193" s="35"/>
      <c r="AX193" s="22"/>
      <c r="AY193" s="22"/>
      <c r="AZ193" s="22"/>
      <c r="BA193" s="22"/>
      <c r="BB193" s="23"/>
      <c r="BC193" s="22"/>
      <c r="BD193" s="38"/>
      <c r="BE193" s="38"/>
      <c r="BF193" s="38"/>
      <c r="BG193" s="38"/>
      <c r="BJ193" s="40"/>
      <c r="BK193" s="41"/>
      <c r="BL193" s="41"/>
      <c r="BM193" s="41"/>
      <c r="BR193" s="40"/>
      <c r="BT193" s="43"/>
      <c r="BZ193" s="44"/>
      <c r="CA193" s="30"/>
      <c r="CB193" s="30"/>
    </row>
    <row r="194" spans="33:80" x14ac:dyDescent="0.25">
      <c r="AG194" s="30"/>
      <c r="AH194" s="35"/>
      <c r="AI194" s="18"/>
      <c r="AJ194" s="19"/>
      <c r="AK194" s="18"/>
      <c r="AL194" s="19"/>
      <c r="AM194" s="20"/>
      <c r="AN194" s="20"/>
      <c r="AO194" s="21"/>
      <c r="AP194" s="21"/>
      <c r="AQ194" s="20"/>
      <c r="AR194" s="22"/>
      <c r="AS194" s="23"/>
      <c r="AT194" s="22"/>
      <c r="AU194" s="33"/>
      <c r="AV194" s="34"/>
      <c r="AW194" s="35"/>
      <c r="AX194" s="22"/>
      <c r="AY194" s="22"/>
      <c r="AZ194" s="22"/>
      <c r="BA194" s="22"/>
      <c r="BB194" s="23"/>
      <c r="BC194" s="22"/>
      <c r="BD194" s="38"/>
      <c r="BE194" s="38"/>
      <c r="BF194" s="38"/>
      <c r="BG194" s="38"/>
      <c r="BJ194" s="40"/>
      <c r="BK194" s="41"/>
      <c r="BL194" s="41"/>
      <c r="BM194" s="41"/>
      <c r="BR194" s="40"/>
      <c r="BT194" s="43"/>
      <c r="BZ194" s="44"/>
      <c r="CA194" s="30"/>
      <c r="CB194" s="30"/>
    </row>
    <row r="195" spans="33:80" x14ac:dyDescent="0.25">
      <c r="AG195" s="30"/>
      <c r="AH195" s="35"/>
      <c r="AI195" s="18"/>
      <c r="AJ195" s="19"/>
      <c r="AK195" s="18"/>
      <c r="AL195" s="19"/>
      <c r="AM195" s="20"/>
      <c r="AN195" s="20"/>
      <c r="AO195" s="21"/>
      <c r="AP195" s="21"/>
      <c r="AQ195" s="20"/>
      <c r="AR195" s="22"/>
      <c r="AS195" s="23"/>
      <c r="AT195" s="22"/>
      <c r="AU195" s="33"/>
      <c r="AV195" s="34"/>
      <c r="AW195" s="35"/>
      <c r="AX195" s="22"/>
      <c r="AY195" s="22"/>
      <c r="AZ195" s="22"/>
      <c r="BA195" s="22"/>
      <c r="BB195" s="23"/>
      <c r="BC195" s="22"/>
      <c r="BD195" s="38"/>
      <c r="BE195" s="38"/>
      <c r="BF195" s="38"/>
      <c r="BG195" s="38"/>
      <c r="BJ195" s="40"/>
      <c r="BK195" s="41"/>
      <c r="BL195" s="41"/>
      <c r="BM195" s="41"/>
      <c r="BR195" s="40"/>
      <c r="BT195" s="43"/>
      <c r="BZ195" s="44"/>
      <c r="CA195" s="30"/>
      <c r="CB195" s="30"/>
    </row>
    <row r="196" spans="33:80" x14ac:dyDescent="0.25">
      <c r="AG196" s="30"/>
      <c r="AH196" s="35"/>
      <c r="AI196" s="18"/>
      <c r="AJ196" s="19"/>
      <c r="AK196" s="18"/>
      <c r="AL196" s="19"/>
      <c r="AM196" s="20"/>
      <c r="AN196" s="20"/>
      <c r="AO196" s="21"/>
      <c r="AP196" s="21"/>
      <c r="AQ196" s="20"/>
      <c r="AR196" s="22"/>
      <c r="AS196" s="23"/>
      <c r="AT196" s="22"/>
      <c r="AU196" s="33"/>
      <c r="AV196" s="34"/>
      <c r="AW196" s="35"/>
      <c r="AX196" s="22"/>
      <c r="AY196" s="22"/>
      <c r="AZ196" s="22"/>
      <c r="BA196" s="22"/>
      <c r="BB196" s="23"/>
      <c r="BC196" s="22"/>
      <c r="BD196" s="38"/>
      <c r="BE196" s="38"/>
      <c r="BF196" s="38"/>
      <c r="BG196" s="38"/>
      <c r="BJ196" s="40"/>
      <c r="BK196" s="41"/>
      <c r="BL196" s="41"/>
      <c r="BM196" s="41"/>
      <c r="BR196" s="40"/>
      <c r="BT196" s="43"/>
      <c r="BZ196" s="44"/>
      <c r="CA196" s="30"/>
      <c r="CB196" s="30"/>
    </row>
    <row r="197" spans="33:80" x14ac:dyDescent="0.25">
      <c r="AG197" s="30"/>
      <c r="AH197" s="35"/>
      <c r="AI197" s="18"/>
      <c r="AJ197" s="19"/>
      <c r="AK197" s="18"/>
      <c r="AL197" s="19"/>
      <c r="AM197" s="20"/>
      <c r="AN197" s="20"/>
      <c r="AO197" s="21"/>
      <c r="AP197" s="21"/>
      <c r="AQ197" s="20"/>
      <c r="AR197" s="22"/>
      <c r="AS197" s="23"/>
      <c r="AT197" s="22"/>
      <c r="AU197" s="33"/>
      <c r="AV197" s="34"/>
      <c r="AW197" s="35"/>
      <c r="AX197" s="22"/>
      <c r="AY197" s="22"/>
      <c r="AZ197" s="22"/>
      <c r="BA197" s="22"/>
      <c r="BB197" s="23"/>
      <c r="BC197" s="22"/>
      <c r="BD197" s="38"/>
      <c r="BE197" s="38"/>
      <c r="BF197" s="38"/>
      <c r="BG197" s="38"/>
      <c r="BJ197" s="40"/>
      <c r="BK197" s="41"/>
      <c r="BL197" s="41"/>
      <c r="BM197" s="41"/>
      <c r="BR197" s="40"/>
      <c r="BT197" s="43"/>
      <c r="BZ197" s="44"/>
      <c r="CA197" s="30"/>
      <c r="CB197" s="30"/>
    </row>
    <row r="198" spans="33:80" x14ac:dyDescent="0.25">
      <c r="AG198" s="30"/>
      <c r="AH198" s="35"/>
      <c r="AI198" s="18"/>
      <c r="AJ198" s="19"/>
      <c r="AK198" s="18"/>
      <c r="AL198" s="19"/>
      <c r="AM198" s="20"/>
      <c r="AN198" s="20"/>
      <c r="AO198" s="21"/>
      <c r="AP198" s="21"/>
      <c r="AQ198" s="20"/>
      <c r="AR198" s="22"/>
      <c r="AS198" s="23"/>
      <c r="AT198" s="22"/>
      <c r="AU198" s="33"/>
      <c r="AV198" s="34"/>
      <c r="AW198" s="35"/>
      <c r="AX198" s="22"/>
      <c r="AY198" s="22"/>
      <c r="AZ198" s="22"/>
      <c r="BA198" s="22"/>
      <c r="BB198" s="23"/>
      <c r="BC198" s="22"/>
      <c r="BD198" s="38"/>
      <c r="BE198" s="38"/>
      <c r="BF198" s="38"/>
      <c r="BG198" s="38"/>
      <c r="BJ198" s="40"/>
      <c r="BK198" s="41"/>
      <c r="BL198" s="41"/>
      <c r="BM198" s="41"/>
      <c r="BR198" s="40"/>
      <c r="BT198" s="43"/>
      <c r="BZ198" s="44"/>
      <c r="CA198" s="30"/>
      <c r="CB198" s="30"/>
    </row>
    <row r="199" spans="33:80" x14ac:dyDescent="0.25">
      <c r="AG199" s="30"/>
      <c r="AH199" s="35"/>
      <c r="AI199" s="18"/>
      <c r="AJ199" s="19"/>
      <c r="AK199" s="18"/>
      <c r="AL199" s="19"/>
      <c r="AM199" s="20"/>
      <c r="AN199" s="20"/>
      <c r="AO199" s="21"/>
      <c r="AP199" s="21"/>
      <c r="AQ199" s="20"/>
      <c r="AR199" s="22"/>
      <c r="AS199" s="23"/>
      <c r="AT199" s="22"/>
      <c r="AU199" s="33"/>
      <c r="AV199" s="34"/>
      <c r="AW199" s="35"/>
      <c r="AX199" s="22"/>
      <c r="AY199" s="22"/>
      <c r="AZ199" s="22"/>
      <c r="BA199" s="22"/>
      <c r="BB199" s="23"/>
      <c r="BC199" s="22"/>
      <c r="BD199" s="38"/>
      <c r="BE199" s="38"/>
      <c r="BF199" s="38"/>
      <c r="BG199" s="38"/>
      <c r="BJ199" s="40"/>
      <c r="BK199" s="41"/>
      <c r="BL199" s="41"/>
      <c r="BM199" s="41"/>
      <c r="BR199" s="40"/>
      <c r="BT199" s="43"/>
      <c r="BZ199" s="44"/>
      <c r="CA199" s="30"/>
      <c r="CB199" s="30"/>
    </row>
    <row r="200" spans="33:80" x14ac:dyDescent="0.25">
      <c r="AG200" s="30"/>
      <c r="AH200" s="35"/>
      <c r="AI200" s="18"/>
      <c r="AJ200" s="19"/>
      <c r="AK200" s="18"/>
      <c r="AL200" s="19"/>
      <c r="AM200" s="20"/>
      <c r="AN200" s="20"/>
      <c r="AO200" s="21"/>
      <c r="AP200" s="21"/>
      <c r="AQ200" s="20"/>
      <c r="AR200" s="22"/>
      <c r="AS200" s="23"/>
      <c r="AT200" s="22"/>
      <c r="AU200" s="33"/>
      <c r="AV200" s="34"/>
      <c r="AW200" s="35"/>
      <c r="AX200" s="22"/>
      <c r="AY200" s="22"/>
      <c r="AZ200" s="22"/>
      <c r="BA200" s="22"/>
      <c r="BB200" s="23"/>
      <c r="BC200" s="22"/>
      <c r="BD200" s="38"/>
      <c r="BE200" s="38"/>
      <c r="BF200" s="38"/>
      <c r="BG200" s="38"/>
      <c r="BJ200" s="40"/>
      <c r="BK200" s="41"/>
      <c r="BL200" s="41"/>
      <c r="BM200" s="41"/>
      <c r="BR200" s="40"/>
      <c r="BT200" s="43"/>
      <c r="BZ200" s="44"/>
      <c r="CA200" s="30"/>
      <c r="CB200" s="30"/>
    </row>
    <row r="201" spans="33:80" x14ac:dyDescent="0.25">
      <c r="AG201" s="30"/>
      <c r="AH201" s="35"/>
      <c r="AI201" s="18"/>
      <c r="AJ201" s="19"/>
      <c r="AK201" s="18"/>
      <c r="AL201" s="19"/>
      <c r="AM201" s="20"/>
      <c r="AN201" s="20"/>
      <c r="AO201" s="21"/>
      <c r="AP201" s="21"/>
      <c r="AQ201" s="20"/>
      <c r="AR201" s="22"/>
      <c r="AS201" s="23"/>
      <c r="AT201" s="22"/>
      <c r="AU201" s="33"/>
      <c r="AV201" s="34"/>
      <c r="AW201" s="35"/>
      <c r="AX201" s="22"/>
      <c r="AY201" s="22"/>
      <c r="AZ201" s="22"/>
      <c r="BA201" s="22"/>
      <c r="BB201" s="23"/>
      <c r="BC201" s="22"/>
      <c r="BD201" s="38"/>
      <c r="BE201" s="38"/>
      <c r="BF201" s="38"/>
      <c r="BG201" s="38"/>
      <c r="BJ201" s="40"/>
      <c r="BK201" s="41"/>
      <c r="BL201" s="41"/>
      <c r="BM201" s="41"/>
      <c r="BR201" s="40"/>
      <c r="BT201" s="43"/>
      <c r="BZ201" s="44"/>
      <c r="CA201" s="30"/>
      <c r="CB201" s="30"/>
    </row>
    <row r="202" spans="33:80" x14ac:dyDescent="0.25">
      <c r="AG202" s="30"/>
      <c r="AH202" s="35"/>
      <c r="AI202" s="18"/>
      <c r="AJ202" s="19"/>
      <c r="AK202" s="18"/>
      <c r="AL202" s="19"/>
      <c r="AM202" s="20"/>
      <c r="AN202" s="20"/>
      <c r="AO202" s="21"/>
      <c r="AP202" s="21"/>
      <c r="AQ202" s="20"/>
      <c r="AR202" s="22"/>
      <c r="AS202" s="23"/>
      <c r="AT202" s="22"/>
      <c r="AU202" s="33"/>
      <c r="AV202" s="34"/>
      <c r="AW202" s="35"/>
      <c r="AX202" s="22"/>
      <c r="AY202" s="22"/>
      <c r="AZ202" s="22"/>
      <c r="BA202" s="22"/>
      <c r="BB202" s="23"/>
      <c r="BC202" s="22"/>
      <c r="BD202" s="38"/>
      <c r="BE202" s="38"/>
      <c r="BF202" s="38"/>
      <c r="BG202" s="38"/>
      <c r="BJ202" s="40"/>
      <c r="BK202" s="41"/>
      <c r="BL202" s="41"/>
      <c r="BM202" s="41"/>
      <c r="BR202" s="40"/>
      <c r="BT202" s="43"/>
      <c r="BZ202" s="44"/>
      <c r="CA202" s="30"/>
      <c r="CB202" s="30"/>
    </row>
    <row r="203" spans="33:80" x14ac:dyDescent="0.25">
      <c r="AG203" s="30"/>
      <c r="AH203" s="35"/>
      <c r="AI203" s="18"/>
      <c r="AJ203" s="19"/>
      <c r="AK203" s="18"/>
      <c r="AL203" s="19"/>
      <c r="AM203" s="20"/>
      <c r="AN203" s="20"/>
      <c r="AO203" s="21"/>
      <c r="AP203" s="21"/>
      <c r="AQ203" s="20"/>
      <c r="AR203" s="22"/>
      <c r="AS203" s="23"/>
      <c r="AT203" s="22"/>
      <c r="AU203" s="33"/>
      <c r="AV203" s="34"/>
      <c r="AW203" s="35"/>
      <c r="AX203" s="22"/>
      <c r="AY203" s="22"/>
      <c r="AZ203" s="22"/>
      <c r="BA203" s="22"/>
      <c r="BB203" s="23"/>
      <c r="BC203" s="22"/>
      <c r="BD203" s="38"/>
      <c r="BE203" s="38"/>
      <c r="BF203" s="38"/>
      <c r="BG203" s="38"/>
      <c r="BJ203" s="40"/>
      <c r="BK203" s="41"/>
      <c r="BL203" s="41"/>
      <c r="BM203" s="41"/>
      <c r="BR203" s="40"/>
      <c r="BT203" s="43"/>
      <c r="BZ203" s="44"/>
      <c r="CA203" s="30"/>
      <c r="CB203" s="30"/>
    </row>
    <row r="204" spans="33:80" x14ac:dyDescent="0.25">
      <c r="AG204" s="30"/>
      <c r="AH204" s="35"/>
      <c r="AI204" s="18"/>
      <c r="AJ204" s="19"/>
      <c r="AK204" s="18"/>
      <c r="AL204" s="19"/>
      <c r="AM204" s="20"/>
      <c r="AN204" s="20"/>
      <c r="AO204" s="21"/>
      <c r="AP204" s="21"/>
      <c r="AQ204" s="20"/>
      <c r="AR204" s="22"/>
      <c r="AS204" s="23"/>
      <c r="AT204" s="22"/>
      <c r="AU204" s="33"/>
      <c r="AV204" s="34"/>
      <c r="AW204" s="35"/>
      <c r="AX204" s="22"/>
      <c r="AY204" s="22"/>
      <c r="AZ204" s="22"/>
      <c r="BA204" s="22"/>
      <c r="BB204" s="23"/>
      <c r="BC204" s="22"/>
      <c r="BD204" s="38"/>
      <c r="BE204" s="38"/>
      <c r="BF204" s="38"/>
      <c r="BG204" s="38"/>
      <c r="BJ204" s="40"/>
      <c r="BK204" s="41"/>
      <c r="BL204" s="41"/>
      <c r="BM204" s="41"/>
      <c r="BR204" s="40"/>
      <c r="BT204" s="43"/>
      <c r="BZ204" s="44"/>
      <c r="CA204" s="30"/>
      <c r="CB204" s="30"/>
    </row>
    <row r="205" spans="33:80" x14ac:dyDescent="0.25">
      <c r="AG205" s="30"/>
      <c r="AH205" s="35"/>
      <c r="AI205" s="18"/>
      <c r="AJ205" s="19"/>
      <c r="AK205" s="18"/>
      <c r="AL205" s="19"/>
      <c r="AM205" s="20"/>
      <c r="AN205" s="20"/>
      <c r="AO205" s="21"/>
      <c r="AP205" s="21"/>
      <c r="AQ205" s="20"/>
      <c r="AR205" s="22"/>
      <c r="AS205" s="23"/>
      <c r="AT205" s="22"/>
      <c r="AU205" s="33"/>
      <c r="AV205" s="34"/>
      <c r="AW205" s="35"/>
      <c r="AX205" s="22"/>
      <c r="AY205" s="22"/>
      <c r="AZ205" s="22"/>
      <c r="BA205" s="22"/>
      <c r="BB205" s="23"/>
      <c r="BC205" s="22"/>
      <c r="BD205" s="38"/>
      <c r="BE205" s="38"/>
      <c r="BF205" s="38"/>
      <c r="BG205" s="38"/>
      <c r="BJ205" s="40"/>
      <c r="BK205" s="41"/>
      <c r="BL205" s="41"/>
      <c r="BM205" s="41"/>
      <c r="BR205" s="40"/>
      <c r="BT205" s="43"/>
      <c r="BZ205" s="44"/>
      <c r="CA205" s="30"/>
      <c r="CB205" s="30"/>
    </row>
    <row r="206" spans="33:80" x14ac:dyDescent="0.25">
      <c r="AG206" s="30"/>
      <c r="AH206" s="35"/>
      <c r="AI206" s="18"/>
      <c r="AJ206" s="19"/>
      <c r="AK206" s="18"/>
      <c r="AL206" s="19"/>
      <c r="AM206" s="20"/>
      <c r="AN206" s="20"/>
      <c r="AO206" s="21"/>
      <c r="AP206" s="21"/>
      <c r="AQ206" s="20"/>
      <c r="AR206" s="22"/>
      <c r="AS206" s="23"/>
      <c r="AT206" s="22"/>
      <c r="AU206" s="33"/>
      <c r="AV206" s="34"/>
      <c r="AW206" s="35"/>
      <c r="AX206" s="22"/>
      <c r="AY206" s="22"/>
      <c r="AZ206" s="22"/>
      <c r="BA206" s="22"/>
      <c r="BB206" s="23"/>
      <c r="BC206" s="22"/>
      <c r="BD206" s="38"/>
      <c r="BE206" s="38"/>
      <c r="BF206" s="38"/>
      <c r="BG206" s="38"/>
      <c r="BJ206" s="40"/>
      <c r="BK206" s="41"/>
      <c r="BL206" s="41"/>
      <c r="BM206" s="41"/>
      <c r="BR206" s="40"/>
      <c r="BT206" s="43"/>
      <c r="BZ206" s="44"/>
      <c r="CA206" s="30"/>
      <c r="CB206" s="30"/>
    </row>
    <row r="207" spans="33:80" x14ac:dyDescent="0.25">
      <c r="AG207" s="30"/>
      <c r="AH207" s="35"/>
      <c r="AI207" s="18"/>
      <c r="AJ207" s="19"/>
      <c r="AK207" s="18"/>
      <c r="AL207" s="19"/>
      <c r="AM207" s="20"/>
      <c r="AN207" s="20"/>
      <c r="AO207" s="21"/>
      <c r="AP207" s="21"/>
      <c r="AQ207" s="20"/>
      <c r="AR207" s="22"/>
      <c r="AS207" s="23"/>
      <c r="AT207" s="22"/>
      <c r="AU207" s="33"/>
      <c r="AV207" s="34"/>
      <c r="AW207" s="35"/>
      <c r="AX207" s="22"/>
      <c r="AY207" s="22"/>
      <c r="AZ207" s="22"/>
      <c r="BA207" s="22"/>
      <c r="BB207" s="23"/>
      <c r="BC207" s="22"/>
      <c r="BD207" s="38"/>
      <c r="BE207" s="38"/>
      <c r="BF207" s="38"/>
      <c r="BG207" s="38"/>
      <c r="BJ207" s="40"/>
      <c r="BK207" s="41"/>
      <c r="BL207" s="41"/>
      <c r="BM207" s="41"/>
      <c r="BR207" s="40"/>
      <c r="BT207" s="43"/>
      <c r="BZ207" s="44"/>
      <c r="CA207" s="30"/>
      <c r="CB207" s="30"/>
    </row>
    <row r="208" spans="33:80" x14ac:dyDescent="0.25">
      <c r="AG208" s="30"/>
      <c r="AH208" s="35"/>
      <c r="AI208" s="18"/>
      <c r="AJ208" s="19"/>
      <c r="AK208" s="18"/>
      <c r="AL208" s="19"/>
      <c r="AM208" s="20"/>
      <c r="AN208" s="20"/>
      <c r="AO208" s="21"/>
      <c r="AP208" s="21"/>
      <c r="AQ208" s="20"/>
      <c r="AR208" s="22"/>
      <c r="AS208" s="23"/>
      <c r="AT208" s="22"/>
      <c r="AU208" s="33"/>
      <c r="AV208" s="34"/>
      <c r="AW208" s="35"/>
      <c r="AX208" s="22"/>
      <c r="AY208" s="22"/>
      <c r="AZ208" s="22"/>
      <c r="BA208" s="22"/>
      <c r="BB208" s="23"/>
      <c r="BC208" s="22"/>
      <c r="BD208" s="38"/>
      <c r="BE208" s="38"/>
      <c r="BF208" s="38"/>
      <c r="BG208" s="38"/>
      <c r="BJ208" s="40"/>
      <c r="BK208" s="41"/>
      <c r="BL208" s="41"/>
      <c r="BM208" s="41"/>
      <c r="BR208" s="40"/>
      <c r="BT208" s="43"/>
      <c r="BZ208" s="44"/>
      <c r="CA208" s="30"/>
      <c r="CB208" s="30"/>
    </row>
    <row r="209" spans="33:80" x14ac:dyDescent="0.25">
      <c r="AG209" s="30"/>
      <c r="AH209" s="35"/>
      <c r="AI209" s="18"/>
      <c r="AJ209" s="19"/>
      <c r="AK209" s="18"/>
      <c r="AL209" s="19"/>
      <c r="AM209" s="20"/>
      <c r="AN209" s="20"/>
      <c r="AO209" s="21"/>
      <c r="AP209" s="21"/>
      <c r="AQ209" s="20"/>
      <c r="AR209" s="22"/>
      <c r="AS209" s="23"/>
      <c r="AT209" s="22"/>
      <c r="AU209" s="33"/>
      <c r="AV209" s="34"/>
      <c r="AW209" s="35"/>
      <c r="AX209" s="22"/>
      <c r="AY209" s="22"/>
      <c r="AZ209" s="22"/>
      <c r="BA209" s="22"/>
      <c r="BB209" s="23"/>
      <c r="BC209" s="22"/>
      <c r="BD209" s="38"/>
      <c r="BE209" s="38"/>
      <c r="BF209" s="38"/>
      <c r="BG209" s="38"/>
      <c r="BJ209" s="40"/>
      <c r="BK209" s="41"/>
      <c r="BL209" s="41"/>
      <c r="BM209" s="41"/>
      <c r="BR209" s="40"/>
      <c r="BT209" s="43"/>
      <c r="BZ209" s="44"/>
      <c r="CA209" s="30"/>
      <c r="CB209" s="30"/>
    </row>
    <row r="210" spans="33:80" x14ac:dyDescent="0.25">
      <c r="AG210" s="30"/>
      <c r="AH210" s="35"/>
      <c r="AI210" s="18"/>
      <c r="AJ210" s="19"/>
      <c r="AK210" s="18"/>
      <c r="AL210" s="19"/>
      <c r="AM210" s="20"/>
      <c r="AN210" s="20"/>
      <c r="AO210" s="21"/>
      <c r="AP210" s="21"/>
      <c r="AQ210" s="20"/>
      <c r="AR210" s="22"/>
      <c r="AS210" s="23"/>
      <c r="AT210" s="22"/>
      <c r="AU210" s="33"/>
      <c r="AV210" s="34"/>
      <c r="AW210" s="35"/>
      <c r="AX210" s="22"/>
      <c r="AY210" s="22"/>
      <c r="AZ210" s="22"/>
      <c r="BA210" s="22"/>
      <c r="BB210" s="23"/>
      <c r="BC210" s="22"/>
      <c r="BD210" s="38"/>
      <c r="BE210" s="38"/>
      <c r="BF210" s="38"/>
      <c r="BG210" s="38"/>
      <c r="BJ210" s="40"/>
      <c r="BK210" s="41"/>
      <c r="BL210" s="41"/>
      <c r="BM210" s="41"/>
      <c r="BR210" s="40"/>
      <c r="BT210" s="43"/>
      <c r="BZ210" s="44"/>
      <c r="CA210" s="30"/>
      <c r="CB210" s="30"/>
    </row>
    <row r="211" spans="33:80" x14ac:dyDescent="0.25">
      <c r="AG211" s="30"/>
      <c r="AH211" s="35"/>
      <c r="AI211" s="18"/>
      <c r="AJ211" s="19"/>
      <c r="AK211" s="18"/>
      <c r="AL211" s="19"/>
      <c r="AM211" s="20"/>
      <c r="AN211" s="20"/>
      <c r="AO211" s="21"/>
      <c r="AP211" s="21"/>
      <c r="AQ211" s="20"/>
      <c r="AR211" s="22"/>
      <c r="AS211" s="23"/>
      <c r="AT211" s="22"/>
      <c r="AU211" s="33"/>
      <c r="AV211" s="34"/>
      <c r="AW211" s="35"/>
      <c r="AX211" s="22"/>
      <c r="AY211" s="22"/>
      <c r="AZ211" s="22"/>
      <c r="BA211" s="22"/>
      <c r="BB211" s="23"/>
      <c r="BC211" s="22"/>
      <c r="BD211" s="38"/>
      <c r="BE211" s="38"/>
      <c r="BF211" s="38"/>
      <c r="BG211" s="38"/>
      <c r="BJ211" s="40"/>
      <c r="BK211" s="41"/>
      <c r="BL211" s="41"/>
      <c r="BM211" s="41"/>
      <c r="BR211" s="40"/>
      <c r="BT211" s="43"/>
      <c r="BZ211" s="44"/>
      <c r="CA211" s="30"/>
      <c r="CB211" s="30"/>
    </row>
    <row r="212" spans="33:80" x14ac:dyDescent="0.25">
      <c r="AG212" s="30"/>
      <c r="AH212" s="35"/>
      <c r="AI212" s="18"/>
      <c r="AJ212" s="19"/>
      <c r="AK212" s="18"/>
      <c r="AL212" s="19"/>
      <c r="AM212" s="20"/>
      <c r="AN212" s="20"/>
      <c r="AO212" s="21"/>
      <c r="AP212" s="21"/>
      <c r="AQ212" s="20"/>
      <c r="AR212" s="22"/>
      <c r="AS212" s="23"/>
      <c r="AT212" s="22"/>
      <c r="AU212" s="33"/>
      <c r="AV212" s="34"/>
      <c r="AW212" s="35"/>
      <c r="AX212" s="22"/>
      <c r="AY212" s="22"/>
      <c r="AZ212" s="22"/>
      <c r="BA212" s="22"/>
      <c r="BB212" s="23"/>
      <c r="BC212" s="22"/>
      <c r="BD212" s="38"/>
      <c r="BE212" s="38"/>
      <c r="BF212" s="38"/>
      <c r="BG212" s="38"/>
      <c r="BJ212" s="40"/>
      <c r="BK212" s="41"/>
      <c r="BL212" s="41"/>
      <c r="BM212" s="41"/>
      <c r="BR212" s="40"/>
      <c r="BT212" s="43"/>
      <c r="BZ212" s="44"/>
      <c r="CA212" s="30"/>
      <c r="CB212" s="30"/>
    </row>
    <row r="213" spans="33:80" x14ac:dyDescent="0.25">
      <c r="AG213" s="30"/>
      <c r="AH213" s="35"/>
      <c r="AI213" s="18"/>
      <c r="AJ213" s="19"/>
      <c r="AK213" s="18"/>
      <c r="AL213" s="19"/>
      <c r="AM213" s="20"/>
      <c r="AN213" s="20"/>
      <c r="AO213" s="21"/>
      <c r="AP213" s="21"/>
      <c r="AQ213" s="20"/>
      <c r="AR213" s="22"/>
      <c r="AS213" s="23"/>
      <c r="AT213" s="22"/>
      <c r="AU213" s="33"/>
      <c r="AV213" s="34"/>
      <c r="AW213" s="35"/>
      <c r="AX213" s="22"/>
      <c r="AY213" s="22"/>
      <c r="AZ213" s="22"/>
      <c r="BA213" s="22"/>
      <c r="BB213" s="23"/>
      <c r="BC213" s="22"/>
      <c r="BD213" s="38"/>
      <c r="BE213" s="38"/>
      <c r="BF213" s="38"/>
      <c r="BG213" s="38"/>
      <c r="BJ213" s="40"/>
      <c r="BK213" s="41"/>
      <c r="BL213" s="41"/>
      <c r="BM213" s="41"/>
      <c r="BR213" s="40"/>
      <c r="BT213" s="43"/>
      <c r="BZ213" s="44"/>
      <c r="CA213" s="30"/>
      <c r="CB213" s="30"/>
    </row>
    <row r="214" spans="33:80" x14ac:dyDescent="0.25">
      <c r="AG214" s="30"/>
      <c r="AH214" s="35"/>
      <c r="AI214" s="18"/>
      <c r="AJ214" s="19"/>
      <c r="AK214" s="18"/>
      <c r="AL214" s="19"/>
      <c r="AM214" s="20"/>
      <c r="AN214" s="20"/>
      <c r="AO214" s="21"/>
      <c r="AP214" s="21"/>
      <c r="AQ214" s="20"/>
      <c r="AR214" s="22"/>
      <c r="AS214" s="23"/>
      <c r="AT214" s="22"/>
      <c r="AU214" s="33"/>
      <c r="AV214" s="34"/>
      <c r="AW214" s="35"/>
      <c r="AX214" s="22"/>
      <c r="AY214" s="22"/>
      <c r="AZ214" s="22"/>
      <c r="BA214" s="22"/>
      <c r="BB214" s="23"/>
      <c r="BC214" s="22"/>
      <c r="BD214" s="38"/>
      <c r="BE214" s="38"/>
      <c r="BF214" s="38"/>
      <c r="BG214" s="38"/>
      <c r="BJ214" s="40"/>
      <c r="BK214" s="41"/>
      <c r="BL214" s="41"/>
      <c r="BM214" s="41"/>
      <c r="BR214" s="40"/>
      <c r="BT214" s="43"/>
      <c r="BZ214" s="44"/>
      <c r="CA214" s="30"/>
      <c r="CB214" s="30"/>
    </row>
    <row r="215" spans="33:80" x14ac:dyDescent="0.25">
      <c r="AG215" s="30"/>
      <c r="AH215" s="35"/>
      <c r="AI215" s="18"/>
      <c r="AJ215" s="19"/>
      <c r="AK215" s="18"/>
      <c r="AL215" s="19"/>
      <c r="AM215" s="20"/>
      <c r="AN215" s="20"/>
      <c r="AO215" s="21"/>
      <c r="AP215" s="21"/>
      <c r="AQ215" s="20"/>
      <c r="AR215" s="22"/>
      <c r="AS215" s="23"/>
      <c r="AT215" s="22"/>
      <c r="AU215" s="33"/>
      <c r="AV215" s="34"/>
      <c r="AW215" s="35"/>
      <c r="AX215" s="22"/>
      <c r="AY215" s="22"/>
      <c r="AZ215" s="22"/>
      <c r="BA215" s="22"/>
      <c r="BB215" s="23"/>
      <c r="BC215" s="22"/>
      <c r="BD215" s="38"/>
      <c r="BE215" s="38"/>
      <c r="BF215" s="38"/>
      <c r="BG215" s="38"/>
      <c r="BJ215" s="40"/>
      <c r="BK215" s="41"/>
      <c r="BL215" s="41"/>
      <c r="BM215" s="41"/>
      <c r="BR215" s="40"/>
      <c r="BT215" s="43"/>
      <c r="BZ215" s="44"/>
      <c r="CA215" s="30"/>
      <c r="CB215" s="30"/>
    </row>
    <row r="216" spans="33:80" x14ac:dyDescent="0.25">
      <c r="AG216" s="30"/>
      <c r="AH216" s="35"/>
      <c r="AI216" s="18"/>
      <c r="AJ216" s="19"/>
      <c r="AK216" s="18"/>
      <c r="AL216" s="19"/>
      <c r="AM216" s="20"/>
      <c r="AN216" s="20"/>
      <c r="AO216" s="21"/>
      <c r="AP216" s="21"/>
      <c r="AQ216" s="20"/>
      <c r="AR216" s="22"/>
      <c r="AS216" s="23"/>
      <c r="AT216" s="22"/>
      <c r="AU216" s="33"/>
      <c r="AV216" s="34"/>
      <c r="AW216" s="35"/>
      <c r="AX216" s="22"/>
      <c r="AY216" s="22"/>
      <c r="AZ216" s="22"/>
      <c r="BA216" s="22"/>
      <c r="BB216" s="23"/>
      <c r="BC216" s="22"/>
      <c r="BD216" s="38"/>
      <c r="BE216" s="38"/>
      <c r="BF216" s="38"/>
      <c r="BG216" s="38"/>
      <c r="BJ216" s="40"/>
      <c r="BK216" s="41"/>
      <c r="BL216" s="41"/>
      <c r="BM216" s="41"/>
      <c r="BR216" s="40"/>
      <c r="BT216" s="43"/>
      <c r="BZ216" s="44"/>
      <c r="CA216" s="30"/>
      <c r="CB216" s="30"/>
    </row>
    <row r="217" spans="33:80" x14ac:dyDescent="0.25">
      <c r="AG217" s="30"/>
      <c r="AH217" s="35"/>
      <c r="AI217" s="18"/>
      <c r="AJ217" s="19"/>
      <c r="AK217" s="18"/>
      <c r="AL217" s="19"/>
      <c r="AM217" s="20"/>
      <c r="AN217" s="20"/>
      <c r="AO217" s="21"/>
      <c r="AP217" s="21"/>
      <c r="AQ217" s="20"/>
      <c r="AR217" s="22"/>
      <c r="AS217" s="23"/>
      <c r="AT217" s="22"/>
      <c r="AU217" s="33"/>
      <c r="AV217" s="34"/>
      <c r="AW217" s="35"/>
      <c r="AX217" s="22"/>
      <c r="AY217" s="22"/>
      <c r="AZ217" s="22"/>
      <c r="BA217" s="22"/>
      <c r="BB217" s="23"/>
      <c r="BC217" s="22"/>
      <c r="BD217" s="38"/>
      <c r="BE217" s="38"/>
      <c r="BF217" s="38"/>
      <c r="BG217" s="38"/>
      <c r="BJ217" s="40"/>
      <c r="BK217" s="41"/>
      <c r="BL217" s="41"/>
      <c r="BM217" s="41"/>
      <c r="BR217" s="40"/>
      <c r="BT217" s="43"/>
      <c r="BZ217" s="44"/>
      <c r="CA217" s="30"/>
      <c r="CB217" s="30"/>
    </row>
    <row r="218" spans="33:80" x14ac:dyDescent="0.25">
      <c r="AG218" s="30"/>
      <c r="AH218" s="35"/>
      <c r="AI218" s="18"/>
      <c r="AJ218" s="19"/>
      <c r="AK218" s="18"/>
      <c r="AL218" s="19"/>
      <c r="AM218" s="20"/>
      <c r="AN218" s="20"/>
      <c r="AO218" s="21"/>
      <c r="AP218" s="21"/>
      <c r="AQ218" s="20"/>
      <c r="AR218" s="22"/>
      <c r="AS218" s="23"/>
      <c r="AT218" s="22"/>
      <c r="AU218" s="33"/>
      <c r="AV218" s="34"/>
      <c r="AW218" s="35"/>
      <c r="AX218" s="22"/>
      <c r="AY218" s="22"/>
      <c r="AZ218" s="22"/>
      <c r="BA218" s="22"/>
      <c r="BB218" s="23"/>
      <c r="BC218" s="22"/>
      <c r="BD218" s="38"/>
      <c r="BE218" s="38"/>
      <c r="BF218" s="38"/>
      <c r="BG218" s="38"/>
      <c r="BJ218" s="40"/>
      <c r="BK218" s="41"/>
      <c r="BL218" s="41"/>
      <c r="BM218" s="41"/>
      <c r="BR218" s="40"/>
      <c r="BT218" s="43"/>
      <c r="BZ218" s="44"/>
      <c r="CA218" s="30"/>
      <c r="CB218" s="30"/>
    </row>
    <row r="219" spans="33:80" x14ac:dyDescent="0.25">
      <c r="AG219" s="30"/>
      <c r="AH219" s="35"/>
      <c r="AI219" s="18"/>
      <c r="AJ219" s="19"/>
      <c r="AK219" s="18"/>
      <c r="AL219" s="19"/>
      <c r="AM219" s="20"/>
      <c r="AN219" s="20"/>
      <c r="AO219" s="21"/>
      <c r="AP219" s="21"/>
      <c r="AQ219" s="20"/>
      <c r="AR219" s="22"/>
      <c r="AS219" s="23"/>
      <c r="AT219" s="22"/>
      <c r="AU219" s="33"/>
      <c r="AV219" s="34"/>
      <c r="AW219" s="35"/>
      <c r="AX219" s="22"/>
      <c r="AY219" s="22"/>
      <c r="AZ219" s="22"/>
      <c r="BA219" s="22"/>
      <c r="BB219" s="23"/>
      <c r="BC219" s="22"/>
      <c r="BD219" s="38"/>
      <c r="BE219" s="38"/>
      <c r="BF219" s="38"/>
      <c r="BG219" s="38"/>
      <c r="BJ219" s="40"/>
      <c r="BK219" s="41"/>
      <c r="BL219" s="41"/>
      <c r="BM219" s="41"/>
      <c r="BR219" s="40"/>
      <c r="BT219" s="43"/>
      <c r="BZ219" s="44"/>
      <c r="CA219" s="30"/>
      <c r="CB219" s="30"/>
    </row>
    <row r="220" spans="33:80" x14ac:dyDescent="0.25">
      <c r="AG220" s="30"/>
      <c r="AH220" s="35"/>
      <c r="AI220" s="18"/>
      <c r="AJ220" s="19"/>
      <c r="AK220" s="18"/>
      <c r="AL220" s="19"/>
      <c r="AM220" s="20"/>
      <c r="AN220" s="20"/>
      <c r="AO220" s="21"/>
      <c r="AP220" s="21"/>
      <c r="AQ220" s="20"/>
      <c r="AR220" s="22"/>
      <c r="AS220" s="23"/>
      <c r="AT220" s="22"/>
      <c r="AU220" s="33"/>
      <c r="AV220" s="34"/>
      <c r="AW220" s="35"/>
      <c r="AX220" s="22"/>
      <c r="AY220" s="22"/>
      <c r="AZ220" s="22"/>
      <c r="BA220" s="22"/>
      <c r="BB220" s="23"/>
      <c r="BC220" s="22"/>
      <c r="BD220" s="38"/>
      <c r="BE220" s="38"/>
      <c r="BF220" s="38"/>
      <c r="BG220" s="38"/>
      <c r="BJ220" s="40"/>
      <c r="BK220" s="41"/>
      <c r="BL220" s="41"/>
      <c r="BM220" s="41"/>
      <c r="BR220" s="40"/>
      <c r="BT220" s="43"/>
      <c r="BZ220" s="44"/>
      <c r="CA220" s="30"/>
      <c r="CB220" s="30"/>
    </row>
    <row r="221" spans="33:80" x14ac:dyDescent="0.25">
      <c r="AG221" s="30"/>
      <c r="AH221" s="35"/>
      <c r="AI221" s="18"/>
      <c r="AJ221" s="19"/>
      <c r="AK221" s="18"/>
      <c r="AL221" s="19"/>
      <c r="AM221" s="20"/>
      <c r="AN221" s="20"/>
      <c r="AO221" s="21"/>
      <c r="AP221" s="21"/>
      <c r="AQ221" s="20"/>
      <c r="AR221" s="22"/>
      <c r="AS221" s="23"/>
      <c r="AT221" s="22"/>
      <c r="AU221" s="33"/>
      <c r="AV221" s="34"/>
      <c r="AW221" s="35"/>
      <c r="AX221" s="22"/>
      <c r="AY221" s="22"/>
      <c r="AZ221" s="22"/>
      <c r="BA221" s="22"/>
      <c r="BB221" s="23"/>
      <c r="BC221" s="22"/>
      <c r="BD221" s="38"/>
      <c r="BE221" s="38"/>
      <c r="BF221" s="38"/>
      <c r="BG221" s="38"/>
      <c r="BJ221" s="40"/>
      <c r="BK221" s="41"/>
      <c r="BL221" s="41"/>
      <c r="BM221" s="41"/>
      <c r="BR221" s="40"/>
      <c r="BT221" s="43"/>
      <c r="BZ221" s="44"/>
      <c r="CA221" s="30"/>
      <c r="CB221" s="30"/>
    </row>
    <row r="222" spans="33:80" x14ac:dyDescent="0.25">
      <c r="AG222" s="30"/>
      <c r="AH222" s="35"/>
      <c r="AI222" s="18"/>
      <c r="AJ222" s="19"/>
      <c r="AK222" s="18"/>
      <c r="AL222" s="19"/>
      <c r="AM222" s="20"/>
      <c r="AN222" s="20"/>
      <c r="AO222" s="21"/>
      <c r="AP222" s="21"/>
      <c r="AQ222" s="20"/>
      <c r="AR222" s="22"/>
      <c r="AS222" s="23"/>
      <c r="AT222" s="22"/>
      <c r="AU222" s="33"/>
      <c r="AV222" s="34"/>
      <c r="AW222" s="35"/>
      <c r="AX222" s="22"/>
      <c r="AY222" s="22"/>
      <c r="AZ222" s="22"/>
      <c r="BA222" s="22"/>
      <c r="BB222" s="23"/>
      <c r="BC222" s="22"/>
      <c r="BD222" s="38"/>
      <c r="BE222" s="38"/>
      <c r="BF222" s="38"/>
      <c r="BG222" s="38"/>
      <c r="BJ222" s="40"/>
      <c r="BK222" s="41"/>
      <c r="BL222" s="41"/>
      <c r="BM222" s="41"/>
      <c r="BR222" s="40"/>
      <c r="BT222" s="43"/>
      <c r="BZ222" s="44"/>
      <c r="CA222" s="30"/>
      <c r="CB222" s="30"/>
    </row>
    <row r="223" spans="33:80" x14ac:dyDescent="0.25">
      <c r="AG223" s="30"/>
      <c r="AH223" s="35"/>
      <c r="AI223" s="18"/>
      <c r="AJ223" s="19"/>
      <c r="AK223" s="18"/>
      <c r="AL223" s="19"/>
      <c r="AM223" s="20"/>
      <c r="AN223" s="20"/>
      <c r="AO223" s="21"/>
      <c r="AP223" s="21"/>
      <c r="AQ223" s="20"/>
      <c r="AR223" s="22"/>
      <c r="AS223" s="23"/>
      <c r="AT223" s="22"/>
      <c r="AU223" s="33"/>
      <c r="AV223" s="34"/>
      <c r="AW223" s="35"/>
      <c r="AX223" s="22"/>
      <c r="AY223" s="22"/>
      <c r="AZ223" s="22"/>
      <c r="BA223" s="22"/>
      <c r="BB223" s="23"/>
      <c r="BC223" s="22"/>
      <c r="BD223" s="38"/>
      <c r="BE223" s="38"/>
      <c r="BF223" s="38"/>
      <c r="BG223" s="38"/>
      <c r="BJ223" s="40"/>
      <c r="BK223" s="41"/>
      <c r="BL223" s="41"/>
      <c r="BM223" s="41"/>
      <c r="BR223" s="40"/>
      <c r="BT223" s="43"/>
      <c r="BZ223" s="44"/>
      <c r="CA223" s="30"/>
      <c r="CB223" s="30"/>
    </row>
    <row r="224" spans="33:80" x14ac:dyDescent="0.25">
      <c r="AG224" s="30"/>
      <c r="AH224" s="35"/>
      <c r="AI224" s="18"/>
      <c r="AJ224" s="19"/>
      <c r="AK224" s="18"/>
      <c r="AL224" s="19"/>
      <c r="AM224" s="20"/>
      <c r="AN224" s="20"/>
      <c r="AO224" s="21"/>
      <c r="AP224" s="21"/>
      <c r="AQ224" s="20"/>
      <c r="AR224" s="22"/>
      <c r="AS224" s="23"/>
      <c r="AT224" s="22"/>
      <c r="AU224" s="33"/>
      <c r="AV224" s="34"/>
      <c r="AW224" s="35"/>
      <c r="AX224" s="22"/>
      <c r="AY224" s="22"/>
      <c r="AZ224" s="22"/>
      <c r="BA224" s="22"/>
      <c r="BB224" s="23"/>
      <c r="BC224" s="22"/>
      <c r="BD224" s="38"/>
      <c r="BE224" s="38"/>
      <c r="BF224" s="38"/>
      <c r="BG224" s="38"/>
      <c r="BJ224" s="40"/>
      <c r="BK224" s="41"/>
      <c r="BL224" s="41"/>
      <c r="BM224" s="41"/>
      <c r="BR224" s="40"/>
      <c r="BT224" s="43"/>
      <c r="BZ224" s="44"/>
      <c r="CA224" s="30"/>
      <c r="CB224" s="30"/>
    </row>
    <row r="225" spans="33:80" x14ac:dyDescent="0.25">
      <c r="AG225" s="30"/>
      <c r="AH225" s="35"/>
      <c r="AI225" s="18"/>
      <c r="AJ225" s="19"/>
      <c r="AK225" s="18"/>
      <c r="AL225" s="19"/>
      <c r="AM225" s="20"/>
      <c r="AN225" s="20"/>
      <c r="AO225" s="21"/>
      <c r="AP225" s="21"/>
      <c r="AQ225" s="20"/>
      <c r="AR225" s="22"/>
      <c r="AS225" s="23"/>
      <c r="AT225" s="22"/>
      <c r="AU225" s="33"/>
      <c r="AV225" s="34"/>
      <c r="AW225" s="35"/>
      <c r="AX225" s="22"/>
      <c r="AY225" s="22"/>
      <c r="AZ225" s="22"/>
      <c r="BA225" s="22"/>
      <c r="BB225" s="23"/>
      <c r="BC225" s="22"/>
      <c r="BD225" s="38"/>
      <c r="BE225" s="38"/>
      <c r="BF225" s="38"/>
      <c r="BG225" s="38"/>
      <c r="BJ225" s="40"/>
      <c r="BK225" s="41"/>
      <c r="BL225" s="41"/>
      <c r="BM225" s="41"/>
      <c r="BR225" s="40"/>
      <c r="BT225" s="43"/>
      <c r="BZ225" s="44"/>
      <c r="CA225" s="30"/>
      <c r="CB225" s="30"/>
    </row>
    <row r="226" spans="33:80" x14ac:dyDescent="0.25">
      <c r="AG226" s="30"/>
      <c r="AH226" s="35"/>
      <c r="AI226" s="18"/>
      <c r="AJ226" s="19"/>
      <c r="AK226" s="18"/>
      <c r="AL226" s="19"/>
      <c r="AM226" s="20"/>
      <c r="AN226" s="20"/>
      <c r="AO226" s="21"/>
      <c r="AP226" s="21"/>
      <c r="AQ226" s="20"/>
      <c r="AR226" s="22"/>
      <c r="AS226" s="23"/>
      <c r="AT226" s="22"/>
      <c r="AU226" s="33"/>
      <c r="AV226" s="34"/>
      <c r="AW226" s="35"/>
      <c r="AX226" s="22"/>
      <c r="AY226" s="22"/>
      <c r="AZ226" s="22"/>
      <c r="BA226" s="22"/>
      <c r="BB226" s="23"/>
      <c r="BC226" s="22"/>
      <c r="BD226" s="38"/>
      <c r="BE226" s="38"/>
      <c r="BF226" s="38"/>
      <c r="BG226" s="38"/>
      <c r="BJ226" s="40"/>
      <c r="BK226" s="41"/>
      <c r="BL226" s="41"/>
      <c r="BM226" s="41"/>
      <c r="BR226" s="40"/>
      <c r="BT226" s="43"/>
      <c r="BZ226" s="44"/>
      <c r="CA226" s="30"/>
      <c r="CB226" s="30"/>
    </row>
    <row r="227" spans="33:80" x14ac:dyDescent="0.25">
      <c r="AG227" s="30"/>
      <c r="AH227" s="35"/>
      <c r="AI227" s="18"/>
      <c r="AJ227" s="19"/>
      <c r="AK227" s="18"/>
      <c r="AL227" s="19"/>
      <c r="AM227" s="20"/>
      <c r="AN227" s="20"/>
      <c r="AO227" s="21"/>
      <c r="AP227" s="21"/>
      <c r="AQ227" s="20"/>
      <c r="AR227" s="22"/>
      <c r="AS227" s="23"/>
      <c r="AT227" s="22"/>
      <c r="AU227" s="33"/>
      <c r="AV227" s="34"/>
      <c r="AW227" s="35"/>
      <c r="AX227" s="22"/>
      <c r="AY227" s="22"/>
      <c r="AZ227" s="22"/>
      <c r="BA227" s="22"/>
      <c r="BB227" s="23"/>
      <c r="BC227" s="22"/>
      <c r="BD227" s="38"/>
      <c r="BE227" s="38"/>
      <c r="BF227" s="38"/>
      <c r="BG227" s="38"/>
      <c r="BJ227" s="40"/>
      <c r="BK227" s="41"/>
      <c r="BL227" s="41"/>
      <c r="BM227" s="41"/>
      <c r="BR227" s="40"/>
      <c r="BT227" s="43"/>
      <c r="BZ227" s="44"/>
      <c r="CA227" s="30"/>
      <c r="CB227" s="30"/>
    </row>
    <row r="228" spans="33:80" x14ac:dyDescent="0.25">
      <c r="AG228" s="30"/>
      <c r="AH228" s="35"/>
      <c r="AI228" s="18"/>
      <c r="AJ228" s="19"/>
      <c r="AK228" s="18"/>
      <c r="AL228" s="19"/>
      <c r="AM228" s="20"/>
      <c r="AN228" s="20"/>
      <c r="AO228" s="21"/>
      <c r="AP228" s="21"/>
      <c r="AQ228" s="20"/>
      <c r="AR228" s="22"/>
      <c r="AS228" s="23"/>
      <c r="AT228" s="22"/>
      <c r="AU228" s="33"/>
      <c r="AV228" s="34"/>
      <c r="AW228" s="35"/>
      <c r="AX228" s="22"/>
      <c r="AY228" s="22"/>
      <c r="AZ228" s="22"/>
      <c r="BA228" s="22"/>
      <c r="BB228" s="23"/>
      <c r="BC228" s="22"/>
      <c r="BD228" s="38"/>
      <c r="BE228" s="38"/>
      <c r="BF228" s="38"/>
      <c r="BG228" s="38"/>
      <c r="BJ228" s="40"/>
      <c r="BK228" s="41"/>
      <c r="BL228" s="41"/>
      <c r="BM228" s="41"/>
      <c r="BR228" s="40"/>
      <c r="BT228" s="43"/>
      <c r="BZ228" s="44"/>
      <c r="CA228" s="30"/>
      <c r="CB228" s="30"/>
    </row>
    <row r="229" spans="33:80" x14ac:dyDescent="0.25">
      <c r="AG229" s="30"/>
      <c r="AH229" s="35"/>
      <c r="AI229" s="18"/>
      <c r="AJ229" s="19"/>
      <c r="AK229" s="18"/>
      <c r="AL229" s="19"/>
      <c r="AM229" s="20"/>
      <c r="AN229" s="20"/>
      <c r="AO229" s="21"/>
      <c r="AP229" s="21"/>
      <c r="AQ229" s="20"/>
      <c r="AR229" s="22"/>
      <c r="AS229" s="23"/>
      <c r="AT229" s="22"/>
      <c r="AU229" s="33"/>
      <c r="AV229" s="34"/>
      <c r="AW229" s="35"/>
      <c r="AX229" s="22"/>
      <c r="AY229" s="22"/>
      <c r="AZ229" s="22"/>
      <c r="BA229" s="22"/>
      <c r="BB229" s="23"/>
      <c r="BC229" s="22"/>
      <c r="BD229" s="38"/>
      <c r="BE229" s="38"/>
      <c r="BF229" s="38"/>
      <c r="BG229" s="38"/>
      <c r="BJ229" s="40"/>
      <c r="BK229" s="41"/>
      <c r="BL229" s="41"/>
      <c r="BM229" s="41"/>
      <c r="BR229" s="40"/>
      <c r="BT229" s="43"/>
      <c r="BZ229" s="44"/>
      <c r="CA229" s="30"/>
      <c r="CB229" s="30"/>
    </row>
    <row r="230" spans="33:80" x14ac:dyDescent="0.25">
      <c r="AG230" s="30"/>
      <c r="AH230" s="35"/>
      <c r="AI230" s="18"/>
      <c r="AJ230" s="19"/>
      <c r="AK230" s="18"/>
      <c r="AL230" s="19"/>
      <c r="AM230" s="20"/>
      <c r="AN230" s="20"/>
      <c r="AO230" s="21"/>
      <c r="AP230" s="21"/>
      <c r="AQ230" s="20"/>
      <c r="AR230" s="22"/>
      <c r="AS230" s="23"/>
      <c r="AT230" s="22"/>
      <c r="AU230" s="33"/>
      <c r="AV230" s="34"/>
      <c r="AW230" s="35"/>
      <c r="AX230" s="22"/>
      <c r="AY230" s="22"/>
      <c r="AZ230" s="22"/>
      <c r="BA230" s="22"/>
      <c r="BB230" s="23"/>
      <c r="BC230" s="22"/>
      <c r="BD230" s="38"/>
      <c r="BE230" s="38"/>
      <c r="BF230" s="38"/>
      <c r="BG230" s="38"/>
      <c r="BJ230" s="40"/>
      <c r="BK230" s="41"/>
      <c r="BL230" s="41"/>
      <c r="BM230" s="41"/>
      <c r="BR230" s="40"/>
      <c r="BT230" s="43"/>
      <c r="BZ230" s="44"/>
      <c r="CA230" s="30"/>
      <c r="CB230" s="30"/>
    </row>
    <row r="231" spans="33:80" x14ac:dyDescent="0.25">
      <c r="AG231" s="30"/>
      <c r="AH231" s="35"/>
      <c r="AI231" s="18"/>
      <c r="AJ231" s="19"/>
      <c r="AK231" s="18"/>
      <c r="AL231" s="19"/>
      <c r="AM231" s="20"/>
      <c r="AN231" s="20"/>
      <c r="AO231" s="21"/>
      <c r="AP231" s="21"/>
      <c r="AQ231" s="20"/>
      <c r="AR231" s="22"/>
      <c r="AS231" s="23"/>
      <c r="AT231" s="22"/>
      <c r="AU231" s="33"/>
      <c r="AV231" s="34"/>
      <c r="AW231" s="35"/>
      <c r="AX231" s="22"/>
      <c r="AY231" s="22"/>
      <c r="AZ231" s="22"/>
      <c r="BA231" s="22"/>
      <c r="BB231" s="23"/>
      <c r="BC231" s="22"/>
      <c r="BD231" s="38"/>
      <c r="BE231" s="38"/>
      <c r="BF231" s="38"/>
      <c r="BG231" s="38"/>
      <c r="BJ231" s="40"/>
      <c r="BK231" s="41"/>
      <c r="BL231" s="41"/>
      <c r="BM231" s="41"/>
      <c r="BR231" s="40"/>
      <c r="BT231" s="43"/>
      <c r="BZ231" s="44"/>
      <c r="CA231" s="30"/>
      <c r="CB231" s="30"/>
    </row>
    <row r="232" spans="33:80" x14ac:dyDescent="0.25">
      <c r="AG232" s="30"/>
      <c r="AH232" s="35"/>
      <c r="AI232" s="18"/>
      <c r="AJ232" s="19"/>
      <c r="AK232" s="18"/>
      <c r="AL232" s="19"/>
      <c r="AM232" s="20"/>
      <c r="AN232" s="20"/>
      <c r="AO232" s="21"/>
      <c r="AP232" s="21"/>
      <c r="AQ232" s="20"/>
      <c r="AR232" s="22"/>
      <c r="AS232" s="23"/>
      <c r="AT232" s="22"/>
      <c r="AU232" s="33"/>
      <c r="AV232" s="34"/>
      <c r="AW232" s="35"/>
      <c r="AX232" s="22"/>
      <c r="AY232" s="22"/>
      <c r="AZ232" s="22"/>
      <c r="BA232" s="22"/>
      <c r="BB232" s="23"/>
      <c r="BC232" s="22"/>
      <c r="BD232" s="38"/>
      <c r="BE232" s="38"/>
      <c r="BF232" s="38"/>
      <c r="BG232" s="38"/>
      <c r="BJ232" s="40"/>
      <c r="BK232" s="41"/>
      <c r="BL232" s="41"/>
      <c r="BM232" s="41"/>
      <c r="BR232" s="40"/>
      <c r="BT232" s="43"/>
      <c r="BZ232" s="44"/>
      <c r="CA232" s="30"/>
      <c r="CB232" s="30"/>
    </row>
    <row r="233" spans="33:80" x14ac:dyDescent="0.25">
      <c r="AG233" s="30"/>
      <c r="AH233" s="35"/>
      <c r="AI233" s="18"/>
      <c r="AJ233" s="19"/>
      <c r="AK233" s="18"/>
      <c r="AL233" s="19"/>
      <c r="AM233" s="20"/>
      <c r="AN233" s="20"/>
      <c r="AO233" s="21"/>
      <c r="AP233" s="21"/>
      <c r="AQ233" s="20"/>
      <c r="AR233" s="22"/>
      <c r="AS233" s="23"/>
      <c r="AT233" s="22"/>
      <c r="AU233" s="33"/>
      <c r="AV233" s="34"/>
      <c r="AW233" s="35"/>
      <c r="AX233" s="22"/>
      <c r="AY233" s="22"/>
      <c r="AZ233" s="22"/>
      <c r="BA233" s="22"/>
      <c r="BB233" s="23"/>
      <c r="BC233" s="22"/>
      <c r="BD233" s="38"/>
      <c r="BE233" s="38"/>
      <c r="BF233" s="38"/>
      <c r="BG233" s="38"/>
      <c r="BJ233" s="40"/>
      <c r="BK233" s="41"/>
      <c r="BL233" s="41"/>
      <c r="BM233" s="41"/>
      <c r="BR233" s="40"/>
      <c r="BT233" s="43"/>
      <c r="BZ233" s="44"/>
      <c r="CA233" s="30"/>
      <c r="CB233" s="30"/>
    </row>
    <row r="234" spans="33:80" x14ac:dyDescent="0.25">
      <c r="AG234" s="30"/>
      <c r="AH234" s="35"/>
      <c r="AI234" s="18"/>
      <c r="AJ234" s="19"/>
      <c r="AK234" s="18"/>
      <c r="AL234" s="19"/>
      <c r="AM234" s="20"/>
      <c r="AN234" s="20"/>
      <c r="AO234" s="21"/>
      <c r="AP234" s="21"/>
      <c r="AQ234" s="20"/>
      <c r="AR234" s="22"/>
      <c r="AS234" s="23"/>
      <c r="AT234" s="22"/>
      <c r="AU234" s="33"/>
      <c r="AV234" s="34"/>
      <c r="AW234" s="35"/>
      <c r="AX234" s="22"/>
      <c r="AY234" s="22"/>
      <c r="AZ234" s="22"/>
      <c r="BA234" s="22"/>
      <c r="BB234" s="23"/>
      <c r="BC234" s="22"/>
      <c r="BD234" s="38"/>
      <c r="BE234" s="38"/>
      <c r="BF234" s="38"/>
      <c r="BG234" s="38"/>
      <c r="BJ234" s="40"/>
      <c r="BK234" s="41"/>
      <c r="BL234" s="41"/>
      <c r="BM234" s="41"/>
      <c r="BR234" s="40"/>
      <c r="BT234" s="43"/>
      <c r="BZ234" s="44"/>
      <c r="CA234" s="30"/>
      <c r="CB234" s="30"/>
    </row>
    <row r="235" spans="33:80" x14ac:dyDescent="0.25">
      <c r="AG235" s="30"/>
      <c r="AH235" s="35"/>
      <c r="AI235" s="18"/>
      <c r="AJ235" s="19"/>
      <c r="AK235" s="18"/>
      <c r="AL235" s="19"/>
      <c r="AM235" s="20"/>
      <c r="AN235" s="20"/>
      <c r="AO235" s="21"/>
      <c r="AP235" s="21"/>
      <c r="AQ235" s="20"/>
      <c r="AR235" s="22"/>
      <c r="AS235" s="23"/>
      <c r="AT235" s="22"/>
      <c r="AU235" s="33"/>
      <c r="AV235" s="34"/>
      <c r="AW235" s="35"/>
      <c r="AX235" s="22"/>
      <c r="AY235" s="22"/>
      <c r="AZ235" s="22"/>
      <c r="BA235" s="22"/>
      <c r="BB235" s="23"/>
      <c r="BC235" s="22"/>
      <c r="BD235" s="38"/>
      <c r="BE235" s="38"/>
      <c r="BF235" s="38"/>
      <c r="BG235" s="38"/>
      <c r="BJ235" s="40"/>
      <c r="BK235" s="41"/>
      <c r="BL235" s="41"/>
      <c r="BM235" s="41"/>
      <c r="BR235" s="40"/>
      <c r="BT235" s="43"/>
      <c r="BZ235" s="44"/>
      <c r="CA235" s="30"/>
      <c r="CB235" s="30"/>
    </row>
    <row r="236" spans="33:80" x14ac:dyDescent="0.25">
      <c r="AG236" s="30"/>
      <c r="AH236" s="35"/>
      <c r="AI236" s="18"/>
      <c r="AJ236" s="19"/>
      <c r="AK236" s="18"/>
      <c r="AL236" s="19"/>
      <c r="AM236" s="20"/>
      <c r="AN236" s="20"/>
      <c r="AO236" s="21"/>
      <c r="AP236" s="21"/>
      <c r="AQ236" s="20"/>
      <c r="AR236" s="22"/>
      <c r="AS236" s="23"/>
      <c r="AT236" s="22"/>
      <c r="AU236" s="33"/>
      <c r="AV236" s="34"/>
      <c r="AW236" s="35"/>
      <c r="AX236" s="22"/>
      <c r="AY236" s="22"/>
      <c r="AZ236" s="22"/>
      <c r="BA236" s="22"/>
      <c r="BB236" s="23"/>
      <c r="BC236" s="22"/>
      <c r="BD236" s="38"/>
      <c r="BE236" s="38"/>
      <c r="BF236" s="38"/>
      <c r="BG236" s="38"/>
      <c r="BJ236" s="40"/>
      <c r="BK236" s="41"/>
      <c r="BL236" s="41"/>
      <c r="BM236" s="41"/>
      <c r="BR236" s="40"/>
      <c r="BT236" s="43"/>
      <c r="BZ236" s="44"/>
      <c r="CA236" s="30"/>
      <c r="CB236" s="30"/>
    </row>
    <row r="237" spans="33:80" x14ac:dyDescent="0.25">
      <c r="AG237" s="30"/>
      <c r="AH237" s="35"/>
      <c r="AI237" s="18"/>
      <c r="AJ237" s="19"/>
      <c r="AK237" s="18"/>
      <c r="AL237" s="19"/>
      <c r="AM237" s="20"/>
      <c r="AN237" s="20"/>
      <c r="AO237" s="21"/>
      <c r="AP237" s="21"/>
      <c r="AQ237" s="20"/>
      <c r="AR237" s="22"/>
      <c r="AS237" s="23"/>
      <c r="AT237" s="22"/>
      <c r="AU237" s="33"/>
      <c r="AV237" s="34"/>
      <c r="AW237" s="35"/>
      <c r="AX237" s="22"/>
      <c r="AY237" s="22"/>
      <c r="AZ237" s="22"/>
      <c r="BA237" s="22"/>
      <c r="BB237" s="23"/>
      <c r="BC237" s="22"/>
      <c r="BD237" s="38"/>
      <c r="BE237" s="38"/>
      <c r="BF237" s="38"/>
      <c r="BG237" s="38"/>
      <c r="BJ237" s="40"/>
      <c r="BK237" s="41"/>
      <c r="BL237" s="41"/>
      <c r="BM237" s="41"/>
      <c r="BR237" s="40"/>
      <c r="BT237" s="43"/>
      <c r="BZ237" s="44"/>
      <c r="CA237" s="30"/>
      <c r="CB237" s="30"/>
    </row>
    <row r="238" spans="33:80" x14ac:dyDescent="0.25">
      <c r="AG238" s="30"/>
      <c r="AH238" s="35"/>
      <c r="AI238" s="18"/>
      <c r="AJ238" s="19"/>
      <c r="AK238" s="18"/>
      <c r="AL238" s="19"/>
      <c r="AM238" s="20"/>
      <c r="AN238" s="20"/>
      <c r="AO238" s="21"/>
      <c r="AP238" s="21"/>
      <c r="AQ238" s="20"/>
      <c r="AR238" s="22"/>
      <c r="AS238" s="23"/>
      <c r="AT238" s="22"/>
      <c r="AU238" s="33"/>
      <c r="AV238" s="34"/>
      <c r="AW238" s="35"/>
      <c r="AX238" s="22"/>
      <c r="AY238" s="22"/>
      <c r="AZ238" s="22"/>
      <c r="BA238" s="22"/>
      <c r="BB238" s="23"/>
      <c r="BC238" s="22"/>
      <c r="BD238" s="38"/>
      <c r="BE238" s="38"/>
      <c r="BF238" s="38"/>
      <c r="BG238" s="38"/>
      <c r="BJ238" s="40"/>
      <c r="BK238" s="41"/>
      <c r="BL238" s="41"/>
      <c r="BM238" s="41"/>
      <c r="BR238" s="40"/>
      <c r="BT238" s="43"/>
      <c r="BZ238" s="44"/>
      <c r="CA238" s="30"/>
      <c r="CB238" s="30"/>
    </row>
    <row r="239" spans="33:80" x14ac:dyDescent="0.25">
      <c r="AG239" s="30"/>
      <c r="AH239" s="35"/>
      <c r="AI239" s="18"/>
      <c r="AJ239" s="19"/>
      <c r="AK239" s="18"/>
      <c r="AL239" s="19"/>
      <c r="AM239" s="20"/>
      <c r="AN239" s="20"/>
      <c r="AO239" s="21"/>
      <c r="AP239" s="21"/>
      <c r="AQ239" s="20"/>
      <c r="AR239" s="22"/>
      <c r="AS239" s="23"/>
      <c r="AT239" s="22"/>
      <c r="AU239" s="33"/>
      <c r="AV239" s="34"/>
      <c r="AW239" s="35"/>
      <c r="AX239" s="22"/>
      <c r="AY239" s="22"/>
      <c r="AZ239" s="22"/>
      <c r="BA239" s="22"/>
      <c r="BB239" s="23"/>
      <c r="BC239" s="22"/>
      <c r="BD239" s="38"/>
      <c r="BE239" s="38"/>
      <c r="BF239" s="38"/>
      <c r="BG239" s="38"/>
      <c r="BJ239" s="40"/>
      <c r="BK239" s="41"/>
      <c r="BL239" s="41"/>
      <c r="BM239" s="41"/>
      <c r="BR239" s="40"/>
      <c r="BT239" s="43"/>
      <c r="BZ239" s="44"/>
      <c r="CA239" s="30"/>
      <c r="CB239" s="30"/>
    </row>
    <row r="240" spans="33:80" x14ac:dyDescent="0.25">
      <c r="AG240" s="30"/>
      <c r="AH240" s="35"/>
      <c r="AI240" s="18"/>
      <c r="AJ240" s="19"/>
      <c r="AK240" s="18"/>
      <c r="AL240" s="19"/>
      <c r="AM240" s="20"/>
      <c r="AN240" s="20"/>
      <c r="AO240" s="21"/>
      <c r="AP240" s="21"/>
      <c r="AQ240" s="20"/>
      <c r="AR240" s="22"/>
      <c r="AS240" s="23"/>
      <c r="AT240" s="22"/>
      <c r="AU240" s="33"/>
      <c r="AV240" s="34"/>
      <c r="AW240" s="35"/>
      <c r="AX240" s="22"/>
      <c r="AY240" s="22"/>
      <c r="AZ240" s="22"/>
      <c r="BA240" s="22"/>
      <c r="BB240" s="23"/>
      <c r="BC240" s="22"/>
      <c r="BD240" s="38"/>
      <c r="BE240" s="38"/>
      <c r="BF240" s="38"/>
      <c r="BG240" s="38"/>
      <c r="BJ240" s="40"/>
      <c r="BK240" s="41"/>
      <c r="BL240" s="41"/>
      <c r="BM240" s="41"/>
      <c r="BR240" s="40"/>
      <c r="BT240" s="43"/>
      <c r="BZ240" s="44"/>
      <c r="CA240" s="30"/>
      <c r="CB240" s="30"/>
    </row>
    <row r="241" spans="33:80" x14ac:dyDescent="0.25">
      <c r="AG241" s="30"/>
      <c r="AH241" s="35"/>
      <c r="AI241" s="18"/>
      <c r="AJ241" s="19"/>
      <c r="AK241" s="18"/>
      <c r="AL241" s="19"/>
      <c r="AM241" s="20"/>
      <c r="AN241" s="20"/>
      <c r="AO241" s="21"/>
      <c r="AP241" s="21"/>
      <c r="AQ241" s="20"/>
      <c r="AR241" s="22"/>
      <c r="AS241" s="23"/>
      <c r="AT241" s="22"/>
      <c r="AU241" s="33"/>
      <c r="AV241" s="34"/>
      <c r="AW241" s="35"/>
      <c r="AX241" s="22"/>
      <c r="AY241" s="22"/>
      <c r="AZ241" s="22"/>
      <c r="BA241" s="22"/>
      <c r="BB241" s="23"/>
      <c r="BC241" s="22"/>
      <c r="BD241" s="38"/>
      <c r="BE241" s="38"/>
      <c r="BF241" s="38"/>
      <c r="BG241" s="38"/>
      <c r="BJ241" s="40"/>
      <c r="BK241" s="41"/>
      <c r="BL241" s="41"/>
      <c r="BM241" s="41"/>
      <c r="BR241" s="40"/>
      <c r="BT241" s="43"/>
      <c r="BZ241" s="44"/>
      <c r="CA241" s="30"/>
      <c r="CB241" s="30"/>
    </row>
    <row r="242" spans="33:80" x14ac:dyDescent="0.25">
      <c r="AG242" s="30"/>
      <c r="AH242" s="35"/>
      <c r="AI242" s="18"/>
      <c r="AJ242" s="19"/>
      <c r="AK242" s="18"/>
      <c r="AL242" s="19"/>
      <c r="AM242" s="20"/>
      <c r="AN242" s="20"/>
      <c r="AO242" s="21"/>
      <c r="AP242" s="21"/>
      <c r="AQ242" s="20"/>
      <c r="AR242" s="22"/>
      <c r="AS242" s="23"/>
      <c r="AT242" s="22"/>
      <c r="AU242" s="33"/>
      <c r="AV242" s="34"/>
      <c r="AW242" s="35"/>
      <c r="AX242" s="22"/>
      <c r="AY242" s="22"/>
      <c r="AZ242" s="22"/>
      <c r="BA242" s="22"/>
      <c r="BB242" s="23"/>
      <c r="BC242" s="22"/>
      <c r="BD242" s="38"/>
      <c r="BE242" s="38"/>
      <c r="BF242" s="38"/>
      <c r="BG242" s="38"/>
      <c r="BJ242" s="40"/>
      <c r="BK242" s="41"/>
      <c r="BL242" s="41"/>
      <c r="BM242" s="41"/>
      <c r="BR242" s="40"/>
      <c r="BT242" s="43"/>
      <c r="BZ242" s="44"/>
      <c r="CA242" s="30"/>
      <c r="CB242" s="30"/>
    </row>
    <row r="243" spans="33:80" x14ac:dyDescent="0.25">
      <c r="AG243" s="30"/>
      <c r="AH243" s="35"/>
      <c r="AI243" s="18"/>
      <c r="AJ243" s="19"/>
      <c r="AK243" s="18"/>
      <c r="AL243" s="19"/>
      <c r="AM243" s="20"/>
      <c r="AN243" s="20"/>
      <c r="AO243" s="21"/>
      <c r="AP243" s="21"/>
      <c r="AQ243" s="20"/>
      <c r="AR243" s="22"/>
      <c r="AS243" s="23"/>
      <c r="AT243" s="22"/>
      <c r="AU243" s="33"/>
      <c r="AV243" s="34"/>
      <c r="AW243" s="35"/>
      <c r="AX243" s="22"/>
      <c r="AY243" s="22"/>
      <c r="AZ243" s="22"/>
      <c r="BA243" s="22"/>
      <c r="BB243" s="23"/>
      <c r="BC243" s="22"/>
      <c r="BD243" s="38"/>
      <c r="BE243" s="38"/>
      <c r="BF243" s="38"/>
      <c r="BG243" s="38"/>
      <c r="BJ243" s="40"/>
      <c r="BK243" s="41"/>
      <c r="BL243" s="41"/>
      <c r="BM243" s="41"/>
      <c r="BR243" s="40"/>
      <c r="BT243" s="43"/>
      <c r="BZ243" s="44"/>
      <c r="CA243" s="30"/>
      <c r="CB243" s="30"/>
    </row>
    <row r="244" spans="33:80" x14ac:dyDescent="0.25">
      <c r="AG244" s="30"/>
      <c r="AH244" s="35"/>
      <c r="AI244" s="18"/>
      <c r="AJ244" s="19"/>
      <c r="AK244" s="18"/>
      <c r="AL244" s="19"/>
      <c r="AM244" s="20"/>
      <c r="AN244" s="20"/>
      <c r="AO244" s="21"/>
      <c r="AP244" s="21"/>
      <c r="AQ244" s="20"/>
      <c r="AR244" s="22"/>
      <c r="AS244" s="23"/>
      <c r="AT244" s="22"/>
      <c r="AU244" s="33"/>
      <c r="AV244" s="34"/>
      <c r="AW244" s="35"/>
      <c r="AX244" s="22"/>
      <c r="AY244" s="22"/>
      <c r="AZ244" s="22"/>
      <c r="BA244" s="22"/>
      <c r="BB244" s="23"/>
      <c r="BC244" s="22"/>
      <c r="BD244" s="38"/>
      <c r="BE244" s="38"/>
      <c r="BF244" s="38"/>
      <c r="BG244" s="38"/>
      <c r="BJ244" s="40"/>
      <c r="BK244" s="41"/>
      <c r="BL244" s="41"/>
      <c r="BM244" s="41"/>
      <c r="BR244" s="40"/>
      <c r="BT244" s="43"/>
      <c r="BZ244" s="44"/>
      <c r="CA244" s="30"/>
      <c r="CB244" s="30"/>
    </row>
    <row r="245" spans="33:80" x14ac:dyDescent="0.25">
      <c r="AG245" s="30"/>
      <c r="AH245" s="35"/>
      <c r="AI245" s="18"/>
      <c r="AJ245" s="19"/>
      <c r="AK245" s="18"/>
      <c r="AL245" s="19"/>
      <c r="AM245" s="20"/>
      <c r="AN245" s="20"/>
      <c r="AO245" s="21"/>
      <c r="AP245" s="21"/>
      <c r="AQ245" s="20"/>
      <c r="AR245" s="22"/>
      <c r="AS245" s="23"/>
      <c r="AT245" s="22"/>
      <c r="AU245" s="33"/>
      <c r="AV245" s="34"/>
      <c r="AW245" s="35"/>
      <c r="AX245" s="22"/>
      <c r="AY245" s="22"/>
      <c r="AZ245" s="22"/>
      <c r="BA245" s="22"/>
      <c r="BB245" s="23"/>
      <c r="BC245" s="22"/>
      <c r="BD245" s="38"/>
      <c r="BE245" s="38"/>
      <c r="BF245" s="38"/>
      <c r="BG245" s="38"/>
      <c r="BJ245" s="40"/>
      <c r="BK245" s="41"/>
      <c r="BL245" s="41"/>
      <c r="BM245" s="41"/>
      <c r="BR245" s="40"/>
      <c r="BT245" s="43"/>
      <c r="BZ245" s="44"/>
      <c r="CA245" s="30"/>
      <c r="CB245" s="30"/>
    </row>
    <row r="246" spans="33:80" x14ac:dyDescent="0.25">
      <c r="AG246" s="30"/>
      <c r="AH246" s="35"/>
      <c r="AI246" s="18"/>
      <c r="AJ246" s="19"/>
      <c r="AK246" s="18"/>
      <c r="AL246" s="19"/>
      <c r="AM246" s="20"/>
      <c r="AN246" s="20"/>
      <c r="AO246" s="21"/>
      <c r="AP246" s="21"/>
      <c r="AQ246" s="20"/>
      <c r="AR246" s="22"/>
      <c r="AS246" s="23"/>
      <c r="AT246" s="22"/>
      <c r="AU246" s="33"/>
      <c r="AV246" s="34"/>
      <c r="AW246" s="35"/>
      <c r="AX246" s="22"/>
      <c r="AY246" s="22"/>
      <c r="AZ246" s="22"/>
      <c r="BA246" s="22"/>
      <c r="BB246" s="23"/>
      <c r="BC246" s="22"/>
      <c r="BD246" s="38"/>
      <c r="BE246" s="38"/>
      <c r="BF246" s="38"/>
      <c r="BG246" s="38"/>
      <c r="BJ246" s="40"/>
      <c r="BK246" s="41"/>
      <c r="BL246" s="41"/>
      <c r="BM246" s="41"/>
      <c r="BR246" s="40"/>
      <c r="BT246" s="43"/>
      <c r="BZ246" s="44"/>
      <c r="CA246" s="30"/>
      <c r="CB246" s="30"/>
    </row>
    <row r="247" spans="33:80" x14ac:dyDescent="0.25">
      <c r="AG247" s="30"/>
      <c r="AH247" s="35"/>
      <c r="AI247" s="18"/>
      <c r="AJ247" s="19"/>
      <c r="AK247" s="18"/>
      <c r="AL247" s="19"/>
      <c r="AM247" s="20"/>
      <c r="AN247" s="20"/>
      <c r="AO247" s="21"/>
      <c r="AP247" s="21"/>
      <c r="AQ247" s="20"/>
      <c r="AR247" s="22"/>
      <c r="AS247" s="23"/>
      <c r="AT247" s="22"/>
      <c r="AU247" s="33"/>
      <c r="AV247" s="34"/>
      <c r="AW247" s="35"/>
      <c r="AX247" s="22"/>
      <c r="AY247" s="22"/>
      <c r="AZ247" s="22"/>
      <c r="BA247" s="22"/>
      <c r="BB247" s="23"/>
      <c r="BC247" s="22"/>
      <c r="BD247" s="38"/>
      <c r="BE247" s="38"/>
      <c r="BF247" s="38"/>
      <c r="BG247" s="38"/>
      <c r="BJ247" s="40"/>
      <c r="BK247" s="41"/>
      <c r="BL247" s="41"/>
      <c r="BM247" s="41"/>
      <c r="BR247" s="40"/>
      <c r="BT247" s="43"/>
      <c r="BZ247" s="44"/>
      <c r="CA247" s="30"/>
      <c r="CB247" s="30"/>
    </row>
    <row r="248" spans="33:80" x14ac:dyDescent="0.25">
      <c r="AG248" s="30"/>
      <c r="AH248" s="35"/>
      <c r="AI248" s="18"/>
      <c r="AJ248" s="19"/>
      <c r="AK248" s="18"/>
      <c r="AL248" s="19"/>
      <c r="AM248" s="20"/>
      <c r="AN248" s="20"/>
      <c r="AO248" s="21"/>
      <c r="AP248" s="21"/>
      <c r="AQ248" s="20"/>
      <c r="AR248" s="22"/>
      <c r="AS248" s="23"/>
      <c r="AT248" s="22"/>
      <c r="AU248" s="33"/>
      <c r="AV248" s="34"/>
      <c r="AW248" s="35"/>
      <c r="AX248" s="22"/>
      <c r="AY248" s="22"/>
      <c r="AZ248" s="22"/>
      <c r="BA248" s="22"/>
      <c r="BB248" s="23"/>
      <c r="BC248" s="22"/>
      <c r="BD248" s="38"/>
      <c r="BE248" s="38"/>
      <c r="BF248" s="38"/>
      <c r="BG248" s="38"/>
      <c r="BJ248" s="40"/>
      <c r="BK248" s="41"/>
      <c r="BL248" s="41"/>
      <c r="BM248" s="41"/>
      <c r="BR248" s="40"/>
      <c r="BT248" s="43"/>
      <c r="BZ248" s="44"/>
      <c r="CA248" s="30"/>
      <c r="CB248" s="30"/>
    </row>
    <row r="249" spans="33:80" x14ac:dyDescent="0.25">
      <c r="AG249" s="30"/>
      <c r="AH249" s="35"/>
      <c r="AI249" s="18"/>
      <c r="AJ249" s="19"/>
      <c r="AK249" s="18"/>
      <c r="AL249" s="19"/>
      <c r="AM249" s="20"/>
      <c r="AN249" s="20"/>
      <c r="AO249" s="21"/>
      <c r="AP249" s="21"/>
      <c r="AQ249" s="20"/>
      <c r="AR249" s="22"/>
      <c r="AS249" s="23"/>
      <c r="AT249" s="22"/>
      <c r="AU249" s="33"/>
      <c r="AV249" s="34"/>
      <c r="AW249" s="35"/>
      <c r="AX249" s="22"/>
      <c r="AY249" s="22"/>
      <c r="AZ249" s="22"/>
      <c r="BA249" s="22"/>
      <c r="BB249" s="23"/>
      <c r="BC249" s="22"/>
      <c r="BD249" s="38"/>
      <c r="BE249" s="38"/>
      <c r="BF249" s="38"/>
      <c r="BG249" s="38"/>
      <c r="BJ249" s="40"/>
      <c r="BK249" s="41"/>
      <c r="BL249" s="41"/>
      <c r="BM249" s="41"/>
      <c r="BR249" s="40"/>
      <c r="BT249" s="43"/>
      <c r="BZ249" s="44"/>
      <c r="CA249" s="30"/>
      <c r="CB249" s="30"/>
    </row>
    <row r="250" spans="33:80" x14ac:dyDescent="0.25">
      <c r="AG250" s="30"/>
      <c r="AH250" s="35"/>
      <c r="AI250" s="18"/>
      <c r="AJ250" s="19"/>
      <c r="AK250" s="18"/>
      <c r="AL250" s="19"/>
      <c r="AM250" s="20"/>
      <c r="AN250" s="20"/>
      <c r="AO250" s="21"/>
      <c r="AP250" s="21"/>
      <c r="AQ250" s="20"/>
      <c r="AR250" s="22"/>
      <c r="AS250" s="23"/>
      <c r="AT250" s="22"/>
      <c r="AU250" s="33"/>
      <c r="AV250" s="34"/>
      <c r="AW250" s="35"/>
      <c r="AX250" s="22"/>
      <c r="AY250" s="22"/>
      <c r="AZ250" s="22"/>
      <c r="BA250" s="22"/>
      <c r="BB250" s="23"/>
      <c r="BC250" s="22"/>
      <c r="BD250" s="38"/>
      <c r="BE250" s="38"/>
      <c r="BF250" s="38"/>
      <c r="BG250" s="38"/>
      <c r="BJ250" s="40"/>
      <c r="BK250" s="41"/>
      <c r="BL250" s="41"/>
      <c r="BM250" s="41"/>
      <c r="BR250" s="40"/>
      <c r="BT250" s="43"/>
      <c r="BZ250" s="44"/>
      <c r="CA250" s="30"/>
      <c r="CB250" s="30"/>
    </row>
    <row r="251" spans="33:80" x14ac:dyDescent="0.25">
      <c r="AG251" s="30"/>
      <c r="AH251" s="35"/>
      <c r="AI251" s="18"/>
      <c r="AJ251" s="19"/>
      <c r="AK251" s="18"/>
      <c r="AL251" s="19"/>
      <c r="AM251" s="20"/>
      <c r="AN251" s="20"/>
      <c r="AO251" s="21"/>
      <c r="AP251" s="21"/>
      <c r="AQ251" s="20"/>
      <c r="AR251" s="22"/>
      <c r="AS251" s="23"/>
      <c r="AT251" s="22"/>
      <c r="AU251" s="33"/>
      <c r="AV251" s="34"/>
      <c r="AW251" s="35"/>
      <c r="AX251" s="22"/>
      <c r="AY251" s="22"/>
      <c r="AZ251" s="22"/>
      <c r="BA251" s="22"/>
      <c r="BB251" s="23"/>
      <c r="BC251" s="22"/>
      <c r="BD251" s="38"/>
      <c r="BE251" s="38"/>
      <c r="BF251" s="38"/>
      <c r="BG251" s="38"/>
      <c r="BJ251" s="40"/>
      <c r="BK251" s="41"/>
      <c r="BL251" s="41"/>
      <c r="BM251" s="41"/>
      <c r="BR251" s="40"/>
      <c r="BT251" s="43"/>
      <c r="BZ251" s="44"/>
      <c r="CA251" s="30"/>
      <c r="CB251" s="30"/>
    </row>
    <row r="252" spans="33:80" x14ac:dyDescent="0.25">
      <c r="AG252" s="30"/>
      <c r="AH252" s="35"/>
      <c r="AI252" s="18"/>
      <c r="AJ252" s="19"/>
      <c r="AK252" s="18"/>
      <c r="AL252" s="19"/>
      <c r="AM252" s="20"/>
      <c r="AN252" s="20"/>
      <c r="AO252" s="21"/>
      <c r="AP252" s="21"/>
      <c r="AQ252" s="20"/>
      <c r="AR252" s="22"/>
      <c r="AS252" s="23"/>
      <c r="AT252" s="22"/>
      <c r="AU252" s="33"/>
      <c r="AV252" s="34"/>
      <c r="AW252" s="35"/>
      <c r="AX252" s="22"/>
      <c r="AY252" s="22"/>
      <c r="AZ252" s="22"/>
      <c r="BA252" s="22"/>
      <c r="BB252" s="23"/>
      <c r="BC252" s="22"/>
      <c r="BD252" s="38"/>
      <c r="BE252" s="38"/>
      <c r="BF252" s="38"/>
      <c r="BG252" s="38"/>
      <c r="BJ252" s="40"/>
      <c r="BK252" s="41"/>
      <c r="BL252" s="41"/>
      <c r="BM252" s="41"/>
      <c r="BR252" s="40"/>
      <c r="BT252" s="43"/>
      <c r="BZ252" s="44"/>
      <c r="CA252" s="30"/>
      <c r="CB252" s="30"/>
    </row>
    <row r="253" spans="33:80" x14ac:dyDescent="0.25">
      <c r="AG253" s="30"/>
      <c r="AH253" s="35"/>
      <c r="AI253" s="18"/>
      <c r="AJ253" s="19"/>
      <c r="AK253" s="18"/>
      <c r="AL253" s="19"/>
      <c r="AM253" s="20"/>
      <c r="AN253" s="20"/>
      <c r="AO253" s="21"/>
      <c r="AP253" s="21"/>
      <c r="AQ253" s="20"/>
      <c r="AR253" s="22"/>
      <c r="AS253" s="23"/>
      <c r="AT253" s="22"/>
      <c r="AU253" s="33"/>
      <c r="AV253" s="34"/>
      <c r="AW253" s="35"/>
      <c r="AX253" s="22"/>
      <c r="AY253" s="22"/>
      <c r="AZ253" s="22"/>
      <c r="BA253" s="22"/>
      <c r="BB253" s="23"/>
      <c r="BC253" s="22"/>
      <c r="BD253" s="38"/>
      <c r="BE253" s="38"/>
      <c r="BF253" s="38"/>
      <c r="BG253" s="38"/>
      <c r="BJ253" s="40"/>
      <c r="BK253" s="41"/>
      <c r="BL253" s="41"/>
      <c r="BM253" s="41"/>
      <c r="BR253" s="40"/>
      <c r="BT253" s="43"/>
      <c r="BZ253" s="44"/>
      <c r="CA253" s="30"/>
      <c r="CB253" s="30"/>
    </row>
    <row r="254" spans="33:80" x14ac:dyDescent="0.25">
      <c r="AG254" s="30"/>
      <c r="AH254" s="35"/>
      <c r="AI254" s="18"/>
      <c r="AJ254" s="19"/>
      <c r="AK254" s="18"/>
      <c r="AL254" s="19"/>
      <c r="AM254" s="20"/>
      <c r="AN254" s="20"/>
      <c r="AO254" s="21"/>
      <c r="AP254" s="21"/>
      <c r="AQ254" s="20"/>
      <c r="AR254" s="22"/>
      <c r="AS254" s="23"/>
      <c r="AT254" s="22"/>
      <c r="AU254" s="33"/>
      <c r="AV254" s="34"/>
      <c r="AW254" s="35"/>
      <c r="AX254" s="22"/>
      <c r="AY254" s="22"/>
      <c r="AZ254" s="22"/>
      <c r="BA254" s="22"/>
      <c r="BB254" s="23"/>
      <c r="BC254" s="22"/>
      <c r="BD254" s="38"/>
      <c r="BE254" s="38"/>
      <c r="BF254" s="38"/>
      <c r="BG254" s="38"/>
      <c r="BJ254" s="40"/>
      <c r="BK254" s="41"/>
      <c r="BL254" s="41"/>
      <c r="BM254" s="41"/>
      <c r="BR254" s="40"/>
      <c r="BT254" s="43"/>
      <c r="BZ254" s="44"/>
      <c r="CA254" s="30"/>
      <c r="CB254" s="30"/>
    </row>
    <row r="255" spans="33:80" x14ac:dyDescent="0.25">
      <c r="AG255" s="30"/>
      <c r="AH255" s="35"/>
      <c r="AI255" s="18"/>
      <c r="AJ255" s="19"/>
      <c r="AK255" s="18"/>
      <c r="AL255" s="19"/>
      <c r="AM255" s="20"/>
      <c r="AN255" s="20"/>
      <c r="AO255" s="21"/>
      <c r="AP255" s="21"/>
      <c r="AQ255" s="20"/>
      <c r="AR255" s="22"/>
      <c r="AS255" s="23"/>
      <c r="AT255" s="22"/>
      <c r="AU255" s="33"/>
      <c r="AV255" s="34"/>
      <c r="AW255" s="35"/>
      <c r="AX255" s="22"/>
      <c r="AY255" s="22"/>
      <c r="AZ255" s="22"/>
      <c r="BA255" s="22"/>
      <c r="BB255" s="23"/>
      <c r="BC255" s="22"/>
      <c r="BD255" s="38"/>
      <c r="BE255" s="38"/>
      <c r="BF255" s="38"/>
      <c r="BG255" s="38"/>
      <c r="BJ255" s="40"/>
      <c r="BK255" s="41"/>
      <c r="BL255" s="41"/>
      <c r="BM255" s="41"/>
      <c r="BR255" s="40"/>
      <c r="BT255" s="43"/>
      <c r="BZ255" s="44"/>
      <c r="CA255" s="30"/>
      <c r="CB255" s="30"/>
    </row>
    <row r="256" spans="33:80" x14ac:dyDescent="0.25">
      <c r="AG256" s="30"/>
      <c r="AH256" s="35"/>
      <c r="AI256" s="18"/>
      <c r="AJ256" s="19"/>
      <c r="AK256" s="18"/>
      <c r="AL256" s="19"/>
      <c r="AM256" s="20"/>
      <c r="AN256" s="20"/>
      <c r="AO256" s="21"/>
      <c r="AP256" s="21"/>
      <c r="AQ256" s="20"/>
      <c r="AR256" s="22"/>
      <c r="AS256" s="23"/>
      <c r="AT256" s="22"/>
      <c r="AU256" s="33"/>
      <c r="AV256" s="34"/>
      <c r="AW256" s="35"/>
      <c r="AX256" s="22"/>
      <c r="AY256" s="22"/>
      <c r="AZ256" s="22"/>
      <c r="BA256" s="22"/>
      <c r="BB256" s="23"/>
      <c r="BC256" s="22"/>
      <c r="BD256" s="38"/>
      <c r="BE256" s="38"/>
      <c r="BF256" s="38"/>
      <c r="BG256" s="38"/>
      <c r="BJ256" s="40"/>
      <c r="BK256" s="41"/>
      <c r="BL256" s="41"/>
      <c r="BM256" s="41"/>
      <c r="BR256" s="40"/>
      <c r="BT256" s="43"/>
      <c r="BZ256" s="44"/>
      <c r="CA256" s="30"/>
      <c r="CB256" s="30"/>
    </row>
    <row r="257" spans="33:80" x14ac:dyDescent="0.25">
      <c r="AG257" s="30"/>
      <c r="AH257" s="35"/>
      <c r="AI257" s="18"/>
      <c r="AJ257" s="19"/>
      <c r="AK257" s="18"/>
      <c r="AL257" s="19"/>
      <c r="AM257" s="20"/>
      <c r="AN257" s="20"/>
      <c r="AO257" s="21"/>
      <c r="AP257" s="21"/>
      <c r="AQ257" s="20"/>
      <c r="AR257" s="22"/>
      <c r="AS257" s="23"/>
      <c r="AT257" s="22"/>
      <c r="AU257" s="33"/>
      <c r="AV257" s="34"/>
      <c r="AW257" s="35"/>
      <c r="AX257" s="22"/>
      <c r="AY257" s="22"/>
      <c r="AZ257" s="22"/>
      <c r="BA257" s="22"/>
      <c r="BB257" s="23"/>
      <c r="BC257" s="22"/>
      <c r="BD257" s="38"/>
      <c r="BE257" s="38"/>
      <c r="BF257" s="38"/>
      <c r="BG257" s="38"/>
      <c r="BJ257" s="40"/>
      <c r="BK257" s="41"/>
      <c r="BL257" s="41"/>
      <c r="BM257" s="41"/>
      <c r="BR257" s="40"/>
      <c r="BT257" s="43"/>
      <c r="BZ257" s="44"/>
      <c r="CA257" s="30"/>
      <c r="CB257" s="30"/>
    </row>
    <row r="258" spans="33:80" x14ac:dyDescent="0.25">
      <c r="AG258" s="30"/>
      <c r="AH258" s="35"/>
      <c r="AI258" s="18"/>
      <c r="AJ258" s="19"/>
      <c r="AK258" s="18"/>
      <c r="AL258" s="19"/>
      <c r="AM258" s="20"/>
      <c r="AN258" s="20"/>
      <c r="AO258" s="21"/>
      <c r="AP258" s="21"/>
      <c r="AQ258" s="20"/>
      <c r="AR258" s="22"/>
      <c r="AS258" s="23"/>
      <c r="AT258" s="22"/>
      <c r="AU258" s="33"/>
      <c r="AV258" s="34"/>
      <c r="AW258" s="35"/>
      <c r="AX258" s="22"/>
      <c r="AY258" s="22"/>
      <c r="AZ258" s="22"/>
      <c r="BA258" s="22"/>
      <c r="BB258" s="23"/>
      <c r="BC258" s="22"/>
      <c r="BD258" s="38"/>
      <c r="BE258" s="38"/>
      <c r="BF258" s="38"/>
      <c r="BG258" s="38"/>
      <c r="BJ258" s="40"/>
      <c r="BK258" s="41"/>
      <c r="BL258" s="41"/>
      <c r="BM258" s="41"/>
      <c r="BR258" s="40"/>
      <c r="BT258" s="43"/>
      <c r="BZ258" s="44"/>
      <c r="CA258" s="30"/>
      <c r="CB258" s="30"/>
    </row>
    <row r="259" spans="33:80" x14ac:dyDescent="0.25">
      <c r="AG259" s="30"/>
      <c r="AH259" s="35"/>
      <c r="AI259" s="18"/>
      <c r="AJ259" s="19"/>
      <c r="AK259" s="18"/>
      <c r="AL259" s="19"/>
      <c r="AM259" s="20"/>
      <c r="AN259" s="20"/>
      <c r="AO259" s="21"/>
      <c r="AP259" s="21"/>
      <c r="AQ259" s="20"/>
      <c r="AR259" s="22"/>
      <c r="AS259" s="23"/>
      <c r="AT259" s="22"/>
      <c r="AU259" s="33"/>
      <c r="AV259" s="34"/>
      <c r="AW259" s="35"/>
      <c r="AX259" s="22"/>
      <c r="AY259" s="22"/>
      <c r="AZ259" s="22"/>
      <c r="BA259" s="22"/>
      <c r="BB259" s="23"/>
      <c r="BC259" s="22"/>
      <c r="BD259" s="38"/>
      <c r="BE259" s="38"/>
      <c r="BF259" s="38"/>
      <c r="BG259" s="38"/>
      <c r="BJ259" s="40"/>
      <c r="BK259" s="41"/>
      <c r="BL259" s="41"/>
      <c r="BM259" s="41"/>
      <c r="BR259" s="40"/>
      <c r="BT259" s="43"/>
      <c r="BZ259" s="44"/>
      <c r="CA259" s="30"/>
      <c r="CB259" s="30"/>
    </row>
    <row r="260" spans="33:80" x14ac:dyDescent="0.25">
      <c r="AG260" s="30"/>
      <c r="AH260" s="35"/>
      <c r="AI260" s="18"/>
      <c r="AJ260" s="19"/>
      <c r="AK260" s="18"/>
      <c r="AL260" s="19"/>
      <c r="AM260" s="20"/>
      <c r="AN260" s="20"/>
      <c r="AO260" s="21"/>
      <c r="AP260" s="21"/>
      <c r="AQ260" s="20"/>
      <c r="AR260" s="22"/>
      <c r="AS260" s="23"/>
      <c r="AT260" s="22"/>
      <c r="AU260" s="33"/>
      <c r="AV260" s="34"/>
      <c r="AW260" s="35"/>
      <c r="AX260" s="22"/>
      <c r="AY260" s="22"/>
      <c r="AZ260" s="22"/>
      <c r="BA260" s="22"/>
      <c r="BB260" s="23"/>
      <c r="BC260" s="22"/>
      <c r="BD260" s="38"/>
      <c r="BE260" s="38"/>
      <c r="BF260" s="38"/>
      <c r="BG260" s="38"/>
      <c r="BJ260" s="40"/>
      <c r="BK260" s="41"/>
      <c r="BL260" s="41"/>
      <c r="BM260" s="41"/>
      <c r="BR260" s="40"/>
      <c r="BT260" s="43"/>
      <c r="BZ260" s="44"/>
      <c r="CA260" s="30"/>
      <c r="CB260" s="30"/>
    </row>
    <row r="261" spans="33:80" x14ac:dyDescent="0.25">
      <c r="AG261" s="30"/>
      <c r="AH261" s="35"/>
      <c r="AI261" s="18"/>
      <c r="AJ261" s="19"/>
      <c r="AK261" s="18"/>
      <c r="AL261" s="19"/>
      <c r="AM261" s="20"/>
      <c r="AN261" s="20"/>
      <c r="AO261" s="21"/>
      <c r="AP261" s="21"/>
      <c r="AQ261" s="20"/>
      <c r="AR261" s="22"/>
      <c r="AS261" s="23"/>
      <c r="AT261" s="22"/>
      <c r="AU261" s="33"/>
      <c r="AV261" s="34"/>
      <c r="AW261" s="35"/>
      <c r="AX261" s="22"/>
      <c r="AY261" s="22"/>
      <c r="AZ261" s="22"/>
      <c r="BA261" s="22"/>
      <c r="BB261" s="23"/>
      <c r="BC261" s="22"/>
      <c r="BD261" s="38"/>
      <c r="BE261" s="38"/>
      <c r="BF261" s="38"/>
      <c r="BG261" s="38"/>
      <c r="BJ261" s="40"/>
      <c r="BK261" s="41"/>
      <c r="BL261" s="41"/>
      <c r="BM261" s="41"/>
      <c r="BR261" s="40"/>
      <c r="BT261" s="43"/>
      <c r="BZ261" s="44"/>
      <c r="CA261" s="30"/>
      <c r="CB261" s="30"/>
    </row>
    <row r="262" spans="33:80" x14ac:dyDescent="0.25">
      <c r="AG262" s="30"/>
      <c r="AH262" s="35"/>
      <c r="AI262" s="18"/>
      <c r="AJ262" s="19"/>
      <c r="AK262" s="18"/>
      <c r="AL262" s="19"/>
      <c r="AM262" s="20"/>
      <c r="AN262" s="20"/>
      <c r="AO262" s="21"/>
      <c r="AP262" s="21"/>
      <c r="AQ262" s="20"/>
      <c r="AR262" s="22"/>
      <c r="AS262" s="23"/>
      <c r="AT262" s="22"/>
      <c r="AU262" s="33"/>
      <c r="AV262" s="34"/>
      <c r="AW262" s="35"/>
      <c r="AX262" s="22"/>
      <c r="AY262" s="22"/>
      <c r="AZ262" s="22"/>
      <c r="BA262" s="22"/>
      <c r="BB262" s="23"/>
      <c r="BC262" s="22"/>
      <c r="BD262" s="38"/>
      <c r="BE262" s="38"/>
      <c r="BF262" s="38"/>
      <c r="BG262" s="38"/>
      <c r="BJ262" s="40"/>
      <c r="BK262" s="41"/>
      <c r="BL262" s="41"/>
      <c r="BM262" s="41"/>
      <c r="BR262" s="40"/>
      <c r="BT262" s="43"/>
      <c r="BZ262" s="44"/>
      <c r="CA262" s="30"/>
      <c r="CB262" s="30"/>
    </row>
    <row r="263" spans="33:80" x14ac:dyDescent="0.25">
      <c r="AG263" s="30"/>
      <c r="AH263" s="35"/>
      <c r="AI263" s="18"/>
      <c r="AJ263" s="19"/>
      <c r="AK263" s="18"/>
      <c r="AL263" s="19"/>
      <c r="AM263" s="20"/>
      <c r="AN263" s="20"/>
      <c r="AO263" s="21"/>
      <c r="AP263" s="21"/>
      <c r="AQ263" s="20"/>
      <c r="AR263" s="22"/>
      <c r="AS263" s="23"/>
      <c r="AT263" s="22"/>
      <c r="AU263" s="33"/>
      <c r="AV263" s="34"/>
      <c r="AW263" s="35"/>
      <c r="AX263" s="22"/>
      <c r="AY263" s="22"/>
      <c r="AZ263" s="22"/>
      <c r="BA263" s="22"/>
      <c r="BB263" s="23"/>
      <c r="BC263" s="22"/>
      <c r="BD263" s="38"/>
      <c r="BE263" s="38"/>
      <c r="BF263" s="38"/>
      <c r="BG263" s="38"/>
      <c r="BJ263" s="40"/>
      <c r="BK263" s="41"/>
      <c r="BL263" s="41"/>
      <c r="BM263" s="41"/>
      <c r="BR263" s="40"/>
      <c r="BT263" s="43"/>
      <c r="BZ263" s="44"/>
      <c r="CA263" s="30"/>
      <c r="CB263" s="30"/>
    </row>
    <row r="264" spans="33:80" x14ac:dyDescent="0.25">
      <c r="AG264" s="30"/>
      <c r="AH264" s="35"/>
      <c r="AI264" s="18"/>
      <c r="AJ264" s="19"/>
      <c r="AK264" s="18"/>
      <c r="AL264" s="19"/>
      <c r="AM264" s="20"/>
      <c r="AN264" s="20"/>
      <c r="AO264" s="21"/>
      <c r="AP264" s="21"/>
      <c r="AQ264" s="20"/>
      <c r="AR264" s="22"/>
      <c r="AS264" s="23"/>
      <c r="AT264" s="22"/>
      <c r="AU264" s="33"/>
      <c r="AV264" s="34"/>
      <c r="AW264" s="35"/>
      <c r="AX264" s="22"/>
      <c r="AY264" s="22"/>
      <c r="AZ264" s="22"/>
      <c r="BA264" s="22"/>
      <c r="BB264" s="23"/>
      <c r="BC264" s="22"/>
      <c r="BD264" s="38"/>
      <c r="BE264" s="38"/>
      <c r="BF264" s="38"/>
      <c r="BG264" s="38"/>
      <c r="BJ264" s="40"/>
      <c r="BK264" s="41"/>
      <c r="BL264" s="41"/>
      <c r="BM264" s="41"/>
      <c r="BR264" s="40"/>
      <c r="BT264" s="43"/>
      <c r="BZ264" s="44"/>
      <c r="CA264" s="30"/>
      <c r="CB264" s="30"/>
    </row>
    <row r="265" spans="33:80" x14ac:dyDescent="0.25">
      <c r="AG265" s="30"/>
      <c r="AH265" s="35"/>
      <c r="AI265" s="18"/>
      <c r="AJ265" s="19"/>
      <c r="AK265" s="18"/>
      <c r="AL265" s="19"/>
      <c r="AM265" s="20"/>
      <c r="AN265" s="20"/>
      <c r="AO265" s="21"/>
      <c r="AP265" s="21"/>
      <c r="AQ265" s="20"/>
      <c r="AR265" s="22"/>
      <c r="AS265" s="23"/>
      <c r="AT265" s="22"/>
      <c r="AU265" s="33"/>
      <c r="AV265" s="34"/>
      <c r="AW265" s="35"/>
      <c r="AX265" s="22"/>
      <c r="AY265" s="22"/>
      <c r="AZ265" s="22"/>
      <c r="BA265" s="22"/>
      <c r="BB265" s="23"/>
      <c r="BC265" s="22"/>
      <c r="BD265" s="38"/>
      <c r="BE265" s="38"/>
      <c r="BF265" s="38"/>
      <c r="BG265" s="38"/>
      <c r="BJ265" s="40"/>
      <c r="BK265" s="41"/>
      <c r="BL265" s="41"/>
      <c r="BM265" s="41"/>
      <c r="BR265" s="40"/>
      <c r="BT265" s="43"/>
      <c r="BZ265" s="44"/>
      <c r="CA265" s="30"/>
      <c r="CB265" s="30"/>
    </row>
    <row r="266" spans="33:80" x14ac:dyDescent="0.25">
      <c r="AG266" s="30"/>
      <c r="AH266" s="35"/>
      <c r="AI266" s="18"/>
      <c r="AJ266" s="19"/>
      <c r="AK266" s="18"/>
      <c r="AL266" s="19"/>
      <c r="AM266" s="20"/>
      <c r="AN266" s="20"/>
      <c r="AO266" s="21"/>
      <c r="AP266" s="21"/>
      <c r="AQ266" s="20"/>
      <c r="AR266" s="22"/>
      <c r="AS266" s="23"/>
      <c r="AT266" s="22"/>
      <c r="AU266" s="33"/>
      <c r="AV266" s="34"/>
      <c r="AW266" s="35"/>
      <c r="AX266" s="22"/>
      <c r="AY266" s="22"/>
      <c r="AZ266" s="22"/>
      <c r="BA266" s="22"/>
      <c r="BB266" s="23"/>
      <c r="BC266" s="22"/>
      <c r="BD266" s="38"/>
      <c r="BE266" s="38"/>
      <c r="BF266" s="38"/>
      <c r="BG266" s="38"/>
      <c r="BJ266" s="40"/>
      <c r="BK266" s="41"/>
      <c r="BL266" s="41"/>
      <c r="BM266" s="41"/>
      <c r="BR266" s="40"/>
      <c r="BT266" s="43"/>
      <c r="BZ266" s="44"/>
      <c r="CA266" s="30"/>
      <c r="CB266" s="30"/>
    </row>
    <row r="267" spans="33:80" x14ac:dyDescent="0.25">
      <c r="AG267" s="30"/>
      <c r="AH267" s="35"/>
      <c r="AI267" s="18"/>
      <c r="AJ267" s="19"/>
      <c r="AK267" s="18"/>
      <c r="AL267" s="19"/>
      <c r="AM267" s="20"/>
      <c r="AN267" s="20"/>
      <c r="AO267" s="21"/>
      <c r="AP267" s="21"/>
      <c r="AQ267" s="20"/>
      <c r="AR267" s="22"/>
      <c r="AS267" s="23"/>
      <c r="AT267" s="22"/>
      <c r="AU267" s="33"/>
      <c r="AV267" s="34"/>
      <c r="AW267" s="35"/>
      <c r="AX267" s="22"/>
      <c r="AY267" s="22"/>
      <c r="AZ267" s="22"/>
      <c r="BA267" s="22"/>
      <c r="BB267" s="23"/>
      <c r="BC267" s="22"/>
      <c r="BD267" s="38"/>
      <c r="BE267" s="38"/>
      <c r="BF267" s="38"/>
      <c r="BG267" s="38"/>
      <c r="BJ267" s="40"/>
      <c r="BK267" s="41"/>
      <c r="BL267" s="41"/>
      <c r="BM267" s="41"/>
      <c r="BR267" s="40"/>
      <c r="BT267" s="43"/>
      <c r="BZ267" s="44"/>
      <c r="CA267" s="30"/>
      <c r="CB267" s="30"/>
    </row>
    <row r="268" spans="33:80" x14ac:dyDescent="0.25">
      <c r="AG268" s="30"/>
      <c r="AH268" s="35"/>
      <c r="AI268" s="18"/>
      <c r="AJ268" s="19"/>
      <c r="AK268" s="18"/>
      <c r="AL268" s="19"/>
      <c r="AM268" s="20"/>
      <c r="AN268" s="20"/>
      <c r="AO268" s="21"/>
      <c r="AP268" s="21"/>
      <c r="AQ268" s="20"/>
      <c r="AR268" s="22"/>
      <c r="AS268" s="23"/>
      <c r="AT268" s="22"/>
      <c r="AU268" s="33"/>
      <c r="AV268" s="34"/>
      <c r="AW268" s="35"/>
      <c r="AX268" s="22"/>
      <c r="AY268" s="22"/>
      <c r="AZ268" s="22"/>
      <c r="BA268" s="22"/>
      <c r="BB268" s="23"/>
      <c r="BC268" s="22"/>
      <c r="BD268" s="38"/>
      <c r="BE268" s="38"/>
      <c r="BF268" s="38"/>
      <c r="BG268" s="38"/>
      <c r="BJ268" s="40"/>
      <c r="BK268" s="41"/>
      <c r="BL268" s="41"/>
      <c r="BM268" s="41"/>
      <c r="BR268" s="40"/>
      <c r="BT268" s="43"/>
      <c r="BZ268" s="44"/>
      <c r="CA268" s="30"/>
      <c r="CB268" s="30"/>
    </row>
    <row r="269" spans="33:80" x14ac:dyDescent="0.25">
      <c r="AG269" s="30"/>
      <c r="AH269" s="35"/>
      <c r="AI269" s="18"/>
      <c r="AJ269" s="19"/>
      <c r="AK269" s="18"/>
      <c r="AL269" s="19"/>
      <c r="AM269" s="20"/>
      <c r="AN269" s="20"/>
      <c r="AO269" s="21"/>
      <c r="AP269" s="21"/>
      <c r="AQ269" s="20"/>
      <c r="AR269" s="22"/>
      <c r="AS269" s="23"/>
      <c r="AT269" s="22"/>
      <c r="AU269" s="33"/>
      <c r="AV269" s="34"/>
      <c r="AW269" s="35"/>
      <c r="AX269" s="22"/>
      <c r="AY269" s="22"/>
      <c r="AZ269" s="22"/>
      <c r="BA269" s="22"/>
      <c r="BB269" s="23"/>
      <c r="BC269" s="22"/>
      <c r="BD269" s="38"/>
      <c r="BE269" s="38"/>
      <c r="BF269" s="38"/>
      <c r="BG269" s="38"/>
      <c r="BJ269" s="40"/>
      <c r="BK269" s="41"/>
      <c r="BL269" s="41"/>
      <c r="BM269" s="41"/>
      <c r="BR269" s="40"/>
      <c r="BT269" s="43"/>
      <c r="BZ269" s="44"/>
      <c r="CA269" s="30"/>
      <c r="CB269" s="30"/>
    </row>
    <row r="270" spans="33:80" x14ac:dyDescent="0.25">
      <c r="AG270" s="30"/>
      <c r="AH270" s="35"/>
      <c r="AI270" s="18"/>
      <c r="AJ270" s="19"/>
      <c r="AK270" s="18"/>
      <c r="AL270" s="19"/>
      <c r="AM270" s="20"/>
      <c r="AN270" s="20"/>
      <c r="AO270" s="21"/>
      <c r="AP270" s="21"/>
      <c r="AQ270" s="20"/>
      <c r="AR270" s="22"/>
      <c r="AS270" s="23"/>
      <c r="AT270" s="22"/>
      <c r="AU270" s="33"/>
      <c r="AV270" s="34"/>
      <c r="AW270" s="35"/>
      <c r="AX270" s="22"/>
      <c r="AY270" s="22"/>
      <c r="AZ270" s="22"/>
      <c r="BA270" s="22"/>
      <c r="BB270" s="23"/>
      <c r="BC270" s="22"/>
      <c r="BD270" s="38"/>
      <c r="BE270" s="38"/>
      <c r="BF270" s="38"/>
      <c r="BG270" s="38"/>
      <c r="BJ270" s="40"/>
      <c r="BK270" s="41"/>
      <c r="BL270" s="41"/>
      <c r="BM270" s="41"/>
      <c r="BR270" s="40"/>
      <c r="BT270" s="43"/>
      <c r="BZ270" s="44"/>
      <c r="CA270" s="30"/>
      <c r="CB270" s="30"/>
    </row>
    <row r="271" spans="33:80" x14ac:dyDescent="0.25">
      <c r="AG271" s="30"/>
      <c r="AH271" s="35"/>
      <c r="AI271" s="18"/>
      <c r="AJ271" s="19"/>
      <c r="AK271" s="18"/>
      <c r="AL271" s="19"/>
      <c r="AM271" s="20"/>
      <c r="AN271" s="20"/>
      <c r="AO271" s="21"/>
      <c r="AP271" s="21"/>
      <c r="AQ271" s="20"/>
      <c r="AR271" s="22"/>
      <c r="AS271" s="23"/>
      <c r="AT271" s="22"/>
      <c r="AU271" s="33"/>
      <c r="AV271" s="34"/>
      <c r="AW271" s="35"/>
      <c r="AX271" s="22"/>
      <c r="AY271" s="22"/>
      <c r="AZ271" s="22"/>
      <c r="BA271" s="22"/>
      <c r="BB271" s="23"/>
      <c r="BC271" s="22"/>
      <c r="BD271" s="38"/>
      <c r="BE271" s="38"/>
      <c r="BF271" s="38"/>
      <c r="BG271" s="38"/>
      <c r="BJ271" s="40"/>
      <c r="BK271" s="41"/>
      <c r="BL271" s="41"/>
      <c r="BM271" s="41"/>
      <c r="BR271" s="40"/>
      <c r="BT271" s="43"/>
      <c r="BZ271" s="44"/>
      <c r="CA271" s="30"/>
      <c r="CB271" s="30"/>
    </row>
    <row r="272" spans="33:80" x14ac:dyDescent="0.25">
      <c r="AG272" s="30"/>
      <c r="AH272" s="35"/>
      <c r="AI272" s="18"/>
      <c r="AJ272" s="19"/>
      <c r="AK272" s="18"/>
      <c r="AL272" s="19"/>
      <c r="AM272" s="20"/>
      <c r="AN272" s="20"/>
      <c r="AO272" s="21"/>
      <c r="AP272" s="21"/>
      <c r="AQ272" s="20"/>
      <c r="AR272" s="22"/>
      <c r="AS272" s="23"/>
      <c r="AT272" s="22"/>
      <c r="AU272" s="33"/>
      <c r="AV272" s="34"/>
      <c r="AW272" s="35"/>
      <c r="AX272" s="22"/>
      <c r="AY272" s="22"/>
      <c r="AZ272" s="22"/>
      <c r="BA272" s="22"/>
      <c r="BB272" s="23"/>
      <c r="BC272" s="22"/>
      <c r="BD272" s="38"/>
      <c r="BE272" s="38"/>
      <c r="BF272" s="38"/>
      <c r="BG272" s="38"/>
      <c r="BJ272" s="40"/>
      <c r="BK272" s="41"/>
      <c r="BL272" s="41"/>
      <c r="BM272" s="41"/>
      <c r="BR272" s="40"/>
      <c r="BT272" s="43"/>
      <c r="BZ272" s="44"/>
      <c r="CA272" s="30"/>
      <c r="CB272" s="30"/>
    </row>
    <row r="273" spans="33:80" x14ac:dyDescent="0.25">
      <c r="AG273" s="30"/>
      <c r="AH273" s="35"/>
      <c r="AI273" s="18"/>
      <c r="AJ273" s="19"/>
      <c r="AK273" s="18"/>
      <c r="AL273" s="19"/>
      <c r="AM273" s="20"/>
      <c r="AN273" s="20"/>
      <c r="AO273" s="21"/>
      <c r="AP273" s="21"/>
      <c r="AQ273" s="20"/>
      <c r="AR273" s="22"/>
      <c r="AS273" s="23"/>
      <c r="AT273" s="22"/>
      <c r="AU273" s="33"/>
      <c r="AV273" s="34"/>
      <c r="AW273" s="35"/>
      <c r="AX273" s="22"/>
      <c r="AY273" s="22"/>
      <c r="AZ273" s="22"/>
      <c r="BA273" s="22"/>
      <c r="BB273" s="23"/>
      <c r="BC273" s="22"/>
      <c r="BD273" s="38"/>
      <c r="BE273" s="38"/>
      <c r="BF273" s="38"/>
      <c r="BG273" s="38"/>
      <c r="BJ273" s="40"/>
      <c r="BK273" s="41"/>
      <c r="BL273" s="41"/>
      <c r="BM273" s="41"/>
      <c r="BR273" s="40"/>
      <c r="BT273" s="43"/>
      <c r="BZ273" s="44"/>
      <c r="CA273" s="30"/>
      <c r="CB273" s="30"/>
    </row>
    <row r="274" spans="33:80" x14ac:dyDescent="0.25">
      <c r="AG274" s="30"/>
      <c r="AH274" s="35"/>
      <c r="AI274" s="18"/>
      <c r="AJ274" s="19"/>
      <c r="AK274" s="18"/>
      <c r="AL274" s="19"/>
      <c r="AM274" s="20"/>
      <c r="AN274" s="20"/>
      <c r="AO274" s="21"/>
      <c r="AP274" s="21"/>
      <c r="AQ274" s="20"/>
      <c r="AR274" s="22"/>
      <c r="AS274" s="23"/>
      <c r="AT274" s="22"/>
      <c r="AU274" s="33"/>
      <c r="AV274" s="34"/>
      <c r="AW274" s="35"/>
      <c r="AX274" s="22"/>
      <c r="AY274" s="22"/>
      <c r="AZ274" s="22"/>
      <c r="BA274" s="22"/>
      <c r="BB274" s="23"/>
      <c r="BC274" s="22"/>
      <c r="BD274" s="38"/>
      <c r="BE274" s="38"/>
      <c r="BF274" s="38"/>
      <c r="BG274" s="38"/>
      <c r="BJ274" s="40"/>
      <c r="BK274" s="41"/>
      <c r="BL274" s="41"/>
      <c r="BM274" s="41"/>
      <c r="BR274" s="40"/>
      <c r="BT274" s="43"/>
      <c r="BZ274" s="44"/>
      <c r="CA274" s="30"/>
      <c r="CB274" s="30"/>
    </row>
    <row r="275" spans="33:80" x14ac:dyDescent="0.25">
      <c r="AG275" s="30"/>
      <c r="AH275" s="35"/>
      <c r="AI275" s="18"/>
      <c r="AJ275" s="19"/>
      <c r="AK275" s="18"/>
      <c r="AL275" s="19"/>
      <c r="AM275" s="20"/>
      <c r="AN275" s="20"/>
      <c r="AO275" s="21"/>
      <c r="AP275" s="21"/>
      <c r="AQ275" s="20"/>
      <c r="AR275" s="22"/>
      <c r="AS275" s="23"/>
      <c r="AT275" s="22"/>
      <c r="AU275" s="33"/>
      <c r="AV275" s="34"/>
      <c r="AW275" s="35"/>
      <c r="AX275" s="22"/>
      <c r="AY275" s="22"/>
      <c r="AZ275" s="22"/>
      <c r="BA275" s="22"/>
      <c r="BB275" s="23"/>
      <c r="BC275" s="22"/>
      <c r="BD275" s="38"/>
      <c r="BE275" s="38"/>
      <c r="BF275" s="38"/>
      <c r="BG275" s="38"/>
      <c r="BJ275" s="40"/>
      <c r="BK275" s="41"/>
      <c r="BL275" s="41"/>
      <c r="BM275" s="41"/>
      <c r="BR275" s="40"/>
      <c r="BT275" s="43"/>
      <c r="BZ275" s="44"/>
      <c r="CA275" s="30"/>
      <c r="CB275" s="30"/>
    </row>
    <row r="276" spans="33:80" x14ac:dyDescent="0.25">
      <c r="AG276" s="30"/>
      <c r="AH276" s="35"/>
      <c r="AI276" s="18"/>
      <c r="AJ276" s="19"/>
      <c r="AK276" s="18"/>
      <c r="AL276" s="19"/>
      <c r="AM276" s="20"/>
      <c r="AN276" s="20"/>
      <c r="AO276" s="21"/>
      <c r="AP276" s="21"/>
      <c r="AQ276" s="20"/>
      <c r="AR276" s="22"/>
      <c r="AS276" s="23"/>
      <c r="AT276" s="22"/>
      <c r="AU276" s="33"/>
      <c r="AV276" s="34"/>
      <c r="AW276" s="35"/>
      <c r="AX276" s="22"/>
      <c r="AY276" s="22"/>
      <c r="AZ276" s="22"/>
      <c r="BA276" s="22"/>
      <c r="BB276" s="23"/>
      <c r="BC276" s="22"/>
      <c r="BD276" s="38"/>
      <c r="BE276" s="38"/>
      <c r="BF276" s="38"/>
      <c r="BG276" s="38"/>
      <c r="BJ276" s="40"/>
      <c r="BK276" s="41"/>
      <c r="BL276" s="41"/>
      <c r="BM276" s="41"/>
      <c r="BR276" s="40"/>
      <c r="BT276" s="43"/>
      <c r="BZ276" s="44"/>
      <c r="CA276" s="30"/>
      <c r="CB276" s="30"/>
    </row>
    <row r="277" spans="33:80" x14ac:dyDescent="0.25">
      <c r="AG277" s="30"/>
      <c r="AH277" s="35"/>
      <c r="AI277" s="18"/>
      <c r="AJ277" s="19"/>
      <c r="AK277" s="18"/>
      <c r="AL277" s="19"/>
      <c r="AM277" s="20"/>
      <c r="AN277" s="20"/>
      <c r="AO277" s="21"/>
      <c r="AP277" s="21"/>
      <c r="AQ277" s="20"/>
      <c r="AR277" s="22"/>
      <c r="AS277" s="23"/>
      <c r="AT277" s="22"/>
      <c r="AU277" s="33"/>
      <c r="AV277" s="34"/>
      <c r="AW277" s="35"/>
      <c r="AX277" s="22"/>
      <c r="AY277" s="22"/>
      <c r="AZ277" s="22"/>
      <c r="BA277" s="22"/>
      <c r="BB277" s="23"/>
      <c r="BC277" s="22"/>
      <c r="BD277" s="38"/>
      <c r="BE277" s="38"/>
      <c r="BF277" s="38"/>
      <c r="BG277" s="38"/>
      <c r="BJ277" s="40"/>
      <c r="BK277" s="41"/>
      <c r="BL277" s="41"/>
      <c r="BM277" s="41"/>
      <c r="BR277" s="40"/>
      <c r="BT277" s="43"/>
      <c r="BZ277" s="44"/>
      <c r="CA277" s="30"/>
      <c r="CB277" s="30"/>
    </row>
    <row r="278" spans="33:80" x14ac:dyDescent="0.25">
      <c r="AG278" s="30"/>
      <c r="AH278" s="35"/>
      <c r="AI278" s="18"/>
      <c r="AJ278" s="19"/>
      <c r="AK278" s="18"/>
      <c r="AL278" s="19"/>
      <c r="AM278" s="20"/>
      <c r="AN278" s="20"/>
      <c r="AO278" s="21"/>
      <c r="AP278" s="21"/>
      <c r="AQ278" s="20"/>
      <c r="AR278" s="22"/>
      <c r="AS278" s="23"/>
      <c r="AT278" s="22"/>
      <c r="AU278" s="33"/>
      <c r="AV278" s="34"/>
      <c r="AW278" s="35"/>
      <c r="AX278" s="22"/>
      <c r="AY278" s="22"/>
      <c r="AZ278" s="22"/>
      <c r="BA278" s="22"/>
      <c r="BB278" s="23"/>
      <c r="BC278" s="22"/>
      <c r="BD278" s="38"/>
      <c r="BE278" s="38"/>
      <c r="BF278" s="38"/>
      <c r="BG278" s="38"/>
      <c r="BJ278" s="40"/>
      <c r="BK278" s="41"/>
      <c r="BL278" s="41"/>
      <c r="BM278" s="41"/>
      <c r="BR278" s="40"/>
      <c r="BT278" s="43"/>
      <c r="BZ278" s="44"/>
      <c r="CA278" s="30"/>
      <c r="CB278" s="30"/>
    </row>
    <row r="279" spans="33:80" x14ac:dyDescent="0.25">
      <c r="AG279" s="30"/>
      <c r="AH279" s="35"/>
      <c r="AI279" s="18"/>
      <c r="AJ279" s="19"/>
      <c r="AK279" s="18"/>
      <c r="AL279" s="19"/>
      <c r="AM279" s="20"/>
      <c r="AN279" s="20"/>
      <c r="AO279" s="21"/>
      <c r="AP279" s="21"/>
      <c r="AQ279" s="20"/>
      <c r="AR279" s="22"/>
      <c r="AS279" s="23"/>
      <c r="AT279" s="22"/>
      <c r="AU279" s="33"/>
      <c r="AV279" s="34"/>
      <c r="AW279" s="35"/>
      <c r="AX279" s="22"/>
      <c r="AY279" s="22"/>
      <c r="AZ279" s="22"/>
      <c r="BA279" s="22"/>
      <c r="BB279" s="23"/>
      <c r="BC279" s="22"/>
      <c r="BD279" s="38"/>
      <c r="BE279" s="38"/>
      <c r="BF279" s="38"/>
      <c r="BG279" s="38"/>
      <c r="BJ279" s="40"/>
      <c r="BK279" s="41"/>
      <c r="BL279" s="41"/>
      <c r="BM279" s="41"/>
      <c r="BR279" s="40"/>
      <c r="BT279" s="43"/>
      <c r="BZ279" s="44"/>
      <c r="CA279" s="30"/>
      <c r="CB279" s="30"/>
    </row>
    <row r="280" spans="33:80" x14ac:dyDescent="0.25">
      <c r="AG280" s="30"/>
      <c r="AH280" s="35"/>
      <c r="AI280" s="18"/>
      <c r="AJ280" s="19"/>
      <c r="AK280" s="18"/>
      <c r="AL280" s="19"/>
      <c r="AM280" s="20"/>
      <c r="AN280" s="20"/>
      <c r="AO280" s="21"/>
      <c r="AP280" s="21"/>
      <c r="AQ280" s="20"/>
      <c r="AR280" s="22"/>
      <c r="AS280" s="23"/>
      <c r="AT280" s="22"/>
      <c r="AU280" s="33"/>
      <c r="AV280" s="34"/>
      <c r="AW280" s="35"/>
      <c r="AX280" s="22"/>
      <c r="AY280" s="22"/>
      <c r="AZ280" s="22"/>
      <c r="BA280" s="22"/>
      <c r="BB280" s="23"/>
      <c r="BC280" s="22"/>
      <c r="BD280" s="38"/>
      <c r="BE280" s="38"/>
      <c r="BF280" s="38"/>
      <c r="BG280" s="38"/>
      <c r="BJ280" s="40"/>
      <c r="BK280" s="41"/>
      <c r="BL280" s="41"/>
      <c r="BM280" s="41"/>
      <c r="BR280" s="40"/>
      <c r="BT280" s="43"/>
      <c r="BZ280" s="44"/>
      <c r="CA280" s="30"/>
      <c r="CB280" s="30"/>
    </row>
    <row r="281" spans="33:80" x14ac:dyDescent="0.25">
      <c r="AG281" s="30"/>
      <c r="AH281" s="35"/>
      <c r="AI281" s="18"/>
      <c r="AJ281" s="19"/>
      <c r="AK281" s="18"/>
      <c r="AL281" s="19"/>
      <c r="AM281" s="20"/>
      <c r="AN281" s="20"/>
      <c r="AO281" s="21"/>
      <c r="AP281" s="21"/>
      <c r="AQ281" s="20"/>
      <c r="AR281" s="22"/>
      <c r="AS281" s="23"/>
      <c r="AT281" s="22"/>
      <c r="AU281" s="33"/>
      <c r="AV281" s="34"/>
      <c r="AW281" s="35"/>
      <c r="AX281" s="22"/>
      <c r="AY281" s="22"/>
      <c r="AZ281" s="22"/>
      <c r="BA281" s="22"/>
      <c r="BB281" s="23"/>
      <c r="BC281" s="22"/>
      <c r="BD281" s="38"/>
      <c r="BE281" s="38"/>
      <c r="BF281" s="38"/>
      <c r="BG281" s="38"/>
      <c r="BJ281" s="40"/>
      <c r="BK281" s="41"/>
      <c r="BL281" s="41"/>
      <c r="BM281" s="41"/>
      <c r="BR281" s="40"/>
      <c r="BT281" s="43"/>
      <c r="BZ281" s="44"/>
      <c r="CA281" s="30"/>
      <c r="CB281" s="30"/>
    </row>
    <row r="282" spans="33:80" x14ac:dyDescent="0.25">
      <c r="AG282" s="30"/>
      <c r="AH282" s="35"/>
      <c r="AI282" s="18"/>
      <c r="AJ282" s="19"/>
      <c r="AK282" s="18"/>
      <c r="AL282" s="19"/>
      <c r="AM282" s="20"/>
      <c r="AN282" s="20"/>
      <c r="AO282" s="21"/>
      <c r="AP282" s="21"/>
      <c r="AQ282" s="20"/>
      <c r="AR282" s="22"/>
      <c r="AS282" s="23"/>
      <c r="AT282" s="22"/>
      <c r="AU282" s="33"/>
      <c r="AV282" s="34"/>
      <c r="AW282" s="35"/>
      <c r="AX282" s="22"/>
      <c r="AY282" s="22"/>
      <c r="AZ282" s="22"/>
      <c r="BA282" s="22"/>
      <c r="BB282" s="23"/>
      <c r="BC282" s="22"/>
      <c r="BD282" s="38"/>
      <c r="BE282" s="38"/>
      <c r="BF282" s="38"/>
      <c r="BG282" s="38"/>
      <c r="BJ282" s="40"/>
      <c r="BK282" s="41"/>
      <c r="BL282" s="41"/>
      <c r="BM282" s="41"/>
      <c r="BR282" s="40"/>
      <c r="BT282" s="43"/>
      <c r="BZ282" s="44"/>
      <c r="CA282" s="30"/>
      <c r="CB282" s="30"/>
    </row>
    <row r="283" spans="33:80" x14ac:dyDescent="0.25">
      <c r="AG283" s="30"/>
      <c r="AH283" s="35"/>
      <c r="AI283" s="18"/>
      <c r="AJ283" s="19"/>
      <c r="AK283" s="18"/>
      <c r="AL283" s="19"/>
      <c r="AM283" s="20"/>
      <c r="AN283" s="20"/>
      <c r="AO283" s="21"/>
      <c r="AP283" s="21"/>
      <c r="AQ283" s="20"/>
      <c r="AR283" s="22"/>
      <c r="AS283" s="23"/>
      <c r="AT283" s="22"/>
      <c r="AU283" s="33"/>
      <c r="AV283" s="34"/>
      <c r="AW283" s="35"/>
      <c r="AX283" s="22"/>
      <c r="AY283" s="22"/>
      <c r="AZ283" s="22"/>
      <c r="BA283" s="22"/>
      <c r="BB283" s="23"/>
      <c r="BC283" s="22"/>
      <c r="BD283" s="38"/>
      <c r="BE283" s="38"/>
      <c r="BF283" s="38"/>
      <c r="BG283" s="38"/>
      <c r="BJ283" s="40"/>
      <c r="BK283" s="41"/>
      <c r="BL283" s="41"/>
      <c r="BM283" s="41"/>
      <c r="BR283" s="40"/>
      <c r="BT283" s="43"/>
      <c r="BZ283" s="44"/>
      <c r="CA283" s="30"/>
      <c r="CB283" s="30"/>
    </row>
    <row r="284" spans="33:80" x14ac:dyDescent="0.25">
      <c r="AG284" s="30"/>
      <c r="AH284" s="35"/>
      <c r="AI284" s="18"/>
      <c r="AJ284" s="19"/>
      <c r="AK284" s="18"/>
      <c r="AL284" s="19"/>
      <c r="AM284" s="20"/>
      <c r="AN284" s="20"/>
      <c r="AO284" s="21"/>
      <c r="AP284" s="21"/>
      <c r="AQ284" s="20"/>
      <c r="AR284" s="22"/>
      <c r="AS284" s="23"/>
      <c r="AT284" s="22"/>
      <c r="AU284" s="33"/>
      <c r="AV284" s="34"/>
      <c r="AW284" s="35"/>
      <c r="AX284" s="22"/>
      <c r="AY284" s="22"/>
      <c r="AZ284" s="22"/>
      <c r="BA284" s="22"/>
      <c r="BB284" s="23"/>
      <c r="BC284" s="22"/>
      <c r="BD284" s="38"/>
      <c r="BE284" s="38"/>
      <c r="BF284" s="38"/>
      <c r="BG284" s="38"/>
      <c r="BJ284" s="40"/>
      <c r="BK284" s="41"/>
      <c r="BL284" s="41"/>
      <c r="BM284" s="41"/>
      <c r="BR284" s="40"/>
      <c r="BT284" s="43"/>
      <c r="BZ284" s="44"/>
      <c r="CA284" s="30"/>
      <c r="CB284" s="30"/>
    </row>
    <row r="285" spans="33:80" x14ac:dyDescent="0.25">
      <c r="AG285" s="30"/>
      <c r="AH285" s="35"/>
      <c r="AI285" s="18"/>
      <c r="AJ285" s="19"/>
      <c r="AK285" s="18"/>
      <c r="AL285" s="19"/>
      <c r="AM285" s="20"/>
      <c r="AN285" s="20"/>
      <c r="AO285" s="21"/>
      <c r="AP285" s="21"/>
      <c r="AQ285" s="20"/>
      <c r="AR285" s="22"/>
      <c r="AS285" s="23"/>
      <c r="AT285" s="22"/>
      <c r="AU285" s="33"/>
      <c r="AV285" s="34"/>
      <c r="AW285" s="35"/>
      <c r="AX285" s="22"/>
      <c r="AY285" s="22"/>
      <c r="AZ285" s="22"/>
      <c r="BA285" s="22"/>
      <c r="BB285" s="23"/>
      <c r="BC285" s="22"/>
      <c r="BD285" s="38"/>
      <c r="BE285" s="38"/>
      <c r="BF285" s="38"/>
      <c r="BG285" s="38"/>
      <c r="BJ285" s="40"/>
      <c r="BK285" s="41"/>
      <c r="BL285" s="41"/>
      <c r="BM285" s="41"/>
      <c r="BR285" s="40"/>
      <c r="BT285" s="43"/>
      <c r="BZ285" s="44"/>
      <c r="CA285" s="30"/>
      <c r="CB285" s="30"/>
    </row>
    <row r="286" spans="33:80" x14ac:dyDescent="0.25">
      <c r="AG286" s="30"/>
      <c r="AH286" s="35"/>
      <c r="AI286" s="18"/>
      <c r="AJ286" s="19"/>
      <c r="AK286" s="18"/>
      <c r="AL286" s="19"/>
      <c r="AM286" s="20"/>
      <c r="AN286" s="20"/>
      <c r="AO286" s="21"/>
      <c r="AP286" s="21"/>
      <c r="AQ286" s="20"/>
      <c r="AR286" s="22"/>
      <c r="AS286" s="23"/>
      <c r="AT286" s="22"/>
      <c r="AU286" s="33"/>
      <c r="AV286" s="34"/>
      <c r="AW286" s="35"/>
      <c r="AX286" s="22"/>
      <c r="AY286" s="22"/>
      <c r="AZ286" s="22"/>
      <c r="BA286" s="22"/>
      <c r="BB286" s="23"/>
      <c r="BC286" s="22"/>
      <c r="BD286" s="38"/>
      <c r="BE286" s="38"/>
      <c r="BF286" s="38"/>
      <c r="BG286" s="38"/>
      <c r="BJ286" s="40"/>
      <c r="BK286" s="41"/>
      <c r="BL286" s="41"/>
      <c r="BM286" s="41"/>
      <c r="BR286" s="40"/>
      <c r="BT286" s="43"/>
      <c r="BZ286" s="44"/>
      <c r="CA286" s="30"/>
      <c r="CB286" s="30"/>
    </row>
    <row r="287" spans="33:80" x14ac:dyDescent="0.25">
      <c r="AG287" s="30"/>
      <c r="AH287" s="35"/>
      <c r="AI287" s="18"/>
      <c r="AJ287" s="19"/>
      <c r="AK287" s="18"/>
      <c r="AL287" s="19"/>
      <c r="AM287" s="20"/>
      <c r="AN287" s="20"/>
      <c r="AO287" s="21"/>
      <c r="AP287" s="21"/>
      <c r="AQ287" s="20"/>
      <c r="AR287" s="22"/>
      <c r="AS287" s="23"/>
      <c r="AT287" s="22"/>
      <c r="AU287" s="33"/>
      <c r="AV287" s="34"/>
      <c r="AW287" s="35"/>
      <c r="AX287" s="22"/>
      <c r="AY287" s="22"/>
      <c r="AZ287" s="22"/>
      <c r="BA287" s="22"/>
      <c r="BB287" s="23"/>
      <c r="BC287" s="22"/>
      <c r="BD287" s="38"/>
      <c r="BE287" s="38"/>
      <c r="BF287" s="38"/>
      <c r="BG287" s="38"/>
      <c r="BJ287" s="40"/>
      <c r="BK287" s="41"/>
      <c r="BL287" s="41"/>
      <c r="BM287" s="41"/>
      <c r="BR287" s="40"/>
      <c r="BT287" s="43"/>
      <c r="BZ287" s="44"/>
      <c r="CA287" s="30"/>
      <c r="CB287" s="30"/>
    </row>
    <row r="288" spans="33:80" x14ac:dyDescent="0.25">
      <c r="AG288" s="30"/>
      <c r="AH288" s="35"/>
      <c r="AI288" s="18"/>
      <c r="AJ288" s="19"/>
      <c r="AK288" s="18"/>
      <c r="AL288" s="19"/>
      <c r="AM288" s="20"/>
      <c r="AN288" s="20"/>
      <c r="AO288" s="21"/>
      <c r="AP288" s="21"/>
      <c r="AQ288" s="20"/>
      <c r="AR288" s="22"/>
      <c r="AS288" s="23"/>
      <c r="AT288" s="22"/>
      <c r="AU288" s="33"/>
      <c r="AV288" s="34"/>
      <c r="AW288" s="35"/>
      <c r="AX288" s="22"/>
      <c r="AY288" s="22"/>
      <c r="AZ288" s="22"/>
      <c r="BA288" s="22"/>
      <c r="BB288" s="23"/>
      <c r="BC288" s="22"/>
      <c r="BD288" s="38"/>
      <c r="BE288" s="38"/>
      <c r="BF288" s="38"/>
      <c r="BG288" s="38"/>
      <c r="BJ288" s="40"/>
      <c r="BK288" s="41"/>
      <c r="BL288" s="41"/>
      <c r="BM288" s="41"/>
      <c r="BR288" s="40"/>
      <c r="BT288" s="43"/>
      <c r="BZ288" s="44"/>
      <c r="CA288" s="30"/>
      <c r="CB288" s="30"/>
    </row>
    <row r="289" spans="33:80" x14ac:dyDescent="0.25">
      <c r="AG289" s="30"/>
      <c r="AH289" s="35"/>
      <c r="AI289" s="18"/>
      <c r="AJ289" s="19"/>
      <c r="AK289" s="18"/>
      <c r="AL289" s="19"/>
      <c r="AM289" s="20"/>
      <c r="AN289" s="20"/>
      <c r="AO289" s="21"/>
      <c r="AP289" s="21"/>
      <c r="AQ289" s="20"/>
      <c r="AR289" s="22"/>
      <c r="AS289" s="23"/>
      <c r="AT289" s="22"/>
      <c r="AU289" s="33"/>
      <c r="AV289" s="34"/>
      <c r="AW289" s="35"/>
      <c r="AX289" s="22"/>
      <c r="AY289" s="22"/>
      <c r="AZ289" s="22"/>
      <c r="BA289" s="22"/>
      <c r="BB289" s="23"/>
      <c r="BC289" s="22"/>
      <c r="BD289" s="38"/>
      <c r="BE289" s="38"/>
      <c r="BF289" s="38"/>
      <c r="BG289" s="38"/>
      <c r="BJ289" s="40"/>
      <c r="BK289" s="41"/>
      <c r="BL289" s="41"/>
      <c r="BM289" s="41"/>
      <c r="BR289" s="40"/>
      <c r="BT289" s="43"/>
      <c r="BZ289" s="44"/>
      <c r="CA289" s="30"/>
      <c r="CB289" s="30"/>
    </row>
    <row r="290" spans="33:80" x14ac:dyDescent="0.25">
      <c r="AG290" s="30"/>
      <c r="AH290" s="35"/>
      <c r="AI290" s="18"/>
      <c r="AJ290" s="19"/>
      <c r="AK290" s="18"/>
      <c r="AL290" s="19"/>
      <c r="AM290" s="20"/>
      <c r="AN290" s="20"/>
      <c r="AO290" s="21"/>
      <c r="AP290" s="21"/>
      <c r="AQ290" s="20"/>
      <c r="AR290" s="22"/>
      <c r="AS290" s="23"/>
      <c r="AT290" s="22"/>
      <c r="AU290" s="33"/>
      <c r="AV290" s="34"/>
      <c r="AW290" s="35"/>
      <c r="AX290" s="22"/>
      <c r="AY290" s="22"/>
      <c r="AZ290" s="22"/>
      <c r="BA290" s="22"/>
      <c r="BB290" s="23"/>
      <c r="BC290" s="22"/>
      <c r="BD290" s="38"/>
      <c r="BE290" s="38"/>
      <c r="BF290" s="38"/>
      <c r="BG290" s="38"/>
      <c r="BJ290" s="40"/>
      <c r="BK290" s="41"/>
      <c r="BL290" s="41"/>
      <c r="BM290" s="41"/>
      <c r="BR290" s="40"/>
      <c r="BT290" s="43"/>
      <c r="BZ290" s="44"/>
      <c r="CA290" s="30"/>
      <c r="CB290" s="30"/>
    </row>
    <row r="291" spans="33:80" x14ac:dyDescent="0.25">
      <c r="AG291" s="30"/>
      <c r="AH291" s="35"/>
      <c r="AI291" s="18"/>
      <c r="AJ291" s="19"/>
      <c r="AK291" s="18"/>
      <c r="AL291" s="19"/>
      <c r="AM291" s="20"/>
      <c r="AN291" s="20"/>
      <c r="AO291" s="21"/>
      <c r="AP291" s="21"/>
      <c r="AQ291" s="20"/>
      <c r="AR291" s="22"/>
      <c r="AS291" s="23"/>
      <c r="AT291" s="22"/>
      <c r="AU291" s="33"/>
      <c r="AV291" s="34"/>
      <c r="AW291" s="35"/>
      <c r="AX291" s="22"/>
      <c r="AY291" s="22"/>
      <c r="AZ291" s="22"/>
      <c r="BA291" s="22"/>
      <c r="BB291" s="23"/>
      <c r="BC291" s="22"/>
      <c r="BD291" s="38"/>
      <c r="BE291" s="38"/>
      <c r="BF291" s="38"/>
      <c r="BG291" s="38"/>
      <c r="BJ291" s="40"/>
      <c r="BK291" s="41"/>
      <c r="BL291" s="41"/>
      <c r="BM291" s="41"/>
      <c r="BR291" s="40"/>
      <c r="BT291" s="43"/>
      <c r="BZ291" s="44"/>
      <c r="CA291" s="30"/>
      <c r="CB291" s="30"/>
    </row>
    <row r="292" spans="33:80" x14ac:dyDescent="0.25">
      <c r="AG292" s="30"/>
      <c r="AH292" s="35"/>
      <c r="AI292" s="18"/>
      <c r="AJ292" s="19"/>
      <c r="AK292" s="18"/>
      <c r="AL292" s="19"/>
      <c r="AM292" s="20"/>
      <c r="AN292" s="20"/>
      <c r="AO292" s="21"/>
      <c r="AP292" s="21"/>
      <c r="AQ292" s="20"/>
      <c r="AR292" s="22"/>
      <c r="AS292" s="23"/>
      <c r="AT292" s="22"/>
      <c r="AU292" s="33"/>
      <c r="AV292" s="34"/>
      <c r="AW292" s="35"/>
      <c r="AX292" s="22"/>
      <c r="AY292" s="22"/>
      <c r="AZ292" s="22"/>
      <c r="BA292" s="22"/>
      <c r="BB292" s="23"/>
      <c r="BC292" s="22"/>
      <c r="BD292" s="38"/>
      <c r="BE292" s="38"/>
      <c r="BF292" s="38"/>
      <c r="BG292" s="38"/>
      <c r="BJ292" s="40"/>
      <c r="BK292" s="41"/>
      <c r="BL292" s="41"/>
      <c r="BM292" s="41"/>
      <c r="BR292" s="40"/>
      <c r="BT292" s="43"/>
      <c r="BZ292" s="44"/>
      <c r="CA292" s="30"/>
      <c r="CB292" s="30"/>
    </row>
    <row r="293" spans="33:80" x14ac:dyDescent="0.25">
      <c r="AG293" s="30"/>
      <c r="AH293" s="35"/>
      <c r="AI293" s="18"/>
      <c r="AJ293" s="19"/>
      <c r="AK293" s="18"/>
      <c r="AL293" s="19"/>
      <c r="AM293" s="20"/>
      <c r="AN293" s="20"/>
      <c r="AO293" s="21"/>
      <c r="AP293" s="21"/>
      <c r="AQ293" s="20"/>
      <c r="AR293" s="22"/>
      <c r="AS293" s="23"/>
      <c r="AT293" s="22"/>
      <c r="AU293" s="33"/>
      <c r="AV293" s="34"/>
      <c r="AW293" s="35"/>
      <c r="AX293" s="22"/>
      <c r="AY293" s="22"/>
      <c r="AZ293" s="22"/>
      <c r="BA293" s="22"/>
      <c r="BB293" s="23"/>
      <c r="BC293" s="22"/>
      <c r="BD293" s="38"/>
      <c r="BE293" s="38"/>
      <c r="BF293" s="38"/>
      <c r="BG293" s="38"/>
      <c r="BJ293" s="40"/>
      <c r="BK293" s="41"/>
      <c r="BL293" s="41"/>
      <c r="BM293" s="41"/>
      <c r="BR293" s="40"/>
      <c r="BT293" s="43"/>
      <c r="BZ293" s="44"/>
      <c r="CA293" s="30"/>
      <c r="CB293" s="30"/>
    </row>
    <row r="294" spans="33:80" x14ac:dyDescent="0.25">
      <c r="AG294" s="30"/>
      <c r="AH294" s="35"/>
      <c r="AI294" s="18"/>
      <c r="AJ294" s="19"/>
      <c r="AK294" s="18"/>
      <c r="AL294" s="19"/>
      <c r="AM294" s="20"/>
      <c r="AN294" s="20"/>
      <c r="AO294" s="21"/>
      <c r="AP294" s="21"/>
      <c r="AQ294" s="20"/>
      <c r="AR294" s="22"/>
      <c r="AS294" s="23"/>
      <c r="AT294" s="22"/>
      <c r="AU294" s="33"/>
      <c r="AV294" s="34"/>
      <c r="AW294" s="35"/>
      <c r="AX294" s="22"/>
      <c r="AY294" s="22"/>
      <c r="AZ294" s="22"/>
      <c r="BA294" s="22"/>
      <c r="BB294" s="23"/>
      <c r="BC294" s="22"/>
      <c r="BD294" s="38"/>
      <c r="BE294" s="38"/>
      <c r="BF294" s="38"/>
      <c r="BG294" s="38"/>
      <c r="BJ294" s="40"/>
      <c r="BK294" s="41"/>
      <c r="BL294" s="41"/>
      <c r="BM294" s="41"/>
      <c r="BR294" s="40"/>
      <c r="BT294" s="43"/>
      <c r="BZ294" s="44"/>
      <c r="CA294" s="30"/>
      <c r="CB294" s="30"/>
    </row>
  </sheetData>
  <sheetProtection formatCells="0" formatColumns="0" formatRows="0" insertColumns="0" insertHyperlinks="0" autoFilter="0" pivotTables="0"/>
  <autoFilter ref="AG1:BZ554"/>
  <phoneticPr fontId="2" type="noConversion"/>
  <conditionalFormatting sqref="AH2:AH294">
    <cfRule type="expression" dxfId="3" priority="9" stopIfTrue="1">
      <formula>$BC2&lt;0</formula>
    </cfRule>
  </conditionalFormatting>
  <conditionalFormatting sqref="BC1:BC1048576">
    <cfRule type="iconSet" priority="4">
      <iconSet>
        <cfvo type="percent" val="0"/>
        <cfvo type="num" val="0"/>
        <cfvo type="num" val="0"/>
      </iconSet>
    </cfRule>
  </conditionalFormatting>
  <conditionalFormatting sqref="AZ1:BZ1048576">
    <cfRule type="expression" dxfId="2" priority="1" stopIfTrue="1">
      <formula>$AM1=""</formula>
    </cfRule>
  </conditionalFormatting>
  <conditionalFormatting sqref="AZ2:AZ294">
    <cfRule type="expression" dxfId="1" priority="2">
      <formula>$AZ2&lt;$BT2</formula>
    </cfRule>
    <cfRule type="expression" dxfId="0" priority="3">
      <formula>$AZ2&gt;$BT2</formula>
    </cfRule>
  </conditionalFormatting>
  <dataValidations disablePrompts="1" count="6">
    <dataValidation type="decimal" errorStyle="warning" allowBlank="1" showErrorMessage="1" errorTitle="Неверный формат числа" error="Здесь должно быть неотрицательное число!_x000a_Если Вы выберете &quot;Продолжить&quot;, то сделка посчитается неверно!" sqref="AS1:AS1048576 AO1:AQ1048576">
      <formula1>0</formula1>
      <formula2>1000000000</formula2>
    </dataValidation>
    <dataValidation type="decimal" errorStyle="warning" allowBlank="1" showErrorMessage="1" errorTitle="Неверный формат числа" error="Здесь должно быть  число!_x000a_Если Вы выберете &quot;Продолжить&quot;, то сделка посчитается неверно!" sqref="AR1:AR1048576">
      <formula1>-100000000</formula1>
      <formula2>1000000000</formula2>
    </dataValidation>
    <dataValidation type="time" errorStyle="warning" allowBlank="1" showErrorMessage="1" errorTitle="Неверный формат времени" error="Время необходимо вводить в формате ЧЧ:ММ (Пример: 18:15). Если Вы выберете &quot;Продолжить&quot;, то сделка посчитается неверно!" promptTitle="Формат времени" prompt="Время необходимо вводить в формате чч:мм (18:10)" sqref="AJ1:AJ1048576 AL1:AL1048576">
      <formula1>0</formula1>
      <formula2>0.999988425925926</formula2>
    </dataValidation>
    <dataValidation type="date" errorStyle="warning" allowBlank="1" showErrorMessage="1" errorTitle="Неверный формат даты" error="Дату необходимо заносить в формате ДД/ММ/ГГГГ. Если год сделки текущий - можно набирать ДД/ММ (Пример 1/8, что соответствует 10/08/2010)._x000a_Если Вы выберете &quot;Продолжить&quot;, то данные по сделке посчитаются неверно!" sqref="AI1:AI1048576 AK1:AK1048576">
      <formula1>29221</formula1>
      <formula2>54789</formula2>
    </dataValidation>
    <dataValidation type="list" allowBlank="1" showInputMessage="1" showErrorMessage="1" sqref="AT1:AT1048576">
      <formula1>#REF!</formula1>
    </dataValidation>
    <dataValidation type="list" allowBlank="1" showInputMessage="1" showErrorMessage="1" sqref="AU1:AU1048576">
      <formula1>#REF!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U39"/>
  <sheetViews>
    <sheetView topLeftCell="C1" zoomScale="80" zoomScaleNormal="80" workbookViewId="0">
      <selection activeCell="P8" sqref="P8"/>
    </sheetView>
  </sheetViews>
  <sheetFormatPr defaultRowHeight="15" x14ac:dyDescent="0.25"/>
  <cols>
    <col min="2" max="2" width="13.140625" customWidth="1"/>
    <col min="3" max="3" width="77" customWidth="1"/>
    <col min="9" max="9" width="16.5703125" bestFit="1" customWidth="1"/>
    <col min="10" max="10" width="23.5703125" customWidth="1"/>
    <col min="11" max="11" width="6" customWidth="1"/>
    <col min="14" max="14" width="29" customWidth="1"/>
    <col min="15" max="15" width="18.85546875" customWidth="1"/>
    <col min="16" max="16" width="37" customWidth="1"/>
    <col min="18" max="19" width="10.5703125" customWidth="1"/>
  </cols>
  <sheetData>
    <row r="1" spans="1:21" x14ac:dyDescent="0.25">
      <c r="A1" s="5" t="s">
        <v>34</v>
      </c>
      <c r="B1" s="5" t="s">
        <v>35</v>
      </c>
      <c r="C1" s="5" t="s">
        <v>36</v>
      </c>
      <c r="D1" s="6"/>
    </row>
    <row r="2" spans="1:21" x14ac:dyDescent="0.25">
      <c r="A2">
        <v>1</v>
      </c>
      <c r="B2" t="s">
        <v>76</v>
      </c>
      <c r="C2" t="s">
        <v>77</v>
      </c>
      <c r="Q2" s="7"/>
      <c r="R2" s="7"/>
      <c r="S2" s="7"/>
      <c r="T2" s="7"/>
      <c r="U2" s="7"/>
    </row>
    <row r="3" spans="1:21" x14ac:dyDescent="0.25">
      <c r="A3">
        <v>2</v>
      </c>
      <c r="B3" t="s">
        <v>75</v>
      </c>
      <c r="C3" t="s">
        <v>78</v>
      </c>
      <c r="G3" s="68" t="s">
        <v>15</v>
      </c>
      <c r="H3" s="68"/>
      <c r="J3" s="68" t="s">
        <v>23</v>
      </c>
      <c r="K3" s="68"/>
      <c r="L3" s="1"/>
      <c r="Q3" s="7"/>
      <c r="R3" s="7"/>
      <c r="S3" s="7"/>
      <c r="T3" s="7"/>
      <c r="U3" s="7"/>
    </row>
    <row r="4" spans="1:21" x14ac:dyDescent="0.25">
      <c r="A4">
        <v>3</v>
      </c>
      <c r="B4" t="s">
        <v>79</v>
      </c>
      <c r="C4" t="s">
        <v>80</v>
      </c>
      <c r="G4" s="2">
        <v>1</v>
      </c>
      <c r="H4" s="2" t="s">
        <v>16</v>
      </c>
      <c r="J4" s="3" t="s">
        <v>25</v>
      </c>
      <c r="K4" s="3">
        <v>1</v>
      </c>
      <c r="L4" s="1">
        <v>0.45833333333333331</v>
      </c>
      <c r="M4" s="9" t="s">
        <v>31</v>
      </c>
      <c r="Q4" s="7"/>
      <c r="R4" s="7"/>
      <c r="S4" s="7"/>
      <c r="T4" s="7"/>
      <c r="U4" s="7"/>
    </row>
    <row r="5" spans="1:21" x14ac:dyDescent="0.25">
      <c r="A5">
        <v>4</v>
      </c>
      <c r="B5" t="s">
        <v>81</v>
      </c>
      <c r="C5" t="s">
        <v>82</v>
      </c>
      <c r="G5" s="2">
        <v>2</v>
      </c>
      <c r="H5" s="2" t="s">
        <v>17</v>
      </c>
      <c r="J5" s="3" t="s">
        <v>26</v>
      </c>
      <c r="K5" s="3">
        <v>2</v>
      </c>
      <c r="L5" s="1">
        <v>0.60416666666666663</v>
      </c>
      <c r="M5" s="9" t="s">
        <v>57</v>
      </c>
      <c r="O5" s="31" t="s">
        <v>144</v>
      </c>
      <c r="P5" t="s">
        <v>143</v>
      </c>
      <c r="R5" s="7"/>
      <c r="S5" s="7"/>
      <c r="T5" s="7"/>
      <c r="U5" s="7"/>
    </row>
    <row r="6" spans="1:21" x14ac:dyDescent="0.25">
      <c r="A6">
        <v>5</v>
      </c>
      <c r="B6" t="s">
        <v>65</v>
      </c>
      <c r="C6" t="s">
        <v>83</v>
      </c>
      <c r="G6" s="2">
        <v>3</v>
      </c>
      <c r="H6" s="2" t="s">
        <v>18</v>
      </c>
      <c r="J6" s="4" t="s">
        <v>27</v>
      </c>
      <c r="K6" s="3">
        <v>3</v>
      </c>
      <c r="L6" s="1">
        <v>0.66666666666666663</v>
      </c>
      <c r="M6" s="9" t="s">
        <v>32</v>
      </c>
      <c r="O6" s="29" t="s">
        <v>145</v>
      </c>
      <c r="P6" s="17">
        <v>41.049180250757864</v>
      </c>
      <c r="R6" s="7"/>
      <c r="S6" s="7"/>
      <c r="T6" s="7"/>
      <c r="U6" s="7"/>
    </row>
    <row r="7" spans="1:21" x14ac:dyDescent="0.25">
      <c r="A7">
        <v>6</v>
      </c>
      <c r="B7" t="s">
        <v>84</v>
      </c>
      <c r="C7" t="s">
        <v>85</v>
      </c>
      <c r="G7" s="2">
        <v>4</v>
      </c>
      <c r="H7" s="2" t="s">
        <v>19</v>
      </c>
      <c r="M7" s="9" t="s">
        <v>38</v>
      </c>
      <c r="O7" s="29" t="s">
        <v>13</v>
      </c>
      <c r="P7" s="17"/>
      <c r="R7" s="7"/>
      <c r="S7" s="7"/>
      <c r="T7" s="7"/>
      <c r="U7" s="7"/>
    </row>
    <row r="8" spans="1:21" x14ac:dyDescent="0.25">
      <c r="A8">
        <v>7</v>
      </c>
      <c r="B8" t="s">
        <v>86</v>
      </c>
      <c r="C8" t="s">
        <v>87</v>
      </c>
      <c r="G8" s="2">
        <v>5</v>
      </c>
      <c r="H8" s="2" t="s">
        <v>20</v>
      </c>
      <c r="J8" s="1"/>
      <c r="R8" s="7"/>
      <c r="S8" s="7"/>
      <c r="T8" s="7"/>
      <c r="U8" s="7"/>
    </row>
    <row r="9" spans="1:21" x14ac:dyDescent="0.25">
      <c r="A9">
        <v>8</v>
      </c>
      <c r="B9" t="s">
        <v>88</v>
      </c>
      <c r="C9" t="s">
        <v>89</v>
      </c>
      <c r="G9" s="2">
        <v>6</v>
      </c>
      <c r="H9" s="2" t="s">
        <v>21</v>
      </c>
      <c r="R9" s="7"/>
      <c r="S9" s="7"/>
      <c r="T9" s="7"/>
      <c r="U9" s="7"/>
    </row>
    <row r="10" spans="1:21" x14ac:dyDescent="0.25">
      <c r="A10">
        <v>9</v>
      </c>
      <c r="B10" t="s">
        <v>67</v>
      </c>
      <c r="C10" t="s">
        <v>90</v>
      </c>
      <c r="G10" s="2">
        <v>7</v>
      </c>
      <c r="H10" s="2" t="s">
        <v>22</v>
      </c>
      <c r="R10" s="7"/>
      <c r="S10" s="7"/>
      <c r="T10" s="7"/>
      <c r="U10" s="7"/>
    </row>
    <row r="11" spans="1:21" x14ac:dyDescent="0.25">
      <c r="A11">
        <v>10</v>
      </c>
      <c r="B11" t="s">
        <v>91</v>
      </c>
      <c r="C11" t="s">
        <v>92</v>
      </c>
      <c r="R11" s="7"/>
      <c r="S11" s="7"/>
      <c r="T11" s="7"/>
      <c r="U11" s="7"/>
    </row>
    <row r="12" spans="1:21" x14ac:dyDescent="0.25">
      <c r="A12">
        <v>11</v>
      </c>
      <c r="B12" t="s">
        <v>74</v>
      </c>
      <c r="C12" t="s">
        <v>93</v>
      </c>
      <c r="R12" s="7"/>
      <c r="S12" s="7"/>
      <c r="T12" s="7"/>
      <c r="U12" s="7"/>
    </row>
    <row r="13" spans="1:21" x14ac:dyDescent="0.25">
      <c r="A13">
        <v>12</v>
      </c>
      <c r="B13" t="s">
        <v>73</v>
      </c>
      <c r="C13" t="s">
        <v>94</v>
      </c>
      <c r="R13" s="7"/>
      <c r="S13" s="7"/>
      <c r="T13" s="7"/>
      <c r="U13" s="7"/>
    </row>
    <row r="14" spans="1:21" x14ac:dyDescent="0.25">
      <c r="A14">
        <v>13</v>
      </c>
      <c r="B14" t="s">
        <v>70</v>
      </c>
      <c r="C14" t="s">
        <v>95</v>
      </c>
      <c r="J14" s="12" t="s">
        <v>43</v>
      </c>
      <c r="K14" s="14"/>
      <c r="R14" s="7"/>
      <c r="S14" s="7"/>
      <c r="T14" s="7"/>
      <c r="U14" s="7"/>
    </row>
    <row r="15" spans="1:21" x14ac:dyDescent="0.25">
      <c r="A15">
        <v>14</v>
      </c>
      <c r="B15" t="s">
        <v>71</v>
      </c>
      <c r="C15" t="s">
        <v>96</v>
      </c>
      <c r="J15" s="12" t="s">
        <v>59</v>
      </c>
      <c r="K15" s="14" t="s">
        <v>24</v>
      </c>
      <c r="R15" s="7"/>
      <c r="S15" s="7"/>
      <c r="T15" s="7"/>
      <c r="U15" s="7"/>
    </row>
    <row r="16" spans="1:21" x14ac:dyDescent="0.25">
      <c r="A16">
        <v>15</v>
      </c>
      <c r="B16" t="s">
        <v>72</v>
      </c>
      <c r="C16" t="s">
        <v>97</v>
      </c>
      <c r="J16" s="11" t="s">
        <v>198</v>
      </c>
      <c r="K16" s="15">
        <v>3.78</v>
      </c>
      <c r="R16" s="7"/>
      <c r="S16" s="7"/>
      <c r="T16" s="7"/>
      <c r="U16" s="7"/>
    </row>
    <row r="17" spans="1:21" x14ac:dyDescent="0.25">
      <c r="A17">
        <v>16</v>
      </c>
      <c r="B17" t="s">
        <v>98</v>
      </c>
      <c r="C17" t="s">
        <v>99</v>
      </c>
      <c r="J17" s="36" t="s">
        <v>157</v>
      </c>
      <c r="K17" s="37">
        <v>31</v>
      </c>
      <c r="R17" s="7"/>
      <c r="S17" s="7"/>
      <c r="T17" s="7"/>
      <c r="U17" s="7"/>
    </row>
    <row r="18" spans="1:21" x14ac:dyDescent="0.25">
      <c r="A18">
        <v>17</v>
      </c>
      <c r="B18" t="s">
        <v>100</v>
      </c>
      <c r="C18" t="s">
        <v>101</v>
      </c>
      <c r="J18" s="13" t="s">
        <v>13</v>
      </c>
      <c r="K18" s="16">
        <v>34.78</v>
      </c>
      <c r="R18" s="7"/>
      <c r="S18" s="7"/>
      <c r="T18" s="7"/>
      <c r="U18" s="7"/>
    </row>
    <row r="19" spans="1:21" x14ac:dyDescent="0.25">
      <c r="A19">
        <v>18</v>
      </c>
      <c r="B19" t="s">
        <v>63</v>
      </c>
      <c r="C19" t="s">
        <v>102</v>
      </c>
      <c r="R19" s="7"/>
      <c r="S19" s="7"/>
      <c r="T19" s="7"/>
      <c r="U19" s="7"/>
    </row>
    <row r="20" spans="1:21" x14ac:dyDescent="0.25">
      <c r="A20">
        <v>19</v>
      </c>
      <c r="B20" t="s">
        <v>103</v>
      </c>
      <c r="C20" t="s">
        <v>104</v>
      </c>
      <c r="R20" s="7"/>
      <c r="S20" s="7"/>
      <c r="T20" s="7"/>
      <c r="U20" s="7"/>
    </row>
    <row r="21" spans="1:21" x14ac:dyDescent="0.25">
      <c r="A21">
        <v>20</v>
      </c>
      <c r="B21" t="s">
        <v>105</v>
      </c>
      <c r="C21" t="s">
        <v>106</v>
      </c>
      <c r="R21" s="7"/>
      <c r="S21" s="7"/>
      <c r="T21" s="7"/>
      <c r="U21" s="7"/>
    </row>
    <row r="22" spans="1:21" x14ac:dyDescent="0.25">
      <c r="A22">
        <v>21</v>
      </c>
      <c r="B22" t="s">
        <v>68</v>
      </c>
      <c r="C22" t="s">
        <v>107</v>
      </c>
      <c r="R22" s="7"/>
      <c r="S22" s="7"/>
      <c r="T22" s="7"/>
      <c r="U22" s="7"/>
    </row>
    <row r="23" spans="1:21" x14ac:dyDescent="0.25">
      <c r="A23">
        <v>22</v>
      </c>
      <c r="B23" t="s">
        <v>69</v>
      </c>
      <c r="C23" t="s">
        <v>108</v>
      </c>
      <c r="Q23" s="7"/>
      <c r="R23" s="7"/>
      <c r="S23" s="7"/>
      <c r="T23" s="7"/>
      <c r="U23" s="7"/>
    </row>
    <row r="24" spans="1:21" x14ac:dyDescent="0.25">
      <c r="A24">
        <v>23</v>
      </c>
      <c r="B24" t="s">
        <v>109</v>
      </c>
      <c r="C24" t="s">
        <v>110</v>
      </c>
      <c r="Q24" s="7"/>
      <c r="R24" s="7"/>
      <c r="S24" s="7"/>
      <c r="T24" s="7"/>
      <c r="U24" s="7"/>
    </row>
    <row r="25" spans="1:21" x14ac:dyDescent="0.25">
      <c r="A25">
        <v>24</v>
      </c>
      <c r="B25" t="s">
        <v>111</v>
      </c>
      <c r="C25" t="s">
        <v>112</v>
      </c>
      <c r="Q25" s="7"/>
      <c r="R25" s="7"/>
      <c r="S25" s="7"/>
      <c r="T25" s="7"/>
      <c r="U25" s="7"/>
    </row>
    <row r="26" spans="1:21" x14ac:dyDescent="0.25">
      <c r="A26">
        <v>25</v>
      </c>
      <c r="B26" t="s">
        <v>61</v>
      </c>
      <c r="C26" t="s">
        <v>113</v>
      </c>
      <c r="Q26" s="7"/>
      <c r="R26" s="7"/>
      <c r="S26" s="7"/>
      <c r="T26" s="7"/>
      <c r="U26" s="7"/>
    </row>
    <row r="27" spans="1:21" x14ac:dyDescent="0.25">
      <c r="A27">
        <v>26</v>
      </c>
      <c r="B27" t="s">
        <v>114</v>
      </c>
      <c r="C27" t="s">
        <v>115</v>
      </c>
      <c r="Q27" s="7"/>
      <c r="R27" s="7"/>
      <c r="S27" s="7"/>
      <c r="T27" s="7"/>
      <c r="U27" s="7"/>
    </row>
    <row r="28" spans="1:21" x14ac:dyDescent="0.25">
      <c r="A28">
        <v>27</v>
      </c>
      <c r="B28" t="s">
        <v>116</v>
      </c>
      <c r="C28" t="s">
        <v>117</v>
      </c>
      <c r="Q28" s="7"/>
      <c r="R28" s="7"/>
      <c r="S28" s="7"/>
      <c r="T28" s="7"/>
      <c r="U28" s="7"/>
    </row>
    <row r="29" spans="1:21" x14ac:dyDescent="0.25">
      <c r="A29">
        <v>28</v>
      </c>
      <c r="B29" t="s">
        <v>66</v>
      </c>
      <c r="C29" t="s">
        <v>118</v>
      </c>
      <c r="Q29" s="7"/>
      <c r="R29" s="7"/>
      <c r="S29" s="7"/>
      <c r="T29" s="7"/>
      <c r="U29" s="7"/>
    </row>
    <row r="30" spans="1:21" x14ac:dyDescent="0.25">
      <c r="A30">
        <v>29</v>
      </c>
      <c r="B30" t="s">
        <v>119</v>
      </c>
      <c r="C30" t="s">
        <v>120</v>
      </c>
      <c r="Q30" s="7"/>
      <c r="R30" s="7"/>
      <c r="S30" s="7"/>
      <c r="T30" s="7"/>
      <c r="U30" s="7"/>
    </row>
    <row r="31" spans="1:21" x14ac:dyDescent="0.25">
      <c r="A31">
        <v>30</v>
      </c>
      <c r="B31" t="s">
        <v>121</v>
      </c>
      <c r="C31" t="s">
        <v>122</v>
      </c>
      <c r="Q31" s="7"/>
      <c r="R31" s="7"/>
      <c r="S31" s="7"/>
      <c r="T31" s="7"/>
      <c r="U31" s="7"/>
    </row>
    <row r="32" spans="1:21" x14ac:dyDescent="0.25">
      <c r="A32">
        <v>31</v>
      </c>
      <c r="B32" t="s">
        <v>123</v>
      </c>
      <c r="C32" t="s">
        <v>124</v>
      </c>
      <c r="Q32" s="7"/>
      <c r="R32" s="7"/>
      <c r="S32" s="7"/>
      <c r="T32" s="7"/>
      <c r="U32" s="7"/>
    </row>
    <row r="33" spans="1:21" x14ac:dyDescent="0.25">
      <c r="A33">
        <v>32</v>
      </c>
      <c r="B33" t="s">
        <v>125</v>
      </c>
      <c r="C33" t="s">
        <v>126</v>
      </c>
      <c r="I33" s="10"/>
      <c r="Q33" s="7"/>
      <c r="R33" s="7"/>
      <c r="S33" s="7"/>
      <c r="T33" s="7"/>
      <c r="U33" s="7"/>
    </row>
    <row r="34" spans="1:21" x14ac:dyDescent="0.25">
      <c r="A34">
        <v>33</v>
      </c>
      <c r="B34" t="s">
        <v>127</v>
      </c>
      <c r="C34" t="s">
        <v>128</v>
      </c>
      <c r="Q34" s="7"/>
      <c r="R34" s="7"/>
      <c r="S34" s="7"/>
      <c r="T34" s="7"/>
      <c r="U34" s="7"/>
    </row>
    <row r="35" spans="1:21" x14ac:dyDescent="0.25">
      <c r="A35">
        <v>34</v>
      </c>
      <c r="B35" t="s">
        <v>64</v>
      </c>
      <c r="C35" t="s">
        <v>129</v>
      </c>
      <c r="Q35" s="7"/>
      <c r="R35" s="7"/>
      <c r="S35" s="7"/>
      <c r="T35" s="7"/>
      <c r="U35" s="7"/>
    </row>
    <row r="36" spans="1:21" x14ac:dyDescent="0.25">
      <c r="A36">
        <v>35</v>
      </c>
      <c r="B36" t="s">
        <v>60</v>
      </c>
      <c r="C36" t="s">
        <v>130</v>
      </c>
      <c r="Q36" s="7"/>
      <c r="R36" s="7"/>
      <c r="S36" s="7"/>
      <c r="T36" s="7"/>
      <c r="U36" s="7"/>
    </row>
    <row r="37" spans="1:21" x14ac:dyDescent="0.25">
      <c r="A37">
        <v>36</v>
      </c>
      <c r="B37" t="s">
        <v>62</v>
      </c>
      <c r="C37" t="s">
        <v>131</v>
      </c>
      <c r="Q37" s="7"/>
      <c r="R37" s="7"/>
      <c r="S37" s="7"/>
      <c r="T37" s="7"/>
      <c r="U37" s="7"/>
    </row>
    <row r="38" spans="1:21" x14ac:dyDescent="0.25">
      <c r="A38">
        <v>37</v>
      </c>
      <c r="B38" t="s">
        <v>132</v>
      </c>
      <c r="C38" t="s">
        <v>133</v>
      </c>
      <c r="Q38" s="7"/>
      <c r="R38" s="7"/>
      <c r="S38" s="7"/>
      <c r="T38" s="7"/>
      <c r="U38" s="7"/>
    </row>
    <row r="39" spans="1:21" x14ac:dyDescent="0.25">
      <c r="A39">
        <v>38</v>
      </c>
      <c r="B39" t="s">
        <v>134</v>
      </c>
      <c r="C39" t="s">
        <v>135</v>
      </c>
      <c r="Q39" s="7"/>
      <c r="R39" s="7"/>
      <c r="S39" s="7"/>
      <c r="T39" s="7"/>
      <c r="U39" s="7"/>
    </row>
  </sheetData>
  <autoFilter ref="A1:N39"/>
  <mergeCells count="2">
    <mergeCell ref="G3:H3"/>
    <mergeCell ref="J3:K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Служебный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2013-10-23T08:10:47Z</dcterms:modified>
</cp:coreProperties>
</file>