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225" windowWidth="14805" windowHeight="7890" activeTab="6"/>
  </bookViews>
  <sheets>
    <sheet name="1 неделя" sheetId="4" r:id="rId1"/>
    <sheet name="2 неделя" sheetId="7" r:id="rId2"/>
    <sheet name="3 неделя" sheetId="8" r:id="rId3"/>
    <sheet name="4 неделя" sheetId="9" r:id="rId4"/>
    <sheet name="5 неделя" sheetId="10" r:id="rId5"/>
    <sheet name="итого за месяц" sheetId="6" r:id="rId6"/>
    <sheet name="Сводная" sheetId="11" r:id="rId7"/>
    <sheet name="ЗП" sheetId="12" state="hidden" r:id="rId8"/>
  </sheets>
  <calcPr calcId="125725"/>
</workbook>
</file>

<file path=xl/calcChain.xml><?xml version="1.0" encoding="utf-8"?>
<calcChain xmlns="http://schemas.openxmlformats.org/spreadsheetml/2006/main">
  <c r="BO3" i="11"/>
  <c r="B7" l="1"/>
  <c r="BL6" l="1"/>
  <c r="BK6"/>
  <c r="B8" i="12"/>
  <c r="B6"/>
  <c r="B4"/>
  <c r="BG5" i="11" l="1"/>
  <c r="BJ3" l="1"/>
  <c r="BH5" l="1"/>
  <c r="BI4" l="1"/>
  <c r="BJ4" l="1"/>
  <c r="BJ5"/>
  <c r="BI5"/>
  <c r="BH4"/>
  <c r="BG4"/>
  <c r="BI3"/>
  <c r="BH3"/>
  <c r="BG3"/>
  <c r="BD4"/>
  <c r="BD5"/>
  <c r="BC4"/>
  <c r="BC5"/>
  <c r="BB4"/>
  <c r="BB5"/>
  <c r="BA4"/>
  <c r="BA5"/>
  <c r="AZ4"/>
  <c r="AZ5"/>
  <c r="AY4"/>
  <c r="AY5"/>
  <c r="AX4"/>
  <c r="AX5"/>
  <c r="AW4"/>
  <c r="AW5"/>
  <c r="AV4"/>
  <c r="AV5"/>
  <c r="AU4"/>
  <c r="AU5"/>
  <c r="AT4"/>
  <c r="AT5"/>
  <c r="AS4"/>
  <c r="AS5"/>
  <c r="BD3"/>
  <c r="BC3"/>
  <c r="BB3"/>
  <c r="BA3"/>
  <c r="AZ3"/>
  <c r="AY3"/>
  <c r="AX3"/>
  <c r="AW3"/>
  <c r="AV3"/>
  <c r="AU3"/>
  <c r="AT3"/>
  <c r="AS3"/>
  <c r="AP4"/>
  <c r="AP5"/>
  <c r="AO4"/>
  <c r="AO5"/>
  <c r="AN4"/>
  <c r="AN5"/>
  <c r="AM4"/>
  <c r="AM5"/>
  <c r="AL4"/>
  <c r="AL5"/>
  <c r="AK4"/>
  <c r="AK5"/>
  <c r="AJ4"/>
  <c r="AJ5"/>
  <c r="AI4"/>
  <c r="AI5"/>
  <c r="AH4"/>
  <c r="AH5"/>
  <c r="AG4"/>
  <c r="AG5"/>
  <c r="AF4"/>
  <c r="AF5"/>
  <c r="AE4"/>
  <c r="AE5"/>
  <c r="AP3"/>
  <c r="AP7" s="1"/>
  <c r="AO3"/>
  <c r="AN3"/>
  <c r="AM3"/>
  <c r="AL3"/>
  <c r="AL7" s="1"/>
  <c r="AK3"/>
  <c r="AJ3"/>
  <c r="AI3"/>
  <c r="AH3"/>
  <c r="AG3"/>
  <c r="AF3"/>
  <c r="AE3"/>
  <c r="AB4"/>
  <c r="AB5"/>
  <c r="AA4"/>
  <c r="AA5"/>
  <c r="Z4"/>
  <c r="Z5"/>
  <c r="Y4"/>
  <c r="Y5"/>
  <c r="X4"/>
  <c r="X5"/>
  <c r="W4"/>
  <c r="W5"/>
  <c r="V4"/>
  <c r="V5"/>
  <c r="U4"/>
  <c r="U5"/>
  <c r="T4"/>
  <c r="T5"/>
  <c r="S4"/>
  <c r="S5"/>
  <c r="R4"/>
  <c r="R5"/>
  <c r="Q4"/>
  <c r="Q5"/>
  <c r="AB3"/>
  <c r="AB7" s="1"/>
  <c r="AA3"/>
  <c r="Z3"/>
  <c r="Y3"/>
  <c r="X3"/>
  <c r="W3"/>
  <c r="V3"/>
  <c r="U3"/>
  <c r="T3"/>
  <c r="S3"/>
  <c r="R3"/>
  <c r="Q3"/>
  <c r="N4"/>
  <c r="N5"/>
  <c r="M4"/>
  <c r="M5"/>
  <c r="L4"/>
  <c r="L5"/>
  <c r="K4"/>
  <c r="K5"/>
  <c r="J4"/>
  <c r="J5"/>
  <c r="I4"/>
  <c r="I5"/>
  <c r="H4"/>
  <c r="H5"/>
  <c r="G4"/>
  <c r="G5"/>
  <c r="F4"/>
  <c r="F5"/>
  <c r="E4"/>
  <c r="E5"/>
  <c r="C4"/>
  <c r="C5"/>
  <c r="BK5" s="1"/>
  <c r="D8" i="12" s="1"/>
  <c r="F8" s="1"/>
  <c r="D4" i="11"/>
  <c r="BL4" s="1"/>
  <c r="G6" i="12" s="1"/>
  <c r="I6" s="1"/>
  <c r="D5" i="11"/>
  <c r="N3"/>
  <c r="M3"/>
  <c r="L3"/>
  <c r="K3"/>
  <c r="J3"/>
  <c r="I3"/>
  <c r="H3"/>
  <c r="G3"/>
  <c r="F3"/>
  <c r="E3"/>
  <c r="D3"/>
  <c r="C3"/>
  <c r="O7"/>
  <c r="P7"/>
  <c r="O8"/>
  <c r="BE7"/>
  <c r="BF7"/>
  <c r="AQ7"/>
  <c r="AR7"/>
  <c r="AC7"/>
  <c r="AD7"/>
  <c r="AC8" s="1"/>
  <c r="B10" i="12"/>
  <c r="AE10" i="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AJ8"/>
  <c r="AI8"/>
  <c r="AH8"/>
  <c r="AG8"/>
  <c r="AF8"/>
  <c r="AJ7"/>
  <c r="AI7"/>
  <c r="AH7"/>
  <c r="AG7"/>
  <c r="AF7"/>
  <c r="AJ6"/>
  <c r="AI6"/>
  <c r="AH6"/>
  <c r="AG6"/>
  <c r="AF6"/>
  <c r="AE10" i="9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AJ8"/>
  <c r="AI8"/>
  <c r="AH8"/>
  <c r="AG8"/>
  <c r="AF8"/>
  <c r="AJ7"/>
  <c r="AI7"/>
  <c r="AH7"/>
  <c r="AG7"/>
  <c r="AF7"/>
  <c r="AJ6"/>
  <c r="AI6"/>
  <c r="AH6"/>
  <c r="AG6"/>
  <c r="AF6"/>
  <c r="AE10" i="8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AJ8"/>
  <c r="AI8"/>
  <c r="AH8"/>
  <c r="AG8"/>
  <c r="AF8"/>
  <c r="AJ7"/>
  <c r="AI7"/>
  <c r="AH7"/>
  <c r="AG7"/>
  <c r="AF7"/>
  <c r="AJ6"/>
  <c r="AI6"/>
  <c r="AH6"/>
  <c r="AG6"/>
  <c r="AF6"/>
  <c r="AE10" i="7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AJ8"/>
  <c r="AI8"/>
  <c r="AH8"/>
  <c r="AG8"/>
  <c r="AF8"/>
  <c r="AJ7"/>
  <c r="AI7"/>
  <c r="AH7"/>
  <c r="AG7"/>
  <c r="AF7"/>
  <c r="AJ6"/>
  <c r="AI6"/>
  <c r="AH6"/>
  <c r="AG6"/>
  <c r="AF6"/>
  <c r="W11" i="10"/>
  <c r="AG10"/>
  <c r="AB11"/>
  <c r="AE10" i="4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AJ8"/>
  <c r="AI8"/>
  <c r="AH8"/>
  <c r="AG8"/>
  <c r="AF8"/>
  <c r="AJ7"/>
  <c r="AI7"/>
  <c r="AH7"/>
  <c r="AG7"/>
  <c r="AF7"/>
  <c r="AJ6"/>
  <c r="AI6"/>
  <c r="AH6"/>
  <c r="AG6"/>
  <c r="AF6"/>
  <c r="BE8" i="11" l="1"/>
  <c r="BK4"/>
  <c r="D6" i="12" s="1"/>
  <c r="F6" s="1"/>
  <c r="K6" s="1"/>
  <c r="AB11" i="9"/>
  <c r="BL5" i="11"/>
  <c r="G8" i="12" s="1"/>
  <c r="I8" s="1"/>
  <c r="K8" s="1"/>
  <c r="BB7" i="11"/>
  <c r="AX7"/>
  <c r="AW7"/>
  <c r="BI7"/>
  <c r="AH10" i="10"/>
  <c r="AB11" i="7"/>
  <c r="M11"/>
  <c r="F5" i="6"/>
  <c r="S7" i="11"/>
  <c r="AB11" i="4"/>
  <c r="H11" i="10"/>
  <c r="C11"/>
  <c r="W11" i="9"/>
  <c r="AG10"/>
  <c r="R11"/>
  <c r="M11"/>
  <c r="AF10"/>
  <c r="C11"/>
  <c r="AB11" i="8"/>
  <c r="W11"/>
  <c r="R11"/>
  <c r="AF10"/>
  <c r="AI10"/>
  <c r="AG10"/>
  <c r="W11" i="7"/>
  <c r="D3" i="6"/>
  <c r="B3"/>
  <c r="R11" i="7"/>
  <c r="U7" i="11"/>
  <c r="C3" i="6"/>
  <c r="C4"/>
  <c r="D4"/>
  <c r="B4"/>
  <c r="AG10" i="7"/>
  <c r="C5" i="6"/>
  <c r="D5"/>
  <c r="C11" i="7"/>
  <c r="B5" i="6"/>
  <c r="AF10" i="7"/>
  <c r="G7" i="11"/>
  <c r="L7"/>
  <c r="AJ7"/>
  <c r="H11" i="4"/>
  <c r="M11"/>
  <c r="R11"/>
  <c r="W11"/>
  <c r="AH10" i="7"/>
  <c r="H11"/>
  <c r="AH10" i="8"/>
  <c r="AJ10"/>
  <c r="C11"/>
  <c r="H11"/>
  <c r="M11"/>
  <c r="AH10" i="9"/>
  <c r="AJ10"/>
  <c r="H11"/>
  <c r="AF10" i="10"/>
  <c r="AG11" s="1"/>
  <c r="M11"/>
  <c r="R11"/>
  <c r="AQ8" i="11"/>
  <c r="F7"/>
  <c r="H7"/>
  <c r="K7"/>
  <c r="M7"/>
  <c r="N7"/>
  <c r="BJ7"/>
  <c r="BH7"/>
  <c r="BG7"/>
  <c r="AJ10" i="10"/>
  <c r="AI10"/>
  <c r="BD7" i="11"/>
  <c r="BC7"/>
  <c r="BA7"/>
  <c r="AZ7"/>
  <c r="AY7"/>
  <c r="AV7"/>
  <c r="AU7"/>
  <c r="AT7"/>
  <c r="AS7"/>
  <c r="AI10" i="9"/>
  <c r="AO7" i="11"/>
  <c r="AO8" s="1"/>
  <c r="AN7"/>
  <c r="AM7"/>
  <c r="AK7"/>
  <c r="AK8" s="1"/>
  <c r="AI7"/>
  <c r="AH7"/>
  <c r="AG7"/>
  <c r="AF7"/>
  <c r="AE7"/>
  <c r="AA7"/>
  <c r="AA8" s="1"/>
  <c r="F4" i="6"/>
  <c r="AJ10" i="7"/>
  <c r="Q7" i="11"/>
  <c r="Z7"/>
  <c r="Y7"/>
  <c r="X7"/>
  <c r="W7"/>
  <c r="V7"/>
  <c r="T7"/>
  <c r="R7"/>
  <c r="J7"/>
  <c r="I7"/>
  <c r="D7"/>
  <c r="BL3"/>
  <c r="G4" i="12" s="1"/>
  <c r="I4" s="1"/>
  <c r="BK3" i="11"/>
  <c r="D4" i="12" s="1"/>
  <c r="F4" s="1"/>
  <c r="F3" i="6"/>
  <c r="E7" i="11"/>
  <c r="E5" i="6"/>
  <c r="AI10" i="7"/>
  <c r="E4" i="6"/>
  <c r="AF10" i="4"/>
  <c r="AH10"/>
  <c r="C11"/>
  <c r="C7" i="11"/>
  <c r="E3" i="6"/>
  <c r="AI10" i="4"/>
  <c r="AG10"/>
  <c r="AJ10"/>
  <c r="BA8" i="11" l="1"/>
  <c r="K8"/>
  <c r="E8"/>
  <c r="AW8"/>
  <c r="BC8"/>
  <c r="Y8"/>
  <c r="BL7"/>
  <c r="G10" i="12" s="1"/>
  <c r="I10" s="1"/>
  <c r="BK7" i="11"/>
  <c r="D10" i="12" s="1"/>
  <c r="F10" s="1"/>
  <c r="K4"/>
  <c r="BI8" i="11"/>
  <c r="M8"/>
  <c r="U8"/>
  <c r="S8"/>
  <c r="G4" i="6"/>
  <c r="H4" s="1"/>
  <c r="I8" i="11"/>
  <c r="G5" i="6"/>
  <c r="H5" s="1"/>
  <c r="BG8" i="11"/>
  <c r="AG11" i="9"/>
  <c r="AM8" i="11"/>
  <c r="AG11" i="8"/>
  <c r="D6" i="6"/>
  <c r="AG11" i="7"/>
  <c r="G8" i="11"/>
  <c r="AG11" i="4"/>
  <c r="C8" i="11"/>
  <c r="AI8"/>
  <c r="AY8"/>
  <c r="AU8"/>
  <c r="AS8"/>
  <c r="AG8"/>
  <c r="AE8"/>
  <c r="W8"/>
  <c r="Q8"/>
  <c r="BM3"/>
  <c r="BN3" s="1"/>
  <c r="C4" i="12" s="1"/>
  <c r="G3" i="6"/>
  <c r="H3" s="1"/>
  <c r="BM5" i="11"/>
  <c r="BM4"/>
  <c r="BN4" s="1"/>
  <c r="C6" i="12" s="1"/>
  <c r="BM6" i="11"/>
  <c r="BN6" s="1"/>
  <c r="K10" i="12" l="1"/>
  <c r="K11" s="1"/>
  <c r="BN5" i="11"/>
  <c r="C8" i="12" s="1"/>
  <c r="BM7" i="11"/>
  <c r="BN7" s="1"/>
  <c r="C10" i="12" s="1"/>
</calcChain>
</file>

<file path=xl/sharedStrings.xml><?xml version="1.0" encoding="utf-8"?>
<sst xmlns="http://schemas.openxmlformats.org/spreadsheetml/2006/main" count="523" uniqueCount="52">
  <si>
    <t>Понедельник</t>
  </si>
  <si>
    <t>Вторник</t>
  </si>
  <si>
    <t>Среда</t>
  </si>
  <si>
    <t>Четверг</t>
  </si>
  <si>
    <t>Пятница</t>
  </si>
  <si>
    <t>Итого неделя</t>
  </si>
  <si>
    <t>к-во т.т.</t>
  </si>
  <si>
    <t>продажа</t>
  </si>
  <si>
    <t>на марш.</t>
  </si>
  <si>
    <t>реал.</t>
  </si>
  <si>
    <t>бл.</t>
  </si>
  <si>
    <t>грн</t>
  </si>
  <si>
    <t>ФИО т.п.</t>
  </si>
  <si>
    <t>Кандыба О.</t>
  </si>
  <si>
    <t>Чертков А.</t>
  </si>
  <si>
    <t>Итого день</t>
  </si>
  <si>
    <t>Бортник С.</t>
  </si>
  <si>
    <t>нал</t>
  </si>
  <si>
    <t>без/нал</t>
  </si>
  <si>
    <t>Субота</t>
  </si>
  <si>
    <t>план</t>
  </si>
  <si>
    <t>статус выполнения в %</t>
  </si>
  <si>
    <t>всего нал+без/нал</t>
  </si>
  <si>
    <t>Дата</t>
  </si>
  <si>
    <t>сумма итого нал</t>
  </si>
  <si>
    <t>сумма итого без/нал</t>
  </si>
  <si>
    <t>общая сумма</t>
  </si>
  <si>
    <t>Агенты</t>
  </si>
  <si>
    <t>Итого</t>
  </si>
  <si>
    <t>ФИО</t>
  </si>
  <si>
    <t>План</t>
  </si>
  <si>
    <t>Нал</t>
  </si>
  <si>
    <t>Сумма</t>
  </si>
  <si>
    <t>Б/Н</t>
  </si>
  <si>
    <t>Ставка</t>
  </si>
  <si>
    <t>Чертков С.</t>
  </si>
  <si>
    <t>Орлов Е.</t>
  </si>
  <si>
    <t>% выполнения</t>
  </si>
  <si>
    <t>% от выполнения</t>
  </si>
  <si>
    <t>%от выполнения</t>
  </si>
  <si>
    <t>З/П июнь</t>
  </si>
  <si>
    <t xml:space="preserve"> </t>
  </si>
  <si>
    <t>Процент выполнения на на сегоднешний день</t>
  </si>
  <si>
    <t>Агент 1</t>
  </si>
  <si>
    <t>Агент 2</t>
  </si>
  <si>
    <t>Агент 3</t>
  </si>
  <si>
    <t>?</t>
  </si>
  <si>
    <t>На сегоднешний день 17/27=62%</t>
  </si>
  <si>
    <t>17 дней прошло</t>
  </si>
  <si>
    <t>27 всего дней рабочих</t>
  </si>
  <si>
    <t>62% выполнение на 21 число</t>
  </si>
  <si>
    <t>? Нужно что бы счтиталось атоматом каждый день</t>
  </si>
</sst>
</file>

<file path=xl/styles.xml><?xml version="1.0" encoding="utf-8"?>
<styleSheet xmlns="http://schemas.openxmlformats.org/spreadsheetml/2006/main">
  <numFmts count="1">
    <numFmt numFmtId="164" formatCode="[$-419]d\ mmm;@"/>
  </numFmts>
  <fonts count="18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1"/>
      <color rgb="FFFF0000"/>
      <name val="Calibri"/>
      <family val="2"/>
      <scheme val="minor"/>
    </font>
    <font>
      <b/>
      <sz val="14"/>
      <color indexed="8"/>
      <name val="Calibri"/>
      <family val="2"/>
    </font>
    <font>
      <b/>
      <sz val="14"/>
      <name val="Arial"/>
      <family val="2"/>
      <charset val="204"/>
    </font>
    <font>
      <sz val="14"/>
      <color theme="1"/>
      <name val="Calibri"/>
      <family val="2"/>
      <scheme val="minor"/>
    </font>
    <font>
      <sz val="14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name val="Arial"/>
      <family val="2"/>
      <charset val="204"/>
    </font>
    <font>
      <b/>
      <sz val="10"/>
      <name val="Arial Cyr"/>
      <charset val="20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6"/>
      <color theme="1"/>
      <name val="Calibri"/>
      <family val="2"/>
      <charset val="204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1" xfId="0" applyBorder="1"/>
    <xf numFmtId="0" fontId="0" fillId="2" borderId="0" xfId="0" applyFill="1"/>
    <xf numFmtId="0" fontId="0" fillId="2" borderId="2" xfId="0" applyFill="1" applyBorder="1"/>
    <xf numFmtId="0" fontId="0" fillId="3" borderId="0" xfId="0" applyFill="1"/>
    <xf numFmtId="0" fontId="0" fillId="3" borderId="2" xfId="0" applyFill="1" applyBorder="1"/>
    <xf numFmtId="0" fontId="0" fillId="4" borderId="0" xfId="0" applyFill="1"/>
    <xf numFmtId="0" fontId="0" fillId="4" borderId="2" xfId="0" applyFill="1" applyBorder="1"/>
    <xf numFmtId="0" fontId="0" fillId="5" borderId="0" xfId="0" applyFill="1"/>
    <xf numFmtId="0" fontId="0" fillId="5" borderId="2" xfId="0" applyFill="1" applyBorder="1"/>
    <xf numFmtId="0" fontId="0" fillId="6" borderId="0" xfId="0" applyFill="1"/>
    <xf numFmtId="0" fontId="0" fillId="6" borderId="2" xfId="0" applyFill="1" applyBorder="1"/>
    <xf numFmtId="0" fontId="0" fillId="7" borderId="0" xfId="0" applyFill="1"/>
    <xf numFmtId="0" fontId="0" fillId="7" borderId="2" xfId="0" applyFill="1" applyBorder="1"/>
    <xf numFmtId="0" fontId="1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10" fontId="2" fillId="0" borderId="0" xfId="0" applyNumberFormat="1" applyFont="1" applyAlignment="1">
      <alignment horizontal="center"/>
    </xf>
    <xf numFmtId="0" fontId="3" fillId="0" borderId="3" xfId="0" applyFont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0" fillId="0" borderId="3" xfId="0" applyBorder="1"/>
    <xf numFmtId="0" fontId="2" fillId="0" borderId="5" xfId="0" applyFont="1" applyBorder="1" applyAlignment="1">
      <alignment horizontal="left"/>
    </xf>
    <xf numFmtId="0" fontId="2" fillId="0" borderId="6" xfId="0" applyFont="1" applyFill="1" applyBorder="1" applyAlignment="1">
      <alignment horizontal="center"/>
    </xf>
    <xf numFmtId="0" fontId="0" fillId="10" borderId="3" xfId="0" applyFill="1" applyBorder="1"/>
    <xf numFmtId="0" fontId="5" fillId="0" borderId="9" xfId="0" applyFont="1" applyBorder="1" applyAlignment="1">
      <alignment horizontal="center"/>
    </xf>
    <xf numFmtId="0" fontId="5" fillId="13" borderId="10" xfId="0" applyFont="1" applyFill="1" applyBorder="1" applyAlignment="1">
      <alignment horizontal="center"/>
    </xf>
    <xf numFmtId="0" fontId="0" fillId="0" borderId="14" xfId="0" applyBorder="1"/>
    <xf numFmtId="0" fontId="0" fillId="13" borderId="2" xfId="0" applyFill="1" applyBorder="1"/>
    <xf numFmtId="0" fontId="0" fillId="0" borderId="15" xfId="0" applyBorder="1"/>
    <xf numFmtId="0" fontId="0" fillId="0" borderId="6" xfId="0" applyBorder="1"/>
    <xf numFmtId="0" fontId="0" fillId="12" borderId="15" xfId="0" applyFill="1" applyBorder="1"/>
    <xf numFmtId="0" fontId="0" fillId="13" borderId="4" xfId="0" applyFill="1" applyBorder="1"/>
    <xf numFmtId="0" fontId="0" fillId="0" borderId="18" xfId="0" applyBorder="1"/>
    <xf numFmtId="0" fontId="0" fillId="0" borderId="19" xfId="0" applyBorder="1"/>
    <xf numFmtId="0" fontId="0" fillId="13" borderId="20" xfId="0" applyFill="1" applyBorder="1"/>
    <xf numFmtId="0" fontId="0" fillId="0" borderId="7" xfId="0" applyFill="1" applyBorder="1"/>
    <xf numFmtId="0" fontId="0" fillId="0" borderId="21" xfId="0" applyBorder="1"/>
    <xf numFmtId="0" fontId="0" fillId="12" borderId="3" xfId="0" applyFill="1" applyBorder="1"/>
    <xf numFmtId="0" fontId="6" fillId="15" borderId="15" xfId="0" applyFont="1" applyFill="1" applyBorder="1"/>
    <xf numFmtId="0" fontId="6" fillId="15" borderId="3" xfId="0" applyFont="1" applyFill="1" applyBorder="1"/>
    <xf numFmtId="0" fontId="0" fillId="15" borderId="15" xfId="0" applyFill="1" applyBorder="1"/>
    <xf numFmtId="0" fontId="0" fillId="15" borderId="3" xfId="0" applyFill="1" applyBorder="1"/>
    <xf numFmtId="0" fontId="7" fillId="11" borderId="0" xfId="0" applyFont="1" applyFill="1"/>
    <xf numFmtId="0" fontId="8" fillId="11" borderId="3" xfId="0" applyFont="1" applyFill="1" applyBorder="1" applyAlignment="1">
      <alignment horizontal="center"/>
    </xf>
    <xf numFmtId="0" fontId="9" fillId="9" borderId="3" xfId="0" applyFont="1" applyFill="1" applyBorder="1"/>
    <xf numFmtId="0" fontId="10" fillId="9" borderId="3" xfId="0" applyFont="1" applyFill="1" applyBorder="1" applyAlignment="1">
      <alignment horizontal="center"/>
    </xf>
    <xf numFmtId="0" fontId="8" fillId="14" borderId="3" xfId="0" applyFont="1" applyFill="1" applyBorder="1" applyAlignment="1">
      <alignment horizontal="left"/>
    </xf>
    <xf numFmtId="0" fontId="8" fillId="14" borderId="3" xfId="0" applyFont="1" applyFill="1" applyBorder="1" applyAlignment="1">
      <alignment horizontal="center"/>
    </xf>
    <xf numFmtId="0" fontId="4" fillId="16" borderId="3" xfId="0" applyFont="1" applyFill="1" applyBorder="1" applyAlignment="1">
      <alignment horizontal="center"/>
    </xf>
    <xf numFmtId="0" fontId="0" fillId="16" borderId="3" xfId="0" applyFill="1" applyBorder="1"/>
    <xf numFmtId="0" fontId="11" fillId="14" borderId="3" xfId="0" applyFont="1" applyFill="1" applyBorder="1"/>
    <xf numFmtId="2" fontId="11" fillId="14" borderId="3" xfId="0" applyNumberFormat="1" applyFont="1" applyFill="1" applyBorder="1"/>
    <xf numFmtId="0" fontId="5" fillId="14" borderId="7" xfId="0" applyFont="1" applyFill="1" applyBorder="1" applyAlignment="1">
      <alignment horizontal="center"/>
    </xf>
    <xf numFmtId="0" fontId="5" fillId="14" borderId="8" xfId="0" applyFont="1" applyFill="1" applyBorder="1"/>
    <xf numFmtId="0" fontId="5" fillId="14" borderId="8" xfId="0" applyFont="1" applyFill="1" applyBorder="1" applyAlignment="1">
      <alignment horizontal="center"/>
    </xf>
    <xf numFmtId="0" fontId="5" fillId="14" borderId="7" xfId="0" applyFont="1" applyFill="1" applyBorder="1"/>
    <xf numFmtId="0" fontId="0" fillId="14" borderId="13" xfId="0" applyFill="1" applyBorder="1"/>
    <xf numFmtId="0" fontId="0" fillId="14" borderId="8" xfId="0" applyFill="1" applyBorder="1"/>
    <xf numFmtId="0" fontId="0" fillId="14" borderId="7" xfId="0" applyFill="1" applyBorder="1"/>
    <xf numFmtId="0" fontId="0" fillId="14" borderId="15" xfId="0" applyFill="1" applyBorder="1"/>
    <xf numFmtId="0" fontId="0" fillId="14" borderId="16" xfId="0" applyFill="1" applyBorder="1"/>
    <xf numFmtId="2" fontId="0" fillId="14" borderId="17" xfId="0" applyNumberFormat="1" applyFill="1" applyBorder="1"/>
    <xf numFmtId="0" fontId="0" fillId="14" borderId="17" xfId="0" applyFill="1" applyBorder="1"/>
    <xf numFmtId="0" fontId="0" fillId="10" borderId="23" xfId="0" applyFill="1" applyBorder="1" applyAlignment="1"/>
    <xf numFmtId="0" fontId="0" fillId="10" borderId="21" xfId="0" applyFill="1" applyBorder="1" applyAlignment="1">
      <alignment horizontal="center"/>
    </xf>
    <xf numFmtId="0" fontId="0" fillId="17" borderId="11" xfId="0" applyFill="1" applyBorder="1"/>
    <xf numFmtId="0" fontId="0" fillId="17" borderId="12" xfId="0" applyFill="1" applyBorder="1"/>
    <xf numFmtId="0" fontId="12" fillId="0" borderId="0" xfId="0" applyFont="1"/>
    <xf numFmtId="0" fontId="8" fillId="14" borderId="5" xfId="0" applyFont="1" applyFill="1" applyBorder="1" applyAlignment="1">
      <alignment horizontal="center"/>
    </xf>
    <xf numFmtId="0" fontId="13" fillId="18" borderId="7" xfId="0" applyFont="1" applyFill="1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14" fillId="0" borderId="24" xfId="0" applyFont="1" applyBorder="1"/>
    <xf numFmtId="3" fontId="14" fillId="0" borderId="3" xfId="0" applyNumberFormat="1" applyFont="1" applyBorder="1"/>
    <xf numFmtId="0" fontId="14" fillId="0" borderId="3" xfId="0" applyFont="1" applyBorder="1"/>
    <xf numFmtId="0" fontId="14" fillId="10" borderId="3" xfId="0" applyFont="1" applyFill="1" applyBorder="1"/>
    <xf numFmtId="1" fontId="14" fillId="19" borderId="26" xfId="0" applyNumberFormat="1" applyFont="1" applyFill="1" applyBorder="1"/>
    <xf numFmtId="1" fontId="14" fillId="0" borderId="3" xfId="0" applyNumberFormat="1" applyFont="1" applyBorder="1"/>
    <xf numFmtId="0" fontId="14" fillId="0" borderId="27" xfId="0" applyFont="1" applyBorder="1"/>
    <xf numFmtId="3" fontId="14" fillId="0" borderId="5" xfId="0" applyNumberFormat="1" applyFont="1" applyBorder="1"/>
    <xf numFmtId="0" fontId="0" fillId="0" borderId="5" xfId="0" applyBorder="1"/>
    <xf numFmtId="0" fontId="0" fillId="0" borderId="28" xfId="0" applyBorder="1"/>
    <xf numFmtId="0" fontId="0" fillId="0" borderId="29" xfId="0" applyBorder="1"/>
    <xf numFmtId="2" fontId="14" fillId="0" borderId="3" xfId="0" applyNumberFormat="1" applyFont="1" applyBorder="1"/>
    <xf numFmtId="4" fontId="14" fillId="0" borderId="3" xfId="0" applyNumberFormat="1" applyFont="1" applyBorder="1"/>
    <xf numFmtId="0" fontId="15" fillId="20" borderId="15" xfId="0" applyFont="1" applyFill="1" applyBorder="1"/>
    <xf numFmtId="0" fontId="15" fillId="20" borderId="16" xfId="0" applyFont="1" applyFill="1" applyBorder="1"/>
    <xf numFmtId="0" fontId="16" fillId="20" borderId="3" xfId="0" applyFont="1" applyFill="1" applyBorder="1"/>
    <xf numFmtId="2" fontId="16" fillId="20" borderId="3" xfId="0" applyNumberFormat="1" applyFont="1" applyFill="1" applyBorder="1"/>
    <xf numFmtId="2" fontId="14" fillId="0" borderId="5" xfId="0" applyNumberFormat="1" applyFont="1" applyBorder="1"/>
    <xf numFmtId="2" fontId="14" fillId="10" borderId="3" xfId="0" applyNumberFormat="1" applyFont="1" applyFill="1" applyBorder="1"/>
    <xf numFmtId="2" fontId="14" fillId="19" borderId="26" xfId="0" applyNumberFormat="1" applyFont="1" applyFill="1" applyBorder="1"/>
    <xf numFmtId="2" fontId="0" fillId="0" borderId="30" xfId="0" applyNumberFormat="1" applyBorder="1"/>
    <xf numFmtId="0" fontId="0" fillId="0" borderId="31" xfId="0" applyBorder="1"/>
    <xf numFmtId="0" fontId="0" fillId="0" borderId="11" xfId="0" applyBorder="1"/>
    <xf numFmtId="0" fontId="0" fillId="0" borderId="32" xfId="0" applyBorder="1"/>
    <xf numFmtId="0" fontId="0" fillId="0" borderId="23" xfId="0" applyBorder="1"/>
    <xf numFmtId="0" fontId="0" fillId="0" borderId="7" xfId="0" applyBorder="1"/>
    <xf numFmtId="0" fontId="0" fillId="0" borderId="12" xfId="0" applyBorder="1"/>
    <xf numFmtId="16" fontId="0" fillId="0" borderId="18" xfId="0" applyNumberForma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8" xfId="0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" fontId="0" fillId="0" borderId="22" xfId="0" applyNumberFormat="1" applyBorder="1" applyAlignment="1">
      <alignment horizontal="center"/>
    </xf>
    <xf numFmtId="16" fontId="0" fillId="0" borderId="4" xfId="0" applyNumberFormat="1" applyBorder="1" applyAlignment="1">
      <alignment horizontal="center"/>
    </xf>
    <xf numFmtId="0" fontId="0" fillId="12" borderId="18" xfId="0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0" fillId="12" borderId="3" xfId="0" applyFill="1" applyBorder="1" applyAlignment="1">
      <alignment horizontal="center"/>
    </xf>
    <xf numFmtId="16" fontId="0" fillId="10" borderId="11" xfId="0" applyNumberFormat="1" applyFill="1" applyBorder="1" applyAlignment="1">
      <alignment horizontal="center"/>
    </xf>
    <xf numFmtId="0" fontId="0" fillId="10" borderId="11" xfId="0" applyFill="1" applyBorder="1" applyAlignment="1">
      <alignment horizontal="center"/>
    </xf>
    <xf numFmtId="0" fontId="17" fillId="0" borderId="33" xfId="0" applyFont="1" applyBorder="1" applyAlignment="1">
      <alignment horizontal="center"/>
    </xf>
    <xf numFmtId="1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J18"/>
  <sheetViews>
    <sheetView workbookViewId="0">
      <pane xSplit="1" topLeftCell="B1" activePane="topRight" state="frozen"/>
      <selection pane="topRight" activeCell="H11" sqref="H11"/>
    </sheetView>
  </sheetViews>
  <sheetFormatPr defaultRowHeight="15"/>
  <cols>
    <col min="1" max="1" width="10" bestFit="1" customWidth="1"/>
    <col min="2" max="36" width="7.7109375" customWidth="1"/>
  </cols>
  <sheetData>
    <row r="2" spans="1:36">
      <c r="A2" s="1"/>
      <c r="B2" s="2"/>
      <c r="C2" s="2" t="s">
        <v>0</v>
      </c>
      <c r="D2" s="2"/>
      <c r="E2" s="2"/>
      <c r="F2" s="3"/>
      <c r="G2" s="4"/>
      <c r="H2" s="4" t="s">
        <v>1</v>
      </c>
      <c r="I2" s="4"/>
      <c r="J2" s="4"/>
      <c r="K2" s="5"/>
      <c r="L2" s="6"/>
      <c r="M2" s="6" t="s">
        <v>2</v>
      </c>
      <c r="N2" s="6"/>
      <c r="O2" s="6"/>
      <c r="P2" s="7"/>
      <c r="Q2" s="8"/>
      <c r="R2" s="8" t="s">
        <v>3</v>
      </c>
      <c r="S2" s="8"/>
      <c r="T2" s="8"/>
      <c r="U2" s="9"/>
      <c r="V2" s="10"/>
      <c r="W2" s="10" t="s">
        <v>4</v>
      </c>
      <c r="X2" s="10"/>
      <c r="Y2" s="10"/>
      <c r="Z2" s="11"/>
      <c r="AA2" s="10"/>
      <c r="AB2" s="10" t="s">
        <v>19</v>
      </c>
      <c r="AC2" s="10"/>
      <c r="AD2" s="10"/>
      <c r="AE2" s="11"/>
      <c r="AF2" s="12"/>
      <c r="AG2" s="12" t="s">
        <v>5</v>
      </c>
      <c r="AH2" s="12"/>
      <c r="AI2" s="12"/>
      <c r="AJ2" s="13"/>
    </row>
    <row r="3" spans="1:36">
      <c r="B3" s="14" t="s">
        <v>6</v>
      </c>
      <c r="C3" s="14" t="s">
        <v>6</v>
      </c>
      <c r="D3" s="14" t="s">
        <v>7</v>
      </c>
      <c r="E3" s="26" t="s">
        <v>17</v>
      </c>
      <c r="F3" s="26" t="s">
        <v>18</v>
      </c>
      <c r="G3" s="14" t="s">
        <v>6</v>
      </c>
      <c r="H3" s="14" t="s">
        <v>6</v>
      </c>
      <c r="I3" s="14" t="s">
        <v>7</v>
      </c>
      <c r="J3" s="26" t="s">
        <v>17</v>
      </c>
      <c r="K3" s="26" t="s">
        <v>18</v>
      </c>
      <c r="L3" s="14" t="s">
        <v>6</v>
      </c>
      <c r="M3" s="14" t="s">
        <v>6</v>
      </c>
      <c r="N3" s="14" t="s">
        <v>7</v>
      </c>
      <c r="O3" s="26" t="s">
        <v>17</v>
      </c>
      <c r="P3" s="26" t="s">
        <v>18</v>
      </c>
      <c r="Q3" s="14" t="s">
        <v>6</v>
      </c>
      <c r="R3" s="14" t="s">
        <v>6</v>
      </c>
      <c r="S3" s="14" t="s">
        <v>7</v>
      </c>
      <c r="T3" s="26" t="s">
        <v>17</v>
      </c>
      <c r="U3" s="26" t="s">
        <v>18</v>
      </c>
      <c r="V3" s="14" t="s">
        <v>6</v>
      </c>
      <c r="W3" s="14" t="s">
        <v>6</v>
      </c>
      <c r="X3" s="14" t="s">
        <v>7</v>
      </c>
      <c r="Y3" s="26" t="s">
        <v>17</v>
      </c>
      <c r="Z3" s="26" t="s">
        <v>18</v>
      </c>
      <c r="AA3" s="14" t="s">
        <v>6</v>
      </c>
      <c r="AB3" s="14" t="s">
        <v>6</v>
      </c>
      <c r="AC3" s="14" t="s">
        <v>7</v>
      </c>
      <c r="AD3" s="26" t="s">
        <v>17</v>
      </c>
      <c r="AE3" s="26" t="s">
        <v>18</v>
      </c>
      <c r="AF3" s="14" t="s">
        <v>6</v>
      </c>
      <c r="AG3" s="14" t="s">
        <v>6</v>
      </c>
      <c r="AH3" s="14" t="s">
        <v>7</v>
      </c>
      <c r="AI3" s="26" t="s">
        <v>17</v>
      </c>
      <c r="AJ3" s="26" t="s">
        <v>18</v>
      </c>
    </row>
    <row r="4" spans="1:36">
      <c r="B4" s="14" t="s">
        <v>8</v>
      </c>
      <c r="C4" s="14" t="s">
        <v>9</v>
      </c>
      <c r="D4" s="14" t="s">
        <v>10</v>
      </c>
      <c r="E4" s="26" t="s">
        <v>11</v>
      </c>
      <c r="F4" s="14" t="s">
        <v>11</v>
      </c>
      <c r="G4" s="14" t="s">
        <v>8</v>
      </c>
      <c r="H4" s="14" t="s">
        <v>9</v>
      </c>
      <c r="I4" s="14" t="s">
        <v>10</v>
      </c>
      <c r="J4" s="26" t="s">
        <v>11</v>
      </c>
      <c r="K4" s="14" t="s">
        <v>11</v>
      </c>
      <c r="L4" s="14" t="s">
        <v>8</v>
      </c>
      <c r="M4" s="14" t="s">
        <v>9</v>
      </c>
      <c r="N4" s="14" t="s">
        <v>10</v>
      </c>
      <c r="O4" s="26" t="s">
        <v>11</v>
      </c>
      <c r="P4" s="14" t="s">
        <v>11</v>
      </c>
      <c r="Q4" s="14" t="s">
        <v>8</v>
      </c>
      <c r="R4" s="14" t="s">
        <v>9</v>
      </c>
      <c r="S4" s="14" t="s">
        <v>10</v>
      </c>
      <c r="T4" s="26" t="s">
        <v>11</v>
      </c>
      <c r="U4" s="14" t="s">
        <v>11</v>
      </c>
      <c r="V4" s="14" t="s">
        <v>8</v>
      </c>
      <c r="W4" s="14" t="s">
        <v>9</v>
      </c>
      <c r="X4" s="14" t="s">
        <v>10</v>
      </c>
      <c r="Y4" s="26" t="s">
        <v>11</v>
      </c>
      <c r="Z4" s="14" t="s">
        <v>11</v>
      </c>
      <c r="AA4" s="14" t="s">
        <v>8</v>
      </c>
      <c r="AB4" s="14" t="s">
        <v>9</v>
      </c>
      <c r="AC4" s="14" t="s">
        <v>10</v>
      </c>
      <c r="AD4" s="26" t="s">
        <v>11</v>
      </c>
      <c r="AE4" s="14" t="s">
        <v>11</v>
      </c>
      <c r="AF4" s="14" t="s">
        <v>8</v>
      </c>
      <c r="AG4" s="14" t="s">
        <v>9</v>
      </c>
      <c r="AH4" s="14" t="s">
        <v>10</v>
      </c>
      <c r="AI4" s="26" t="s">
        <v>11</v>
      </c>
      <c r="AJ4" s="14" t="s">
        <v>11</v>
      </c>
    </row>
    <row r="5" spans="1:36">
      <c r="A5" s="29" t="s">
        <v>12</v>
      </c>
      <c r="B5" s="108">
        <v>41577</v>
      </c>
      <c r="C5" s="109"/>
      <c r="D5" s="109"/>
      <c r="E5" s="109"/>
      <c r="F5" s="110"/>
      <c r="G5" s="108">
        <v>41548</v>
      </c>
      <c r="H5" s="109"/>
      <c r="I5" s="109"/>
      <c r="J5" s="109"/>
      <c r="K5" s="110"/>
      <c r="L5" s="108">
        <v>41549</v>
      </c>
      <c r="M5" s="109"/>
      <c r="N5" s="109"/>
      <c r="O5" s="109"/>
      <c r="P5" s="110"/>
      <c r="Q5" s="108">
        <v>41550</v>
      </c>
      <c r="R5" s="109"/>
      <c r="S5" s="109"/>
      <c r="T5" s="109"/>
      <c r="U5" s="110"/>
      <c r="V5" s="108">
        <v>41551</v>
      </c>
      <c r="W5" s="109"/>
      <c r="X5" s="109"/>
      <c r="Y5" s="109"/>
      <c r="Z5" s="110"/>
      <c r="AA5" s="108">
        <v>41552</v>
      </c>
      <c r="AB5" s="109"/>
      <c r="AC5" s="109"/>
      <c r="AD5" s="109"/>
      <c r="AE5" s="110"/>
      <c r="AF5" s="108">
        <v>41553</v>
      </c>
      <c r="AG5" s="109"/>
      <c r="AH5" s="109"/>
      <c r="AI5" s="109"/>
      <c r="AJ5" s="110"/>
    </row>
    <row r="6" spans="1:36">
      <c r="A6" s="15" t="s">
        <v>16</v>
      </c>
      <c r="B6" s="16"/>
      <c r="C6" s="16"/>
      <c r="D6" s="16"/>
      <c r="E6" s="16"/>
      <c r="F6" s="16"/>
      <c r="G6" s="16">
        <v>28</v>
      </c>
      <c r="H6" s="16">
        <v>25</v>
      </c>
      <c r="I6" s="16">
        <v>225</v>
      </c>
      <c r="J6" s="16">
        <v>11313.75</v>
      </c>
      <c r="K6" s="16"/>
      <c r="L6" s="16">
        <v>20</v>
      </c>
      <c r="M6" s="16">
        <v>9</v>
      </c>
      <c r="N6" s="16">
        <v>74</v>
      </c>
      <c r="O6" s="16">
        <v>4402</v>
      </c>
      <c r="P6" s="16">
        <v>1338.6</v>
      </c>
      <c r="Q6" s="16">
        <v>26</v>
      </c>
      <c r="R6" s="16">
        <v>23</v>
      </c>
      <c r="S6" s="16">
        <v>196</v>
      </c>
      <c r="T6" s="16">
        <v>11896.75</v>
      </c>
      <c r="U6" s="16">
        <v>527</v>
      </c>
      <c r="V6" s="16">
        <v>15</v>
      </c>
      <c r="W6" s="16">
        <v>8</v>
      </c>
      <c r="X6" s="16">
        <v>87</v>
      </c>
      <c r="Y6" s="16">
        <v>5425</v>
      </c>
      <c r="Z6" s="16"/>
      <c r="AA6" s="16">
        <v>12</v>
      </c>
      <c r="AB6" s="16">
        <v>9</v>
      </c>
      <c r="AC6" s="16">
        <v>98</v>
      </c>
      <c r="AD6" s="16">
        <v>6678</v>
      </c>
      <c r="AE6" s="16">
        <v>939</v>
      </c>
      <c r="AF6" s="16">
        <f>SUM(B6,G6,L6,Q6,V6,AA6)</f>
        <v>101</v>
      </c>
      <c r="AG6" s="16">
        <f>SUM(C6,H6,M6,R6,W6,AB6)</f>
        <v>74</v>
      </c>
      <c r="AH6" s="16">
        <f>SUM(D6,I6,N6,S6,X6,AC6)</f>
        <v>680</v>
      </c>
      <c r="AI6" s="16">
        <f>SUM(E6,J6,O6,T6,Y6,AD6)</f>
        <v>39715.5</v>
      </c>
      <c r="AJ6" s="16">
        <f>SUM(F6,K6,P6,U6,Z6,AE6)</f>
        <v>2804.6</v>
      </c>
    </row>
    <row r="7" spans="1:36">
      <c r="A7" s="15" t="s">
        <v>14</v>
      </c>
      <c r="B7" s="16"/>
      <c r="C7" s="16"/>
      <c r="D7" s="16"/>
      <c r="E7" s="16"/>
      <c r="F7" s="16"/>
      <c r="G7" s="16">
        <v>21</v>
      </c>
      <c r="H7" s="16">
        <v>15</v>
      </c>
      <c r="I7" s="16">
        <v>71</v>
      </c>
      <c r="J7" s="16">
        <v>4666.6499999999996</v>
      </c>
      <c r="K7" s="16"/>
      <c r="L7" s="16">
        <v>27</v>
      </c>
      <c r="M7" s="16">
        <v>23</v>
      </c>
      <c r="N7" s="16">
        <v>125</v>
      </c>
      <c r="O7" s="16">
        <v>8452.5</v>
      </c>
      <c r="P7" s="16"/>
      <c r="Q7" s="16">
        <v>39</v>
      </c>
      <c r="R7" s="16">
        <v>36</v>
      </c>
      <c r="S7" s="16">
        <v>352</v>
      </c>
      <c r="T7" s="16">
        <v>21316.799999999999</v>
      </c>
      <c r="U7" s="16">
        <v>1572</v>
      </c>
      <c r="V7" s="16">
        <v>27</v>
      </c>
      <c r="W7" s="16">
        <v>23</v>
      </c>
      <c r="X7" s="16">
        <v>140</v>
      </c>
      <c r="Y7" s="16">
        <v>8496</v>
      </c>
      <c r="Z7" s="16">
        <v>620.9</v>
      </c>
      <c r="AA7" s="16"/>
      <c r="AB7" s="16"/>
      <c r="AC7" s="16"/>
      <c r="AD7" s="16"/>
      <c r="AE7" s="16"/>
      <c r="AF7" s="16">
        <f t="shared" ref="AF7:AJ8" si="0">SUM(B7,G7,L7,Q7,V7,AA7)</f>
        <v>114</v>
      </c>
      <c r="AG7" s="16">
        <f t="shared" si="0"/>
        <v>97</v>
      </c>
      <c r="AH7" s="16">
        <f t="shared" si="0"/>
        <v>688</v>
      </c>
      <c r="AI7" s="16">
        <f t="shared" si="0"/>
        <v>42931.95</v>
      </c>
      <c r="AJ7" s="16">
        <f t="shared" si="0"/>
        <v>2192.9</v>
      </c>
    </row>
    <row r="8" spans="1:36">
      <c r="A8" s="30" t="s">
        <v>13</v>
      </c>
      <c r="B8" s="16"/>
      <c r="C8" s="16"/>
      <c r="D8" s="16"/>
      <c r="E8" s="16"/>
      <c r="F8" s="16"/>
      <c r="G8" s="16">
        <v>23</v>
      </c>
      <c r="H8" s="16">
        <v>16</v>
      </c>
      <c r="I8" s="16">
        <v>124</v>
      </c>
      <c r="J8" s="16">
        <v>6157</v>
      </c>
      <c r="K8" s="16">
        <v>1687.5</v>
      </c>
      <c r="L8" s="16">
        <v>24</v>
      </c>
      <c r="M8" s="16">
        <v>16</v>
      </c>
      <c r="N8" s="16">
        <v>105</v>
      </c>
      <c r="O8" s="16">
        <v>6621</v>
      </c>
      <c r="P8" s="16"/>
      <c r="Q8" s="16">
        <v>22</v>
      </c>
      <c r="R8" s="16">
        <v>17</v>
      </c>
      <c r="S8" s="16">
        <v>207</v>
      </c>
      <c r="T8" s="16">
        <v>13037</v>
      </c>
      <c r="U8" s="16">
        <v>2608</v>
      </c>
      <c r="V8" s="16">
        <v>21</v>
      </c>
      <c r="W8" s="16">
        <v>14</v>
      </c>
      <c r="X8" s="16">
        <v>172</v>
      </c>
      <c r="Y8" s="16">
        <v>10783</v>
      </c>
      <c r="Z8" s="16"/>
      <c r="AA8" s="16"/>
      <c r="AB8" s="16"/>
      <c r="AC8" s="16"/>
      <c r="AD8" s="16"/>
      <c r="AE8" s="16"/>
      <c r="AF8" s="16">
        <f t="shared" si="0"/>
        <v>90</v>
      </c>
      <c r="AG8" s="16">
        <f t="shared" si="0"/>
        <v>63</v>
      </c>
      <c r="AH8" s="16">
        <f t="shared" si="0"/>
        <v>608</v>
      </c>
      <c r="AI8" s="16">
        <f t="shared" si="0"/>
        <v>36598</v>
      </c>
      <c r="AJ8" s="16">
        <f t="shared" si="0"/>
        <v>4295.5</v>
      </c>
    </row>
    <row r="9" spans="1:36">
      <c r="A9" s="57"/>
      <c r="P9" s="18"/>
    </row>
    <row r="10" spans="1:36">
      <c r="A10" s="31" t="s">
        <v>15</v>
      </c>
      <c r="B10" s="27">
        <f t="shared" ref="B10:N10" si="1">SUM(B6:B8)</f>
        <v>0</v>
      </c>
      <c r="C10" s="19">
        <f t="shared" si="1"/>
        <v>0</v>
      </c>
      <c r="D10" s="19">
        <f t="shared" si="1"/>
        <v>0</v>
      </c>
      <c r="E10" s="19">
        <f>SUM(E6,E7,E8)</f>
        <v>0</v>
      </c>
      <c r="F10" s="19">
        <f t="shared" si="1"/>
        <v>0</v>
      </c>
      <c r="G10" s="20">
        <f t="shared" si="1"/>
        <v>72</v>
      </c>
      <c r="H10" s="20">
        <f t="shared" si="1"/>
        <v>56</v>
      </c>
      <c r="I10" s="20">
        <f t="shared" si="1"/>
        <v>420</v>
      </c>
      <c r="J10" s="20">
        <f>SUM(J6:J8)</f>
        <v>22137.4</v>
      </c>
      <c r="K10" s="20">
        <f t="shared" si="1"/>
        <v>1687.5</v>
      </c>
      <c r="L10" s="21">
        <f t="shared" si="1"/>
        <v>71</v>
      </c>
      <c r="M10" s="21">
        <f t="shared" si="1"/>
        <v>48</v>
      </c>
      <c r="N10" s="21">
        <f t="shared" si="1"/>
        <v>304</v>
      </c>
      <c r="O10" s="21">
        <f>SUM(O6:O8)</f>
        <v>19475.5</v>
      </c>
      <c r="P10" s="21">
        <f>SUM(P6:P9)</f>
        <v>1338.6</v>
      </c>
      <c r="Q10" s="22">
        <f t="shared" ref="Q10:AJ10" si="2">SUM(Q6:Q8)</f>
        <v>87</v>
      </c>
      <c r="R10" s="22">
        <f t="shared" si="2"/>
        <v>76</v>
      </c>
      <c r="S10" s="22">
        <f t="shared" si="2"/>
        <v>755</v>
      </c>
      <c r="T10" s="22">
        <f>SUM(T6:T8)</f>
        <v>46250.55</v>
      </c>
      <c r="U10" s="22">
        <f t="shared" si="2"/>
        <v>4707</v>
      </c>
      <c r="V10" s="23">
        <f t="shared" si="2"/>
        <v>63</v>
      </c>
      <c r="W10" s="23">
        <f t="shared" si="2"/>
        <v>45</v>
      </c>
      <c r="X10" s="23">
        <f t="shared" si="2"/>
        <v>399</v>
      </c>
      <c r="Y10" s="23">
        <f>SUM(Y6:Y8)</f>
        <v>24704</v>
      </c>
      <c r="Z10" s="23">
        <f t="shared" si="2"/>
        <v>620.9</v>
      </c>
      <c r="AA10" s="23">
        <f t="shared" si="2"/>
        <v>12</v>
      </c>
      <c r="AB10" s="23">
        <f t="shared" si="2"/>
        <v>9</v>
      </c>
      <c r="AC10" s="23">
        <f t="shared" si="2"/>
        <v>98</v>
      </c>
      <c r="AD10" s="23">
        <f>SUM(AD6:AD8)</f>
        <v>6678</v>
      </c>
      <c r="AE10" s="23">
        <f>SUM(AE6:AE8)</f>
        <v>939</v>
      </c>
      <c r="AF10" s="24">
        <f t="shared" si="2"/>
        <v>305</v>
      </c>
      <c r="AG10" s="24">
        <f t="shared" si="2"/>
        <v>234</v>
      </c>
      <c r="AH10" s="24">
        <f>SUM(AH6:AH8)</f>
        <v>1976</v>
      </c>
      <c r="AI10" s="24">
        <f t="shared" si="2"/>
        <v>119245.45</v>
      </c>
      <c r="AJ10" s="24">
        <f t="shared" si="2"/>
        <v>9293</v>
      </c>
    </row>
    <row r="11" spans="1:36">
      <c r="A11" s="17"/>
      <c r="B11" s="17"/>
      <c r="C11" s="25" t="e">
        <f>C10/B10</f>
        <v>#DIV/0!</v>
      </c>
      <c r="D11" s="17"/>
      <c r="E11" s="17"/>
      <c r="F11" s="17"/>
      <c r="G11" s="17"/>
      <c r="H11" s="25">
        <f>H10/G10</f>
        <v>0.77777777777777779</v>
      </c>
      <c r="I11" s="17"/>
      <c r="J11" s="17"/>
      <c r="K11" s="17"/>
      <c r="L11" s="17"/>
      <c r="M11" s="25">
        <f>M10/L10</f>
        <v>0.676056338028169</v>
      </c>
      <c r="N11" s="17"/>
      <c r="O11" s="17"/>
      <c r="P11" s="17"/>
      <c r="Q11" s="17"/>
      <c r="R11" s="25">
        <f>R10/Q10</f>
        <v>0.87356321839080464</v>
      </c>
      <c r="S11" s="17"/>
      <c r="T11" s="17"/>
      <c r="U11" s="17"/>
      <c r="V11" s="17"/>
      <c r="W11" s="25">
        <f>W10/V10</f>
        <v>0.7142857142857143</v>
      </c>
      <c r="X11" s="17"/>
      <c r="Y11" s="17"/>
      <c r="Z11" s="17"/>
      <c r="AA11" s="17"/>
      <c r="AB11" s="25">
        <f>AB10/AA10</f>
        <v>0.75</v>
      </c>
      <c r="AC11" s="17"/>
      <c r="AD11" s="17"/>
      <c r="AE11" s="17"/>
      <c r="AF11" s="17"/>
      <c r="AG11" s="25">
        <f>AG10/AF10</f>
        <v>0.76721311475409837</v>
      </c>
      <c r="AH11" s="25"/>
      <c r="AI11" s="17"/>
      <c r="AJ11" s="17"/>
    </row>
    <row r="18" spans="3:3">
      <c r="C18" s="58"/>
    </row>
  </sheetData>
  <mergeCells count="7">
    <mergeCell ref="AF5:AJ5"/>
    <mergeCell ref="B5:F5"/>
    <mergeCell ref="G5:K5"/>
    <mergeCell ref="L5:P5"/>
    <mergeCell ref="Q5:U5"/>
    <mergeCell ref="V5:Z5"/>
    <mergeCell ref="AA5:AE5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AJ11"/>
  <sheetViews>
    <sheetView zoomScaleNormal="100" workbookViewId="0">
      <pane xSplit="1" topLeftCell="B1" activePane="topRight" state="frozen"/>
      <selection pane="topRight" activeCell="J14" sqref="J14"/>
    </sheetView>
  </sheetViews>
  <sheetFormatPr defaultRowHeight="15"/>
  <cols>
    <col min="1" max="1" width="10" bestFit="1" customWidth="1"/>
    <col min="2" max="36" width="7.7109375" customWidth="1"/>
  </cols>
  <sheetData>
    <row r="2" spans="1:36">
      <c r="A2" s="1"/>
      <c r="B2" s="2"/>
      <c r="C2" s="2" t="s">
        <v>0</v>
      </c>
      <c r="D2" s="2"/>
      <c r="E2" s="2"/>
      <c r="F2" s="3"/>
      <c r="G2" s="4"/>
      <c r="H2" s="4" t="s">
        <v>1</v>
      </c>
      <c r="I2" s="4"/>
      <c r="J2" s="4"/>
      <c r="K2" s="5"/>
      <c r="L2" s="6"/>
      <c r="M2" s="6" t="s">
        <v>2</v>
      </c>
      <c r="N2" s="6"/>
      <c r="O2" s="6"/>
      <c r="P2" s="7"/>
      <c r="Q2" s="8"/>
      <c r="R2" s="8" t="s">
        <v>3</v>
      </c>
      <c r="S2" s="8"/>
      <c r="T2" s="8"/>
      <c r="U2" s="9"/>
      <c r="V2" s="10"/>
      <c r="W2" s="10" t="s">
        <v>4</v>
      </c>
      <c r="X2" s="10"/>
      <c r="Y2" s="10"/>
      <c r="Z2" s="11"/>
      <c r="AA2" s="10"/>
      <c r="AB2" s="10" t="s">
        <v>19</v>
      </c>
      <c r="AC2" s="10"/>
      <c r="AD2" s="10"/>
      <c r="AE2" s="11"/>
      <c r="AF2" s="12"/>
      <c r="AG2" s="12" t="s">
        <v>5</v>
      </c>
      <c r="AH2" s="12"/>
      <c r="AI2" s="12"/>
      <c r="AJ2" s="13"/>
    </row>
    <row r="3" spans="1:36">
      <c r="B3" s="14" t="s">
        <v>6</v>
      </c>
      <c r="C3" s="14" t="s">
        <v>6</v>
      </c>
      <c r="D3" s="14" t="s">
        <v>7</v>
      </c>
      <c r="E3" s="26" t="s">
        <v>17</v>
      </c>
      <c r="F3" s="26" t="s">
        <v>18</v>
      </c>
      <c r="G3" s="14" t="s">
        <v>6</v>
      </c>
      <c r="H3" s="14" t="s">
        <v>6</v>
      </c>
      <c r="I3" s="14" t="s">
        <v>7</v>
      </c>
      <c r="J3" s="26" t="s">
        <v>17</v>
      </c>
      <c r="K3" s="26" t="s">
        <v>18</v>
      </c>
      <c r="L3" s="14" t="s">
        <v>6</v>
      </c>
      <c r="M3" s="14" t="s">
        <v>6</v>
      </c>
      <c r="N3" s="14" t="s">
        <v>7</v>
      </c>
      <c r="O3" s="26" t="s">
        <v>17</v>
      </c>
      <c r="P3" s="26" t="s">
        <v>18</v>
      </c>
      <c r="Q3" s="14" t="s">
        <v>6</v>
      </c>
      <c r="R3" s="14" t="s">
        <v>6</v>
      </c>
      <c r="S3" s="14" t="s">
        <v>7</v>
      </c>
      <c r="T3" s="26" t="s">
        <v>17</v>
      </c>
      <c r="U3" s="26" t="s">
        <v>18</v>
      </c>
      <c r="V3" s="14" t="s">
        <v>6</v>
      </c>
      <c r="W3" s="14" t="s">
        <v>6</v>
      </c>
      <c r="X3" s="14" t="s">
        <v>7</v>
      </c>
      <c r="Y3" s="26" t="s">
        <v>17</v>
      </c>
      <c r="Z3" s="26" t="s">
        <v>18</v>
      </c>
      <c r="AA3" s="14" t="s">
        <v>6</v>
      </c>
      <c r="AB3" s="14" t="s">
        <v>6</v>
      </c>
      <c r="AC3" s="14" t="s">
        <v>7</v>
      </c>
      <c r="AD3" s="26" t="s">
        <v>17</v>
      </c>
      <c r="AE3" s="26" t="s">
        <v>18</v>
      </c>
      <c r="AF3" s="14" t="s">
        <v>6</v>
      </c>
      <c r="AG3" s="14" t="s">
        <v>6</v>
      </c>
      <c r="AH3" s="14" t="s">
        <v>7</v>
      </c>
      <c r="AI3" s="26" t="s">
        <v>17</v>
      </c>
      <c r="AJ3" s="26" t="s">
        <v>18</v>
      </c>
    </row>
    <row r="4" spans="1:36">
      <c r="B4" s="14" t="s">
        <v>8</v>
      </c>
      <c r="C4" s="14" t="s">
        <v>9</v>
      </c>
      <c r="D4" s="14" t="s">
        <v>10</v>
      </c>
      <c r="E4" s="26" t="s">
        <v>11</v>
      </c>
      <c r="F4" s="14" t="s">
        <v>11</v>
      </c>
      <c r="G4" s="14" t="s">
        <v>8</v>
      </c>
      <c r="H4" s="14" t="s">
        <v>9</v>
      </c>
      <c r="I4" s="14" t="s">
        <v>10</v>
      </c>
      <c r="J4" s="26" t="s">
        <v>11</v>
      </c>
      <c r="K4" s="14" t="s">
        <v>11</v>
      </c>
      <c r="L4" s="14" t="s">
        <v>8</v>
      </c>
      <c r="M4" s="14" t="s">
        <v>9</v>
      </c>
      <c r="N4" s="14" t="s">
        <v>10</v>
      </c>
      <c r="O4" s="26" t="s">
        <v>11</v>
      </c>
      <c r="P4" s="14" t="s">
        <v>11</v>
      </c>
      <c r="Q4" s="14" t="s">
        <v>8</v>
      </c>
      <c r="R4" s="14" t="s">
        <v>9</v>
      </c>
      <c r="S4" s="14" t="s">
        <v>10</v>
      </c>
      <c r="T4" s="26" t="s">
        <v>11</v>
      </c>
      <c r="U4" s="14" t="s">
        <v>11</v>
      </c>
      <c r="V4" s="14" t="s">
        <v>8</v>
      </c>
      <c r="W4" s="14" t="s">
        <v>9</v>
      </c>
      <c r="X4" s="14" t="s">
        <v>10</v>
      </c>
      <c r="Y4" s="26" t="s">
        <v>11</v>
      </c>
      <c r="Z4" s="14" t="s">
        <v>11</v>
      </c>
      <c r="AA4" s="14" t="s">
        <v>8</v>
      </c>
      <c r="AB4" s="14" t="s">
        <v>9</v>
      </c>
      <c r="AC4" s="14" t="s">
        <v>10</v>
      </c>
      <c r="AD4" s="26" t="s">
        <v>11</v>
      </c>
      <c r="AE4" s="14" t="s">
        <v>11</v>
      </c>
      <c r="AF4" s="14" t="s">
        <v>8</v>
      </c>
      <c r="AG4" s="14" t="s">
        <v>9</v>
      </c>
      <c r="AH4" s="14" t="s">
        <v>10</v>
      </c>
      <c r="AI4" s="26" t="s">
        <v>11</v>
      </c>
      <c r="AJ4" s="14" t="s">
        <v>11</v>
      </c>
    </row>
    <row r="5" spans="1:36">
      <c r="A5" s="29" t="s">
        <v>12</v>
      </c>
      <c r="B5" s="108">
        <v>41554</v>
      </c>
      <c r="C5" s="109"/>
      <c r="D5" s="109"/>
      <c r="E5" s="109"/>
      <c r="F5" s="110"/>
      <c r="G5" s="108">
        <v>41555</v>
      </c>
      <c r="H5" s="109"/>
      <c r="I5" s="109"/>
      <c r="J5" s="109"/>
      <c r="K5" s="110"/>
      <c r="L5" s="108">
        <v>41556</v>
      </c>
      <c r="M5" s="109"/>
      <c r="N5" s="109"/>
      <c r="O5" s="109"/>
      <c r="P5" s="110"/>
      <c r="Q5" s="108">
        <v>41557</v>
      </c>
      <c r="R5" s="109"/>
      <c r="S5" s="109"/>
      <c r="T5" s="109"/>
      <c r="U5" s="110"/>
      <c r="V5" s="108">
        <v>41558</v>
      </c>
      <c r="W5" s="109"/>
      <c r="X5" s="109"/>
      <c r="Y5" s="109"/>
      <c r="Z5" s="110"/>
      <c r="AA5" s="108">
        <v>41559</v>
      </c>
      <c r="AB5" s="109"/>
      <c r="AC5" s="109"/>
      <c r="AD5" s="109"/>
      <c r="AE5" s="110"/>
      <c r="AF5" s="108">
        <v>41560</v>
      </c>
      <c r="AG5" s="109"/>
      <c r="AH5" s="109"/>
      <c r="AI5" s="109"/>
      <c r="AJ5" s="110"/>
    </row>
    <row r="6" spans="1:36">
      <c r="A6" s="15" t="s">
        <v>16</v>
      </c>
      <c r="B6" s="16">
        <v>25</v>
      </c>
      <c r="C6" s="16">
        <v>19</v>
      </c>
      <c r="D6" s="16">
        <v>132</v>
      </c>
      <c r="E6" s="16">
        <v>9293</v>
      </c>
      <c r="F6" s="16">
        <v>705.5</v>
      </c>
      <c r="G6" s="16">
        <v>28</v>
      </c>
      <c r="H6" s="16">
        <v>22</v>
      </c>
      <c r="I6" s="16">
        <v>215</v>
      </c>
      <c r="J6" s="16">
        <v>14229.75</v>
      </c>
      <c r="K6" s="16"/>
      <c r="L6" s="16">
        <v>15</v>
      </c>
      <c r="M6" s="16">
        <v>8</v>
      </c>
      <c r="N6" s="16">
        <v>81</v>
      </c>
      <c r="O6" s="16">
        <v>5388.25</v>
      </c>
      <c r="P6" s="16"/>
      <c r="Q6" s="16">
        <v>27</v>
      </c>
      <c r="R6" s="16">
        <v>23</v>
      </c>
      <c r="S6" s="16">
        <v>189</v>
      </c>
      <c r="T6" s="16">
        <v>14631.5</v>
      </c>
      <c r="U6" s="16"/>
      <c r="V6" s="16">
        <v>12</v>
      </c>
      <c r="W6" s="16">
        <v>10</v>
      </c>
      <c r="X6" s="16">
        <v>81</v>
      </c>
      <c r="Y6" s="16">
        <v>5763.5</v>
      </c>
      <c r="Z6" s="16"/>
      <c r="AA6" s="16">
        <v>11</v>
      </c>
      <c r="AB6" s="16">
        <v>7</v>
      </c>
      <c r="AC6" s="16">
        <v>45</v>
      </c>
      <c r="AD6" s="16">
        <v>3213.5</v>
      </c>
      <c r="AE6" s="16">
        <v>571.5</v>
      </c>
      <c r="AF6" s="16">
        <f>SUM(B6,G6,L6,Q6,V6,AA6)</f>
        <v>118</v>
      </c>
      <c r="AG6" s="16">
        <f>SUM(C6,H6,M6,R6,W6,AB6)</f>
        <v>89</v>
      </c>
      <c r="AH6" s="16">
        <f>SUM(D6,I6,N6,S6,X6,AC6)</f>
        <v>743</v>
      </c>
      <c r="AI6" s="16">
        <f>SUM(E6,J6,O6,T6,Y6,AD6)</f>
        <v>52519.5</v>
      </c>
      <c r="AJ6" s="16">
        <f>SUM(F6,K6,P6,U6,Z6,AE6)</f>
        <v>1277</v>
      </c>
    </row>
    <row r="7" spans="1:36">
      <c r="A7" s="15" t="s">
        <v>14</v>
      </c>
      <c r="B7" s="16">
        <v>29</v>
      </c>
      <c r="C7" s="16">
        <v>24</v>
      </c>
      <c r="D7" s="16">
        <v>131</v>
      </c>
      <c r="E7" s="16">
        <v>7092</v>
      </c>
      <c r="F7" s="16">
        <v>498.5</v>
      </c>
      <c r="G7" s="16">
        <v>24</v>
      </c>
      <c r="H7" s="16">
        <v>20</v>
      </c>
      <c r="I7" s="16">
        <v>90</v>
      </c>
      <c r="J7" s="16">
        <v>5546.18</v>
      </c>
      <c r="K7" s="16"/>
      <c r="L7" s="16">
        <v>24</v>
      </c>
      <c r="M7" s="16">
        <v>19</v>
      </c>
      <c r="N7" s="16">
        <v>87</v>
      </c>
      <c r="O7" s="16">
        <v>5437.5</v>
      </c>
      <c r="P7" s="16"/>
      <c r="Q7" s="16">
        <v>39</v>
      </c>
      <c r="R7" s="16">
        <v>35</v>
      </c>
      <c r="S7" s="16">
        <v>329</v>
      </c>
      <c r="T7" s="16">
        <v>18196.05</v>
      </c>
      <c r="U7" s="16">
        <v>3224</v>
      </c>
      <c r="V7" s="16">
        <v>29</v>
      </c>
      <c r="W7" s="16">
        <v>20</v>
      </c>
      <c r="X7" s="16">
        <v>334</v>
      </c>
      <c r="Y7" s="16">
        <v>15000</v>
      </c>
      <c r="Z7" s="16">
        <v>6744.1</v>
      </c>
      <c r="AA7" s="16">
        <v>8</v>
      </c>
      <c r="AB7" s="16">
        <v>4</v>
      </c>
      <c r="AC7" s="16">
        <v>36</v>
      </c>
      <c r="AD7" s="16">
        <v>2400</v>
      </c>
      <c r="AE7" s="16"/>
      <c r="AF7" s="16">
        <f t="shared" ref="AF7:AJ8" si="0">SUM(B7,G7,L7,Q7,V7,AA7)</f>
        <v>153</v>
      </c>
      <c r="AG7" s="16">
        <f t="shared" si="0"/>
        <v>122</v>
      </c>
      <c r="AH7" s="16">
        <f t="shared" si="0"/>
        <v>1007</v>
      </c>
      <c r="AI7" s="16">
        <f t="shared" si="0"/>
        <v>53671.729999999996</v>
      </c>
      <c r="AJ7" s="16">
        <f t="shared" si="0"/>
        <v>10466.6</v>
      </c>
    </row>
    <row r="8" spans="1:36">
      <c r="A8" s="15" t="s">
        <v>13</v>
      </c>
      <c r="B8" s="16">
        <v>24</v>
      </c>
      <c r="C8" s="16">
        <v>13</v>
      </c>
      <c r="D8" s="16">
        <v>82</v>
      </c>
      <c r="E8" s="16">
        <v>5233</v>
      </c>
      <c r="F8" s="16"/>
      <c r="G8" s="16">
        <v>25</v>
      </c>
      <c r="H8" s="16">
        <v>21</v>
      </c>
      <c r="I8" s="16">
        <v>162</v>
      </c>
      <c r="J8" s="16">
        <v>10255</v>
      </c>
      <c r="K8" s="16"/>
      <c r="L8" s="16">
        <v>25</v>
      </c>
      <c r="M8" s="16">
        <v>18</v>
      </c>
      <c r="N8" s="16">
        <v>148</v>
      </c>
      <c r="O8" s="16">
        <v>9491</v>
      </c>
      <c r="P8" s="16"/>
      <c r="Q8" s="16">
        <v>15</v>
      </c>
      <c r="R8" s="16">
        <v>14</v>
      </c>
      <c r="S8" s="16">
        <v>140</v>
      </c>
      <c r="T8" s="16">
        <v>8176</v>
      </c>
      <c r="U8" s="16">
        <v>750</v>
      </c>
      <c r="V8" s="16">
        <v>21</v>
      </c>
      <c r="W8" s="16">
        <v>13</v>
      </c>
      <c r="X8" s="16">
        <v>87</v>
      </c>
      <c r="Y8" s="16">
        <v>5498</v>
      </c>
      <c r="Z8" s="16"/>
      <c r="AA8" s="16">
        <v>17</v>
      </c>
      <c r="AB8" s="16">
        <v>12</v>
      </c>
      <c r="AC8" s="16">
        <v>107</v>
      </c>
      <c r="AD8" s="16">
        <v>4000</v>
      </c>
      <c r="AE8" s="16">
        <v>2697.4</v>
      </c>
      <c r="AF8" s="16">
        <f t="shared" si="0"/>
        <v>127</v>
      </c>
      <c r="AG8" s="16">
        <f t="shared" si="0"/>
        <v>91</v>
      </c>
      <c r="AH8" s="16">
        <f t="shared" si="0"/>
        <v>726</v>
      </c>
      <c r="AI8" s="16">
        <f t="shared" si="0"/>
        <v>42653</v>
      </c>
      <c r="AJ8" s="16">
        <f t="shared" si="0"/>
        <v>3447.4</v>
      </c>
    </row>
    <row r="9" spans="1:36">
      <c r="A9" s="17"/>
      <c r="P9" s="18"/>
    </row>
    <row r="10" spans="1:36">
      <c r="A10" s="28" t="s">
        <v>15</v>
      </c>
      <c r="B10" s="19">
        <f t="shared" ref="B10:N10" si="1">SUM(B6:B8)</f>
        <v>78</v>
      </c>
      <c r="C10" s="19">
        <f t="shared" si="1"/>
        <v>56</v>
      </c>
      <c r="D10" s="19">
        <f t="shared" si="1"/>
        <v>345</v>
      </c>
      <c r="E10" s="19">
        <f>SUM(E6,E7,E8)</f>
        <v>21618</v>
      </c>
      <c r="F10" s="19">
        <f t="shared" si="1"/>
        <v>1204</v>
      </c>
      <c r="G10" s="20">
        <f t="shared" si="1"/>
        <v>77</v>
      </c>
      <c r="H10" s="20">
        <f t="shared" si="1"/>
        <v>63</v>
      </c>
      <c r="I10" s="20">
        <f t="shared" si="1"/>
        <v>467</v>
      </c>
      <c r="J10" s="20">
        <f>SUM(J6:J8)</f>
        <v>30030.93</v>
      </c>
      <c r="K10" s="20">
        <f t="shared" si="1"/>
        <v>0</v>
      </c>
      <c r="L10" s="21">
        <f t="shared" si="1"/>
        <v>64</v>
      </c>
      <c r="M10" s="21">
        <f t="shared" si="1"/>
        <v>45</v>
      </c>
      <c r="N10" s="21">
        <f t="shared" si="1"/>
        <v>316</v>
      </c>
      <c r="O10" s="21">
        <f>SUM(O6:O8)</f>
        <v>20316.75</v>
      </c>
      <c r="P10" s="21">
        <f>SUM(P6:P9)</f>
        <v>0</v>
      </c>
      <c r="Q10" s="22">
        <f t="shared" ref="Q10:AJ10" si="2">SUM(Q6:Q8)</f>
        <v>81</v>
      </c>
      <c r="R10" s="22">
        <f t="shared" si="2"/>
        <v>72</v>
      </c>
      <c r="S10" s="22">
        <f t="shared" si="2"/>
        <v>658</v>
      </c>
      <c r="T10" s="22">
        <f>SUM(T6:T8)</f>
        <v>41003.550000000003</v>
      </c>
      <c r="U10" s="22">
        <f t="shared" si="2"/>
        <v>3974</v>
      </c>
      <c r="V10" s="23">
        <f t="shared" si="2"/>
        <v>62</v>
      </c>
      <c r="W10" s="23">
        <f t="shared" si="2"/>
        <v>43</v>
      </c>
      <c r="X10" s="23">
        <f t="shared" si="2"/>
        <v>502</v>
      </c>
      <c r="Y10" s="23">
        <f>SUM(Y6:Y8)</f>
        <v>26261.5</v>
      </c>
      <c r="Z10" s="23">
        <f t="shared" si="2"/>
        <v>6744.1</v>
      </c>
      <c r="AA10" s="23">
        <f t="shared" si="2"/>
        <v>36</v>
      </c>
      <c r="AB10" s="23">
        <f t="shared" si="2"/>
        <v>23</v>
      </c>
      <c r="AC10" s="23">
        <f t="shared" si="2"/>
        <v>188</v>
      </c>
      <c r="AD10" s="23">
        <f>SUM(AD6:AD8)</f>
        <v>9613.5</v>
      </c>
      <c r="AE10" s="23">
        <f>SUM(AE6:AE8)</f>
        <v>3268.9</v>
      </c>
      <c r="AF10" s="24">
        <f t="shared" si="2"/>
        <v>398</v>
      </c>
      <c r="AG10" s="24">
        <f t="shared" si="2"/>
        <v>302</v>
      </c>
      <c r="AH10" s="24">
        <f>SUM(AH6:AH8)</f>
        <v>2476</v>
      </c>
      <c r="AI10" s="24">
        <f t="shared" si="2"/>
        <v>148844.22999999998</v>
      </c>
      <c r="AJ10" s="24">
        <f t="shared" si="2"/>
        <v>15191</v>
      </c>
    </row>
    <row r="11" spans="1:36">
      <c r="A11" s="17"/>
      <c r="B11" s="17"/>
      <c r="C11" s="25">
        <f>C10/B10</f>
        <v>0.71794871794871795</v>
      </c>
      <c r="D11" s="17"/>
      <c r="E11" s="17"/>
      <c r="F11" s="17"/>
      <c r="G11" s="17"/>
      <c r="H11" s="25">
        <f>H10/G10</f>
        <v>0.81818181818181823</v>
      </c>
      <c r="I11" s="17"/>
      <c r="J11" s="17"/>
      <c r="K11" s="17"/>
      <c r="L11" s="17"/>
      <c r="M11" s="25">
        <f>M10/L10</f>
        <v>0.703125</v>
      </c>
      <c r="N11" s="17"/>
      <c r="O11" s="17"/>
      <c r="P11" s="17"/>
      <c r="Q11" s="17"/>
      <c r="R11" s="25">
        <f>R10/Q10</f>
        <v>0.88888888888888884</v>
      </c>
      <c r="S11" s="17"/>
      <c r="T11" s="17"/>
      <c r="U11" s="17"/>
      <c r="V11" s="17"/>
      <c r="W11" s="25">
        <f>W10/V10</f>
        <v>0.69354838709677424</v>
      </c>
      <c r="X11" s="17"/>
      <c r="Y11" s="17"/>
      <c r="Z11" s="17"/>
      <c r="AA11" s="17"/>
      <c r="AB11" s="25">
        <f>AB10/AA10</f>
        <v>0.63888888888888884</v>
      </c>
      <c r="AC11" s="17"/>
      <c r="AD11" s="17"/>
      <c r="AE11" s="17"/>
      <c r="AF11" s="17"/>
      <c r="AG11" s="25">
        <f>AG10/AF10</f>
        <v>0.75879396984924619</v>
      </c>
      <c r="AH11" s="25"/>
      <c r="AI11" s="17"/>
      <c r="AJ11" s="17"/>
    </row>
  </sheetData>
  <mergeCells count="7">
    <mergeCell ref="AF5:AJ5"/>
    <mergeCell ref="B5:F5"/>
    <mergeCell ref="G5:K5"/>
    <mergeCell ref="L5:P5"/>
    <mergeCell ref="Q5:U5"/>
    <mergeCell ref="V5:Z5"/>
    <mergeCell ref="AA5:AE5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AJ11"/>
  <sheetViews>
    <sheetView workbookViewId="0">
      <pane xSplit="1" topLeftCell="N1" activePane="topRight" state="frozen"/>
      <selection pane="topRight" activeCell="AE6" sqref="AE6"/>
    </sheetView>
  </sheetViews>
  <sheetFormatPr defaultRowHeight="15"/>
  <cols>
    <col min="1" max="1" width="10" bestFit="1" customWidth="1"/>
    <col min="2" max="36" width="7.7109375" customWidth="1"/>
  </cols>
  <sheetData>
    <row r="2" spans="1:36">
      <c r="A2" s="1"/>
      <c r="B2" s="2"/>
      <c r="C2" s="2" t="s">
        <v>0</v>
      </c>
      <c r="D2" s="2"/>
      <c r="E2" s="2"/>
      <c r="F2" s="3"/>
      <c r="G2" s="4"/>
      <c r="H2" s="4" t="s">
        <v>1</v>
      </c>
      <c r="I2" s="4"/>
      <c r="J2" s="4"/>
      <c r="K2" s="5"/>
      <c r="L2" s="6"/>
      <c r="M2" s="6" t="s">
        <v>2</v>
      </c>
      <c r="N2" s="6"/>
      <c r="O2" s="6"/>
      <c r="P2" s="7"/>
      <c r="Q2" s="8"/>
      <c r="R2" s="8" t="s">
        <v>3</v>
      </c>
      <c r="S2" s="8"/>
      <c r="T2" s="8"/>
      <c r="U2" s="9"/>
      <c r="V2" s="10"/>
      <c r="W2" s="10" t="s">
        <v>4</v>
      </c>
      <c r="X2" s="10"/>
      <c r="Y2" s="10"/>
      <c r="Z2" s="11"/>
      <c r="AA2" s="10"/>
      <c r="AB2" s="10" t="s">
        <v>19</v>
      </c>
      <c r="AC2" s="10"/>
      <c r="AD2" s="10"/>
      <c r="AE2" s="11"/>
      <c r="AF2" s="12"/>
      <c r="AG2" s="12" t="s">
        <v>5</v>
      </c>
      <c r="AH2" s="12"/>
      <c r="AI2" s="12"/>
      <c r="AJ2" s="13"/>
    </row>
    <row r="3" spans="1:36">
      <c r="B3" s="14" t="s">
        <v>6</v>
      </c>
      <c r="C3" s="14" t="s">
        <v>6</v>
      </c>
      <c r="D3" s="14" t="s">
        <v>7</v>
      </c>
      <c r="E3" s="26" t="s">
        <v>17</v>
      </c>
      <c r="F3" s="26" t="s">
        <v>18</v>
      </c>
      <c r="G3" s="14" t="s">
        <v>6</v>
      </c>
      <c r="H3" s="14" t="s">
        <v>6</v>
      </c>
      <c r="I3" s="14" t="s">
        <v>7</v>
      </c>
      <c r="J3" s="26" t="s">
        <v>17</v>
      </c>
      <c r="K3" s="26" t="s">
        <v>18</v>
      </c>
      <c r="L3" s="14" t="s">
        <v>6</v>
      </c>
      <c r="M3" s="14" t="s">
        <v>6</v>
      </c>
      <c r="N3" s="14" t="s">
        <v>7</v>
      </c>
      <c r="O3" s="26" t="s">
        <v>17</v>
      </c>
      <c r="P3" s="26" t="s">
        <v>18</v>
      </c>
      <c r="Q3" s="14" t="s">
        <v>6</v>
      </c>
      <c r="R3" s="14" t="s">
        <v>6</v>
      </c>
      <c r="S3" s="14" t="s">
        <v>7</v>
      </c>
      <c r="T3" s="26" t="s">
        <v>17</v>
      </c>
      <c r="U3" s="26" t="s">
        <v>18</v>
      </c>
      <c r="V3" s="14" t="s">
        <v>6</v>
      </c>
      <c r="W3" s="14" t="s">
        <v>6</v>
      </c>
      <c r="X3" s="14" t="s">
        <v>7</v>
      </c>
      <c r="Y3" s="26" t="s">
        <v>17</v>
      </c>
      <c r="Z3" s="26" t="s">
        <v>18</v>
      </c>
      <c r="AA3" s="14" t="s">
        <v>6</v>
      </c>
      <c r="AB3" s="14" t="s">
        <v>6</v>
      </c>
      <c r="AC3" s="14" t="s">
        <v>7</v>
      </c>
      <c r="AD3" s="26" t="s">
        <v>17</v>
      </c>
      <c r="AE3" s="26" t="s">
        <v>18</v>
      </c>
      <c r="AF3" s="14" t="s">
        <v>6</v>
      </c>
      <c r="AG3" s="14" t="s">
        <v>6</v>
      </c>
      <c r="AH3" s="14" t="s">
        <v>7</v>
      </c>
      <c r="AI3" s="26" t="s">
        <v>17</v>
      </c>
      <c r="AJ3" s="26" t="s">
        <v>18</v>
      </c>
    </row>
    <row r="4" spans="1:36">
      <c r="B4" s="14" t="s">
        <v>8</v>
      </c>
      <c r="C4" s="14" t="s">
        <v>9</v>
      </c>
      <c r="D4" s="14" t="s">
        <v>10</v>
      </c>
      <c r="E4" s="26" t="s">
        <v>11</v>
      </c>
      <c r="F4" s="14" t="s">
        <v>11</v>
      </c>
      <c r="G4" s="14" t="s">
        <v>8</v>
      </c>
      <c r="H4" s="14" t="s">
        <v>9</v>
      </c>
      <c r="I4" s="14" t="s">
        <v>10</v>
      </c>
      <c r="J4" s="26" t="s">
        <v>11</v>
      </c>
      <c r="K4" s="14" t="s">
        <v>11</v>
      </c>
      <c r="L4" s="14" t="s">
        <v>8</v>
      </c>
      <c r="M4" s="14" t="s">
        <v>9</v>
      </c>
      <c r="N4" s="14" t="s">
        <v>10</v>
      </c>
      <c r="O4" s="26" t="s">
        <v>11</v>
      </c>
      <c r="P4" s="14" t="s">
        <v>11</v>
      </c>
      <c r="Q4" s="14" t="s">
        <v>8</v>
      </c>
      <c r="R4" s="14" t="s">
        <v>9</v>
      </c>
      <c r="S4" s="14" t="s">
        <v>10</v>
      </c>
      <c r="T4" s="26" t="s">
        <v>11</v>
      </c>
      <c r="U4" s="14" t="s">
        <v>11</v>
      </c>
      <c r="V4" s="14" t="s">
        <v>8</v>
      </c>
      <c r="W4" s="14" t="s">
        <v>9</v>
      </c>
      <c r="X4" s="14" t="s">
        <v>10</v>
      </c>
      <c r="Y4" s="26" t="s">
        <v>11</v>
      </c>
      <c r="Z4" s="14" t="s">
        <v>11</v>
      </c>
      <c r="AA4" s="14" t="s">
        <v>8</v>
      </c>
      <c r="AB4" s="14" t="s">
        <v>9</v>
      </c>
      <c r="AC4" s="14" t="s">
        <v>10</v>
      </c>
      <c r="AD4" s="26" t="s">
        <v>11</v>
      </c>
      <c r="AE4" s="14" t="s">
        <v>11</v>
      </c>
      <c r="AF4" s="14" t="s">
        <v>8</v>
      </c>
      <c r="AG4" s="14" t="s">
        <v>9</v>
      </c>
      <c r="AH4" s="14" t="s">
        <v>10</v>
      </c>
      <c r="AI4" s="26" t="s">
        <v>11</v>
      </c>
      <c r="AJ4" s="14" t="s">
        <v>11</v>
      </c>
    </row>
    <row r="5" spans="1:36">
      <c r="A5" s="29" t="s">
        <v>12</v>
      </c>
      <c r="B5" s="108">
        <v>41561</v>
      </c>
      <c r="C5" s="109"/>
      <c r="D5" s="109"/>
      <c r="E5" s="109"/>
      <c r="F5" s="110"/>
      <c r="G5" s="108">
        <v>41562</v>
      </c>
      <c r="H5" s="109"/>
      <c r="I5" s="109"/>
      <c r="J5" s="109"/>
      <c r="K5" s="110"/>
      <c r="L5" s="108">
        <v>41563</v>
      </c>
      <c r="M5" s="109"/>
      <c r="N5" s="109"/>
      <c r="O5" s="109"/>
      <c r="P5" s="110"/>
      <c r="Q5" s="108">
        <v>41564</v>
      </c>
      <c r="R5" s="109"/>
      <c r="S5" s="109"/>
      <c r="T5" s="109"/>
      <c r="U5" s="110"/>
      <c r="V5" s="108">
        <v>41565</v>
      </c>
      <c r="W5" s="109"/>
      <c r="X5" s="109"/>
      <c r="Y5" s="109"/>
      <c r="Z5" s="110"/>
      <c r="AA5" s="108">
        <v>41566</v>
      </c>
      <c r="AB5" s="109"/>
      <c r="AC5" s="109"/>
      <c r="AD5" s="109"/>
      <c r="AE5" s="110"/>
      <c r="AF5" s="108">
        <v>41567</v>
      </c>
      <c r="AG5" s="109"/>
      <c r="AH5" s="109"/>
      <c r="AI5" s="109"/>
      <c r="AJ5" s="110"/>
    </row>
    <row r="6" spans="1:36">
      <c r="A6" s="15" t="s">
        <v>16</v>
      </c>
      <c r="B6" s="16">
        <v>24</v>
      </c>
      <c r="C6" s="16">
        <v>15</v>
      </c>
      <c r="D6" s="16">
        <v>144</v>
      </c>
      <c r="E6" s="16">
        <v>9355</v>
      </c>
      <c r="F6" s="16"/>
      <c r="G6" s="16">
        <v>28</v>
      </c>
      <c r="H6" s="16">
        <v>22</v>
      </c>
      <c r="I6" s="16">
        <v>214</v>
      </c>
      <c r="J6" s="16">
        <v>15136</v>
      </c>
      <c r="K6" s="16"/>
      <c r="L6" s="16">
        <v>18</v>
      </c>
      <c r="M6" s="16">
        <v>11</v>
      </c>
      <c r="N6" s="16">
        <v>98</v>
      </c>
      <c r="O6" s="16">
        <v>5385.5</v>
      </c>
      <c r="P6" s="16">
        <v>498.5</v>
      </c>
      <c r="Q6" s="16">
        <v>21</v>
      </c>
      <c r="R6" s="16">
        <v>25</v>
      </c>
      <c r="S6" s="16">
        <v>197</v>
      </c>
      <c r="T6" s="16">
        <v>13417.25</v>
      </c>
      <c r="U6" s="16">
        <v>1466.7</v>
      </c>
      <c r="V6" s="16">
        <v>12</v>
      </c>
      <c r="W6" s="16">
        <v>6</v>
      </c>
      <c r="X6" s="16">
        <v>81</v>
      </c>
      <c r="Y6" s="16">
        <v>4648.5</v>
      </c>
      <c r="Z6" s="16"/>
      <c r="AA6" s="16">
        <v>10</v>
      </c>
      <c r="AB6" s="16">
        <v>6</v>
      </c>
      <c r="AC6" s="16">
        <v>60</v>
      </c>
      <c r="AD6" s="16">
        <v>3755</v>
      </c>
      <c r="AE6" s="16"/>
      <c r="AF6" s="16">
        <f>SUM(B6,G6,L6,Q6,V6,AA6)</f>
        <v>113</v>
      </c>
      <c r="AG6" s="16">
        <f>SUM(C6,H6,M6,R6,W6,AB6)</f>
        <v>85</v>
      </c>
      <c r="AH6" s="16">
        <f>SUM(D6,I6,N6,S6,X6,AC6)</f>
        <v>794</v>
      </c>
      <c r="AI6" s="16">
        <f>SUM(E6,J6,O6,T6,Y6,AD6)</f>
        <v>51697.25</v>
      </c>
      <c r="AJ6" s="16">
        <f>SUM(F6,K6,P6,U6,Z6,AE6)</f>
        <v>1965.2</v>
      </c>
    </row>
    <row r="7" spans="1:36">
      <c r="A7" s="15" t="s">
        <v>14</v>
      </c>
      <c r="B7" s="16">
        <v>27</v>
      </c>
      <c r="C7" s="16">
        <v>27</v>
      </c>
      <c r="D7" s="16">
        <v>113</v>
      </c>
      <c r="E7" s="16">
        <v>6946.35</v>
      </c>
      <c r="F7" s="16">
        <v>559.70000000000005</v>
      </c>
      <c r="G7" s="16">
        <v>24</v>
      </c>
      <c r="H7" s="16">
        <v>21</v>
      </c>
      <c r="I7" s="16">
        <v>84</v>
      </c>
      <c r="J7" s="16">
        <v>5408.25</v>
      </c>
      <c r="K7" s="16"/>
      <c r="L7" s="16">
        <v>27</v>
      </c>
      <c r="M7" s="16">
        <v>24</v>
      </c>
      <c r="N7" s="16">
        <v>131</v>
      </c>
      <c r="O7" s="16">
        <v>8368.4</v>
      </c>
      <c r="P7" s="16"/>
      <c r="Q7" s="16">
        <v>39</v>
      </c>
      <c r="R7" s="16">
        <v>36</v>
      </c>
      <c r="S7" s="16">
        <v>332</v>
      </c>
      <c r="T7" s="16">
        <v>20134</v>
      </c>
      <c r="U7" s="16">
        <v>1420</v>
      </c>
      <c r="V7" s="16">
        <v>29</v>
      </c>
      <c r="W7" s="16">
        <v>24</v>
      </c>
      <c r="X7" s="16">
        <v>480</v>
      </c>
      <c r="Y7" s="16">
        <v>31208</v>
      </c>
      <c r="Z7" s="16">
        <v>489.6</v>
      </c>
      <c r="AA7" s="16"/>
      <c r="AB7" s="16"/>
      <c r="AC7" s="16"/>
      <c r="AD7" s="16"/>
      <c r="AE7" s="16"/>
      <c r="AF7" s="16">
        <f t="shared" ref="AF7:AJ8" si="0">SUM(B7,G7,L7,Q7,V7,AA7)</f>
        <v>146</v>
      </c>
      <c r="AG7" s="16">
        <f t="shared" si="0"/>
        <v>132</v>
      </c>
      <c r="AH7" s="16">
        <f t="shared" si="0"/>
        <v>1140</v>
      </c>
      <c r="AI7" s="16">
        <f t="shared" si="0"/>
        <v>72065</v>
      </c>
      <c r="AJ7" s="16">
        <f t="shared" si="0"/>
        <v>2469.3000000000002</v>
      </c>
    </row>
    <row r="8" spans="1:36">
      <c r="A8" s="15" t="s">
        <v>13</v>
      </c>
      <c r="B8" s="16">
        <v>23</v>
      </c>
      <c r="C8" s="16">
        <v>11</v>
      </c>
      <c r="D8" s="16">
        <v>76</v>
      </c>
      <c r="E8" s="16">
        <v>4871</v>
      </c>
      <c r="F8" s="16"/>
      <c r="G8" s="16">
        <v>25</v>
      </c>
      <c r="H8" s="16">
        <v>18</v>
      </c>
      <c r="I8" s="16">
        <v>212</v>
      </c>
      <c r="J8" s="16">
        <v>12048</v>
      </c>
      <c r="K8" s="16">
        <v>1330.5</v>
      </c>
      <c r="L8" s="16">
        <v>24</v>
      </c>
      <c r="M8" s="16">
        <v>19</v>
      </c>
      <c r="N8" s="16">
        <v>290</v>
      </c>
      <c r="O8" s="16">
        <v>16424</v>
      </c>
      <c r="P8" s="16">
        <v>1946</v>
      </c>
      <c r="Q8" s="16">
        <v>17</v>
      </c>
      <c r="R8" s="16">
        <v>12</v>
      </c>
      <c r="S8" s="16">
        <v>153</v>
      </c>
      <c r="T8" s="16">
        <v>5828</v>
      </c>
      <c r="U8" s="16">
        <v>3964.5</v>
      </c>
      <c r="V8" s="16">
        <v>21</v>
      </c>
      <c r="W8" s="16">
        <v>11</v>
      </c>
      <c r="X8" s="16">
        <v>83</v>
      </c>
      <c r="Y8" s="16">
        <v>4913</v>
      </c>
      <c r="Z8" s="16">
        <v>367.2</v>
      </c>
      <c r="AA8" s="16">
        <v>17</v>
      </c>
      <c r="AB8" s="16">
        <v>9</v>
      </c>
      <c r="AC8" s="16">
        <v>80</v>
      </c>
      <c r="AD8" s="16">
        <v>5280</v>
      </c>
      <c r="AE8" s="16"/>
      <c r="AF8" s="16">
        <f t="shared" si="0"/>
        <v>127</v>
      </c>
      <c r="AG8" s="16">
        <f t="shared" si="0"/>
        <v>80</v>
      </c>
      <c r="AH8" s="16">
        <f t="shared" si="0"/>
        <v>894</v>
      </c>
      <c r="AI8" s="16">
        <f t="shared" si="0"/>
        <v>49364</v>
      </c>
      <c r="AJ8" s="16">
        <f t="shared" si="0"/>
        <v>7608.2</v>
      </c>
    </row>
    <row r="9" spans="1:36">
      <c r="A9" s="17"/>
      <c r="P9" s="18"/>
    </row>
    <row r="10" spans="1:36">
      <c r="A10" s="28" t="s">
        <v>15</v>
      </c>
      <c r="B10" s="19">
        <f t="shared" ref="B10:N10" si="1">SUM(B6:B8)</f>
        <v>74</v>
      </c>
      <c r="C10" s="19">
        <f t="shared" si="1"/>
        <v>53</v>
      </c>
      <c r="D10" s="19">
        <f t="shared" si="1"/>
        <v>333</v>
      </c>
      <c r="E10" s="19">
        <f>SUM(E6,E7,E8)</f>
        <v>21172.35</v>
      </c>
      <c r="F10" s="19">
        <f t="shared" si="1"/>
        <v>559.70000000000005</v>
      </c>
      <c r="G10" s="20">
        <f t="shared" si="1"/>
        <v>77</v>
      </c>
      <c r="H10" s="20">
        <f t="shared" si="1"/>
        <v>61</v>
      </c>
      <c r="I10" s="20">
        <f t="shared" si="1"/>
        <v>510</v>
      </c>
      <c r="J10" s="20">
        <f>SUM(J6:J8)</f>
        <v>32592.25</v>
      </c>
      <c r="K10" s="20">
        <f t="shared" si="1"/>
        <v>1330.5</v>
      </c>
      <c r="L10" s="21">
        <f t="shared" si="1"/>
        <v>69</v>
      </c>
      <c r="M10" s="21">
        <f t="shared" si="1"/>
        <v>54</v>
      </c>
      <c r="N10" s="21">
        <f t="shared" si="1"/>
        <v>519</v>
      </c>
      <c r="O10" s="21">
        <f>SUM(O6:O8)</f>
        <v>30177.9</v>
      </c>
      <c r="P10" s="21">
        <f>SUM(P6:P9)</f>
        <v>2444.5</v>
      </c>
      <c r="Q10" s="22">
        <f t="shared" ref="Q10:AJ10" si="2">SUM(Q6:Q8)</f>
        <v>77</v>
      </c>
      <c r="R10" s="22">
        <f t="shared" si="2"/>
        <v>73</v>
      </c>
      <c r="S10" s="22">
        <f t="shared" si="2"/>
        <v>682</v>
      </c>
      <c r="T10" s="22">
        <f>SUM(T6:T8)</f>
        <v>39379.25</v>
      </c>
      <c r="U10" s="22">
        <f t="shared" si="2"/>
        <v>6851.2</v>
      </c>
      <c r="V10" s="23">
        <f t="shared" si="2"/>
        <v>62</v>
      </c>
      <c r="W10" s="23">
        <f t="shared" si="2"/>
        <v>41</v>
      </c>
      <c r="X10" s="23">
        <f t="shared" si="2"/>
        <v>644</v>
      </c>
      <c r="Y10" s="23">
        <f>SUM(Y6:Y8)</f>
        <v>40769.5</v>
      </c>
      <c r="Z10" s="23">
        <f t="shared" si="2"/>
        <v>856.8</v>
      </c>
      <c r="AA10" s="23">
        <f t="shared" si="2"/>
        <v>27</v>
      </c>
      <c r="AB10" s="23">
        <f t="shared" si="2"/>
        <v>15</v>
      </c>
      <c r="AC10" s="23">
        <f t="shared" si="2"/>
        <v>140</v>
      </c>
      <c r="AD10" s="23">
        <f>SUM(AD6:AD8)</f>
        <v>9035</v>
      </c>
      <c r="AE10" s="23">
        <f>SUM(AE6:AE8)</f>
        <v>0</v>
      </c>
      <c r="AF10" s="24">
        <f t="shared" si="2"/>
        <v>386</v>
      </c>
      <c r="AG10" s="24">
        <f t="shared" si="2"/>
        <v>297</v>
      </c>
      <c r="AH10" s="24">
        <f>SUM(AH6:AH8)</f>
        <v>2828</v>
      </c>
      <c r="AI10" s="24">
        <f t="shared" si="2"/>
        <v>173126.25</v>
      </c>
      <c r="AJ10" s="24">
        <f t="shared" si="2"/>
        <v>12042.7</v>
      </c>
    </row>
    <row r="11" spans="1:36">
      <c r="A11" s="17"/>
      <c r="B11" s="17"/>
      <c r="C11" s="25">
        <f>C10/B10</f>
        <v>0.71621621621621623</v>
      </c>
      <c r="D11" s="17"/>
      <c r="E11" s="17"/>
      <c r="F11" s="17"/>
      <c r="G11" s="17"/>
      <c r="H11" s="25">
        <f>H10/G10</f>
        <v>0.79220779220779225</v>
      </c>
      <c r="I11" s="17"/>
      <c r="J11" s="17"/>
      <c r="K11" s="17"/>
      <c r="L11" s="17"/>
      <c r="M11" s="25">
        <f>M10/L10</f>
        <v>0.78260869565217395</v>
      </c>
      <c r="N11" s="17"/>
      <c r="O11" s="17"/>
      <c r="P11" s="17"/>
      <c r="Q11" s="17"/>
      <c r="R11" s="25">
        <f>R10/Q10</f>
        <v>0.94805194805194803</v>
      </c>
      <c r="S11" s="17"/>
      <c r="T11" s="17"/>
      <c r="U11" s="17"/>
      <c r="V11" s="17"/>
      <c r="W11" s="25">
        <f>W10/V10</f>
        <v>0.66129032258064513</v>
      </c>
      <c r="X11" s="17"/>
      <c r="Y11" s="17"/>
      <c r="Z11" s="17"/>
      <c r="AA11" s="17"/>
      <c r="AB11" s="25">
        <f>AB10/AA10</f>
        <v>0.55555555555555558</v>
      </c>
      <c r="AC11" s="17"/>
      <c r="AD11" s="17"/>
      <c r="AE11" s="17"/>
      <c r="AF11" s="17"/>
      <c r="AG11" s="25">
        <f>AG10/AF10</f>
        <v>0.76943005181347146</v>
      </c>
      <c r="AH11" s="25"/>
      <c r="AI11" s="17"/>
      <c r="AJ11" s="17"/>
    </row>
  </sheetData>
  <mergeCells count="7">
    <mergeCell ref="AF5:AJ5"/>
    <mergeCell ref="B5:F5"/>
    <mergeCell ref="G5:K5"/>
    <mergeCell ref="L5:P5"/>
    <mergeCell ref="Q5:U5"/>
    <mergeCell ref="V5:Z5"/>
    <mergeCell ref="AA5:AE5"/>
  </mergeCells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AJ11"/>
  <sheetViews>
    <sheetView workbookViewId="0">
      <pane xSplit="1" topLeftCell="B1" activePane="topRight" state="frozen"/>
      <selection pane="topRight" activeCell="H23" sqref="H23"/>
    </sheetView>
  </sheetViews>
  <sheetFormatPr defaultRowHeight="15"/>
  <cols>
    <col min="1" max="1" width="10" bestFit="1" customWidth="1"/>
    <col min="2" max="36" width="7.7109375" customWidth="1"/>
  </cols>
  <sheetData>
    <row r="2" spans="1:36">
      <c r="A2" s="1"/>
      <c r="B2" s="2"/>
      <c r="C2" s="2" t="s">
        <v>0</v>
      </c>
      <c r="D2" s="2"/>
      <c r="E2" s="2"/>
      <c r="F2" s="3"/>
      <c r="G2" s="4"/>
      <c r="H2" s="4" t="s">
        <v>1</v>
      </c>
      <c r="I2" s="4"/>
      <c r="J2" s="4"/>
      <c r="K2" s="5"/>
      <c r="L2" s="6"/>
      <c r="M2" s="6" t="s">
        <v>2</v>
      </c>
      <c r="N2" s="6"/>
      <c r="O2" s="6"/>
      <c r="P2" s="7"/>
      <c r="Q2" s="8"/>
      <c r="R2" s="8" t="s">
        <v>3</v>
      </c>
      <c r="S2" s="8"/>
      <c r="T2" s="8"/>
      <c r="U2" s="9"/>
      <c r="V2" s="10"/>
      <c r="W2" s="10" t="s">
        <v>4</v>
      </c>
      <c r="X2" s="10"/>
      <c r="Y2" s="10"/>
      <c r="Z2" s="11"/>
      <c r="AA2" s="10"/>
      <c r="AB2" s="10" t="s">
        <v>19</v>
      </c>
      <c r="AC2" s="10"/>
      <c r="AD2" s="10"/>
      <c r="AE2" s="11"/>
      <c r="AF2" s="12"/>
      <c r="AG2" s="12" t="s">
        <v>5</v>
      </c>
      <c r="AH2" s="12"/>
      <c r="AI2" s="12"/>
      <c r="AJ2" s="13"/>
    </row>
    <row r="3" spans="1:36">
      <c r="B3" s="14" t="s">
        <v>6</v>
      </c>
      <c r="C3" s="14" t="s">
        <v>6</v>
      </c>
      <c r="D3" s="14" t="s">
        <v>7</v>
      </c>
      <c r="E3" s="26" t="s">
        <v>17</v>
      </c>
      <c r="F3" s="26" t="s">
        <v>18</v>
      </c>
      <c r="G3" s="14" t="s">
        <v>6</v>
      </c>
      <c r="H3" s="14" t="s">
        <v>6</v>
      </c>
      <c r="I3" s="14" t="s">
        <v>7</v>
      </c>
      <c r="J3" s="26" t="s">
        <v>17</v>
      </c>
      <c r="K3" s="26" t="s">
        <v>18</v>
      </c>
      <c r="L3" s="14" t="s">
        <v>6</v>
      </c>
      <c r="M3" s="14" t="s">
        <v>6</v>
      </c>
      <c r="N3" s="14" t="s">
        <v>7</v>
      </c>
      <c r="O3" s="26" t="s">
        <v>17</v>
      </c>
      <c r="P3" s="26" t="s">
        <v>18</v>
      </c>
      <c r="Q3" s="14" t="s">
        <v>6</v>
      </c>
      <c r="R3" s="14" t="s">
        <v>6</v>
      </c>
      <c r="S3" s="14" t="s">
        <v>7</v>
      </c>
      <c r="T3" s="26" t="s">
        <v>17</v>
      </c>
      <c r="U3" s="26" t="s">
        <v>18</v>
      </c>
      <c r="V3" s="14" t="s">
        <v>6</v>
      </c>
      <c r="W3" s="14" t="s">
        <v>6</v>
      </c>
      <c r="X3" s="14" t="s">
        <v>7</v>
      </c>
      <c r="Y3" s="26" t="s">
        <v>17</v>
      </c>
      <c r="Z3" s="26" t="s">
        <v>18</v>
      </c>
      <c r="AA3" s="14" t="s">
        <v>6</v>
      </c>
      <c r="AB3" s="14" t="s">
        <v>6</v>
      </c>
      <c r="AC3" s="14" t="s">
        <v>7</v>
      </c>
      <c r="AD3" s="26" t="s">
        <v>17</v>
      </c>
      <c r="AE3" s="26" t="s">
        <v>18</v>
      </c>
      <c r="AF3" s="14" t="s">
        <v>6</v>
      </c>
      <c r="AG3" s="14" t="s">
        <v>6</v>
      </c>
      <c r="AH3" s="14" t="s">
        <v>7</v>
      </c>
      <c r="AI3" s="26" t="s">
        <v>17</v>
      </c>
      <c r="AJ3" s="26" t="s">
        <v>18</v>
      </c>
    </row>
    <row r="4" spans="1:36">
      <c r="B4" s="14" t="s">
        <v>8</v>
      </c>
      <c r="C4" s="14" t="s">
        <v>9</v>
      </c>
      <c r="D4" s="14" t="s">
        <v>10</v>
      </c>
      <c r="E4" s="26" t="s">
        <v>11</v>
      </c>
      <c r="F4" s="14" t="s">
        <v>11</v>
      </c>
      <c r="G4" s="14" t="s">
        <v>8</v>
      </c>
      <c r="H4" s="14" t="s">
        <v>9</v>
      </c>
      <c r="I4" s="14" t="s">
        <v>10</v>
      </c>
      <c r="J4" s="26" t="s">
        <v>11</v>
      </c>
      <c r="K4" s="14" t="s">
        <v>11</v>
      </c>
      <c r="L4" s="14" t="s">
        <v>8</v>
      </c>
      <c r="M4" s="14" t="s">
        <v>9</v>
      </c>
      <c r="N4" s="14" t="s">
        <v>10</v>
      </c>
      <c r="O4" s="26" t="s">
        <v>11</v>
      </c>
      <c r="P4" s="14" t="s">
        <v>11</v>
      </c>
      <c r="Q4" s="14" t="s">
        <v>8</v>
      </c>
      <c r="R4" s="14" t="s">
        <v>9</v>
      </c>
      <c r="S4" s="14" t="s">
        <v>10</v>
      </c>
      <c r="T4" s="26" t="s">
        <v>11</v>
      </c>
      <c r="U4" s="14" t="s">
        <v>11</v>
      </c>
      <c r="V4" s="14" t="s">
        <v>8</v>
      </c>
      <c r="W4" s="14" t="s">
        <v>9</v>
      </c>
      <c r="X4" s="14" t="s">
        <v>10</v>
      </c>
      <c r="Y4" s="26" t="s">
        <v>11</v>
      </c>
      <c r="Z4" s="14" t="s">
        <v>11</v>
      </c>
      <c r="AA4" s="14" t="s">
        <v>8</v>
      </c>
      <c r="AB4" s="14" t="s">
        <v>9</v>
      </c>
      <c r="AC4" s="14" t="s">
        <v>10</v>
      </c>
      <c r="AD4" s="26" t="s">
        <v>11</v>
      </c>
      <c r="AE4" s="14" t="s">
        <v>11</v>
      </c>
      <c r="AF4" s="14" t="s">
        <v>8</v>
      </c>
      <c r="AG4" s="14" t="s">
        <v>9</v>
      </c>
      <c r="AH4" s="14" t="s">
        <v>10</v>
      </c>
      <c r="AI4" s="26" t="s">
        <v>11</v>
      </c>
      <c r="AJ4" s="14" t="s">
        <v>11</v>
      </c>
    </row>
    <row r="5" spans="1:36">
      <c r="A5" s="29" t="s">
        <v>12</v>
      </c>
      <c r="B5" s="108">
        <v>41568</v>
      </c>
      <c r="C5" s="109"/>
      <c r="D5" s="109"/>
      <c r="E5" s="109"/>
      <c r="F5" s="110"/>
      <c r="G5" s="108">
        <v>41569</v>
      </c>
      <c r="H5" s="109"/>
      <c r="I5" s="109"/>
      <c r="J5" s="109"/>
      <c r="K5" s="110"/>
      <c r="L5" s="108">
        <v>41570</v>
      </c>
      <c r="M5" s="109"/>
      <c r="N5" s="109"/>
      <c r="O5" s="109"/>
      <c r="P5" s="110"/>
      <c r="Q5" s="108">
        <v>41571</v>
      </c>
      <c r="R5" s="109"/>
      <c r="S5" s="109"/>
      <c r="T5" s="109"/>
      <c r="U5" s="110"/>
      <c r="V5" s="108">
        <v>41572</v>
      </c>
      <c r="W5" s="109"/>
      <c r="X5" s="109"/>
      <c r="Y5" s="109"/>
      <c r="Z5" s="110"/>
      <c r="AA5" s="108">
        <v>41573</v>
      </c>
      <c r="AB5" s="109"/>
      <c r="AC5" s="109"/>
      <c r="AD5" s="109"/>
      <c r="AE5" s="110"/>
      <c r="AF5" s="108">
        <v>41574</v>
      </c>
      <c r="AG5" s="109"/>
      <c r="AH5" s="109"/>
      <c r="AI5" s="109"/>
      <c r="AJ5" s="110"/>
    </row>
    <row r="6" spans="1:36">
      <c r="A6" s="15" t="s">
        <v>16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>
        <f>SUM(B6,G6,L6,Q6,V6,AA6)</f>
        <v>0</v>
      </c>
      <c r="AG6" s="16">
        <f>SUM(C6,H6,M6,R6,W6,AB6)</f>
        <v>0</v>
      </c>
      <c r="AH6" s="16">
        <f>SUM(D6,I6,N6,S6,X6,AC6)</f>
        <v>0</v>
      </c>
      <c r="AI6" s="16">
        <f>SUM(E6,J6,O6,T6,Y6,AD6)</f>
        <v>0</v>
      </c>
      <c r="AJ6" s="16">
        <f>SUM(F6,K6,P6,U6,Z6,AE6)</f>
        <v>0</v>
      </c>
    </row>
    <row r="7" spans="1:36">
      <c r="A7" s="15" t="s">
        <v>14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>
        <f t="shared" ref="AF7:AJ8" si="0">SUM(B7,G7,L7,Q7,V7,AA7)</f>
        <v>0</v>
      </c>
      <c r="AG7" s="16">
        <f t="shared" si="0"/>
        <v>0</v>
      </c>
      <c r="AH7" s="16">
        <f t="shared" si="0"/>
        <v>0</v>
      </c>
      <c r="AI7" s="16">
        <f t="shared" si="0"/>
        <v>0</v>
      </c>
      <c r="AJ7" s="16">
        <f t="shared" si="0"/>
        <v>0</v>
      </c>
    </row>
    <row r="8" spans="1:36">
      <c r="A8" s="15" t="s">
        <v>13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>
        <f t="shared" si="0"/>
        <v>0</v>
      </c>
      <c r="AG8" s="16">
        <f t="shared" si="0"/>
        <v>0</v>
      </c>
      <c r="AH8" s="16">
        <f t="shared" si="0"/>
        <v>0</v>
      </c>
      <c r="AI8" s="16">
        <f t="shared" si="0"/>
        <v>0</v>
      </c>
      <c r="AJ8" s="16">
        <f t="shared" si="0"/>
        <v>0</v>
      </c>
    </row>
    <row r="9" spans="1:36">
      <c r="A9" s="17"/>
      <c r="P9" s="18"/>
    </row>
    <row r="10" spans="1:36">
      <c r="A10" s="28" t="s">
        <v>15</v>
      </c>
      <c r="B10" s="19">
        <f t="shared" ref="B10:N10" si="1">SUM(B6:B8)</f>
        <v>0</v>
      </c>
      <c r="C10" s="19">
        <f t="shared" si="1"/>
        <v>0</v>
      </c>
      <c r="D10" s="19">
        <f t="shared" si="1"/>
        <v>0</v>
      </c>
      <c r="E10" s="19">
        <f>SUM(E6,E7,E8)</f>
        <v>0</v>
      </c>
      <c r="F10" s="19">
        <f t="shared" si="1"/>
        <v>0</v>
      </c>
      <c r="G10" s="20">
        <f t="shared" si="1"/>
        <v>0</v>
      </c>
      <c r="H10" s="20">
        <f t="shared" si="1"/>
        <v>0</v>
      </c>
      <c r="I10" s="20">
        <f t="shared" si="1"/>
        <v>0</v>
      </c>
      <c r="J10" s="20">
        <f>SUM(J6:J8)</f>
        <v>0</v>
      </c>
      <c r="K10" s="20">
        <f t="shared" si="1"/>
        <v>0</v>
      </c>
      <c r="L10" s="21">
        <f t="shared" si="1"/>
        <v>0</v>
      </c>
      <c r="M10" s="21">
        <f t="shared" si="1"/>
        <v>0</v>
      </c>
      <c r="N10" s="21">
        <f t="shared" si="1"/>
        <v>0</v>
      </c>
      <c r="O10" s="21">
        <f>SUM(O6:O8)</f>
        <v>0</v>
      </c>
      <c r="P10" s="21">
        <f>SUM(P6:P9)</f>
        <v>0</v>
      </c>
      <c r="Q10" s="22">
        <f t="shared" ref="Q10:AJ10" si="2">SUM(Q6:Q8)</f>
        <v>0</v>
      </c>
      <c r="R10" s="22">
        <f t="shared" si="2"/>
        <v>0</v>
      </c>
      <c r="S10" s="22">
        <f t="shared" si="2"/>
        <v>0</v>
      </c>
      <c r="T10" s="22">
        <f>SUM(T6:T8)</f>
        <v>0</v>
      </c>
      <c r="U10" s="22">
        <f t="shared" si="2"/>
        <v>0</v>
      </c>
      <c r="V10" s="23">
        <f t="shared" si="2"/>
        <v>0</v>
      </c>
      <c r="W10" s="23">
        <f t="shared" si="2"/>
        <v>0</v>
      </c>
      <c r="X10" s="23">
        <f t="shared" si="2"/>
        <v>0</v>
      </c>
      <c r="Y10" s="23">
        <f>SUM(Y6:Y8)</f>
        <v>0</v>
      </c>
      <c r="Z10" s="23">
        <f t="shared" si="2"/>
        <v>0</v>
      </c>
      <c r="AA10" s="23">
        <f t="shared" si="2"/>
        <v>0</v>
      </c>
      <c r="AB10" s="23">
        <f t="shared" si="2"/>
        <v>0</v>
      </c>
      <c r="AC10" s="23">
        <f t="shared" si="2"/>
        <v>0</v>
      </c>
      <c r="AD10" s="23">
        <f>SUM(AD6:AD8)</f>
        <v>0</v>
      </c>
      <c r="AE10" s="23">
        <f>SUM(AE6:AE8)</f>
        <v>0</v>
      </c>
      <c r="AF10" s="24">
        <f t="shared" si="2"/>
        <v>0</v>
      </c>
      <c r="AG10" s="24">
        <f t="shared" si="2"/>
        <v>0</v>
      </c>
      <c r="AH10" s="24">
        <f>SUM(AH6:AH8)</f>
        <v>0</v>
      </c>
      <c r="AI10" s="24">
        <f t="shared" si="2"/>
        <v>0</v>
      </c>
      <c r="AJ10" s="24">
        <f t="shared" si="2"/>
        <v>0</v>
      </c>
    </row>
    <row r="11" spans="1:36">
      <c r="A11" s="17"/>
      <c r="B11" s="17"/>
      <c r="C11" s="25" t="e">
        <f>C10/B10</f>
        <v>#DIV/0!</v>
      </c>
      <c r="D11" s="17"/>
      <c r="E11" s="17"/>
      <c r="F11" s="17"/>
      <c r="G11" s="17"/>
      <c r="H11" s="25" t="e">
        <f>H10/G10</f>
        <v>#DIV/0!</v>
      </c>
      <c r="I11" s="17"/>
      <c r="J11" s="17"/>
      <c r="K11" s="17"/>
      <c r="L11" s="17"/>
      <c r="M11" s="25" t="e">
        <f>M10/L10</f>
        <v>#DIV/0!</v>
      </c>
      <c r="N11" s="17"/>
      <c r="O11" s="17"/>
      <c r="P11" s="17"/>
      <c r="Q11" s="17"/>
      <c r="R11" s="25" t="e">
        <f>R10/Q10</f>
        <v>#DIV/0!</v>
      </c>
      <c r="S11" s="17"/>
      <c r="T11" s="17"/>
      <c r="U11" s="17"/>
      <c r="V11" s="17"/>
      <c r="W11" s="25" t="e">
        <f>W10/V10</f>
        <v>#DIV/0!</v>
      </c>
      <c r="X11" s="17"/>
      <c r="Y11" s="17"/>
      <c r="Z11" s="17"/>
      <c r="AA11" s="17"/>
      <c r="AB11" s="25" t="e">
        <f>AB10/AA10</f>
        <v>#DIV/0!</v>
      </c>
      <c r="AC11" s="17"/>
      <c r="AD11" s="17"/>
      <c r="AE11" s="17"/>
      <c r="AF11" s="17"/>
      <c r="AG11" s="25" t="e">
        <f>AG10/AF10</f>
        <v>#DIV/0!</v>
      </c>
      <c r="AH11" s="25"/>
      <c r="AI11" s="17"/>
      <c r="AJ11" s="17"/>
    </row>
  </sheetData>
  <mergeCells count="7">
    <mergeCell ref="AF5:AJ5"/>
    <mergeCell ref="B5:F5"/>
    <mergeCell ref="G5:K5"/>
    <mergeCell ref="L5:P5"/>
    <mergeCell ref="Q5:U5"/>
    <mergeCell ref="V5:Z5"/>
    <mergeCell ref="AA5:AE5"/>
  </mergeCells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AJ11"/>
  <sheetViews>
    <sheetView workbookViewId="0">
      <pane xSplit="1" topLeftCell="B1" activePane="topRight" state="frozen"/>
      <selection pane="topRight" activeCell="K19" sqref="K19"/>
    </sheetView>
  </sheetViews>
  <sheetFormatPr defaultRowHeight="15"/>
  <cols>
    <col min="1" max="1" width="10" bestFit="1" customWidth="1"/>
    <col min="2" max="36" width="7.7109375" customWidth="1"/>
  </cols>
  <sheetData>
    <row r="2" spans="1:36">
      <c r="A2" s="1"/>
      <c r="B2" s="2"/>
      <c r="C2" s="2" t="s">
        <v>0</v>
      </c>
      <c r="D2" s="2"/>
      <c r="E2" s="2"/>
      <c r="F2" s="3"/>
      <c r="G2" s="4"/>
      <c r="H2" s="4" t="s">
        <v>1</v>
      </c>
      <c r="I2" s="4"/>
      <c r="J2" s="4"/>
      <c r="K2" s="5"/>
      <c r="L2" s="6"/>
      <c r="M2" s="6" t="s">
        <v>2</v>
      </c>
      <c r="N2" s="6"/>
      <c r="O2" s="6"/>
      <c r="P2" s="7"/>
      <c r="Q2" s="8"/>
      <c r="R2" s="8" t="s">
        <v>3</v>
      </c>
      <c r="S2" s="8"/>
      <c r="T2" s="8"/>
      <c r="U2" s="9"/>
      <c r="V2" s="10"/>
      <c r="W2" s="10" t="s">
        <v>4</v>
      </c>
      <c r="X2" s="10"/>
      <c r="Y2" s="10"/>
      <c r="Z2" s="11"/>
      <c r="AA2" s="10"/>
      <c r="AB2" s="10" t="s">
        <v>19</v>
      </c>
      <c r="AC2" s="10"/>
      <c r="AD2" s="10"/>
      <c r="AE2" s="11"/>
      <c r="AF2" s="12"/>
      <c r="AG2" s="12" t="s">
        <v>5</v>
      </c>
      <c r="AH2" s="12"/>
      <c r="AI2" s="12"/>
      <c r="AJ2" s="13"/>
    </row>
    <row r="3" spans="1:36">
      <c r="B3" s="14" t="s">
        <v>6</v>
      </c>
      <c r="C3" s="14" t="s">
        <v>6</v>
      </c>
      <c r="D3" s="14" t="s">
        <v>7</v>
      </c>
      <c r="E3" s="26" t="s">
        <v>17</v>
      </c>
      <c r="F3" s="26" t="s">
        <v>18</v>
      </c>
      <c r="G3" s="14" t="s">
        <v>6</v>
      </c>
      <c r="H3" s="14" t="s">
        <v>6</v>
      </c>
      <c r="I3" s="14" t="s">
        <v>7</v>
      </c>
      <c r="J3" s="26" t="s">
        <v>17</v>
      </c>
      <c r="K3" s="26" t="s">
        <v>18</v>
      </c>
      <c r="L3" s="14" t="s">
        <v>6</v>
      </c>
      <c r="M3" s="14" t="s">
        <v>6</v>
      </c>
      <c r="N3" s="14" t="s">
        <v>7</v>
      </c>
      <c r="O3" s="26" t="s">
        <v>17</v>
      </c>
      <c r="P3" s="26" t="s">
        <v>18</v>
      </c>
      <c r="Q3" s="14" t="s">
        <v>6</v>
      </c>
      <c r="R3" s="14" t="s">
        <v>6</v>
      </c>
      <c r="S3" s="14" t="s">
        <v>7</v>
      </c>
      <c r="T3" s="26" t="s">
        <v>17</v>
      </c>
      <c r="U3" s="26" t="s">
        <v>18</v>
      </c>
      <c r="V3" s="14" t="s">
        <v>6</v>
      </c>
      <c r="W3" s="14" t="s">
        <v>6</v>
      </c>
      <c r="X3" s="14" t="s">
        <v>7</v>
      </c>
      <c r="Y3" s="26" t="s">
        <v>17</v>
      </c>
      <c r="Z3" s="26" t="s">
        <v>18</v>
      </c>
      <c r="AA3" s="14" t="s">
        <v>6</v>
      </c>
      <c r="AB3" s="14" t="s">
        <v>6</v>
      </c>
      <c r="AC3" s="14" t="s">
        <v>7</v>
      </c>
      <c r="AD3" s="26" t="s">
        <v>17</v>
      </c>
      <c r="AE3" s="26" t="s">
        <v>18</v>
      </c>
      <c r="AF3" s="14" t="s">
        <v>6</v>
      </c>
      <c r="AG3" s="14" t="s">
        <v>6</v>
      </c>
      <c r="AH3" s="14" t="s">
        <v>7</v>
      </c>
      <c r="AI3" s="26" t="s">
        <v>17</v>
      </c>
      <c r="AJ3" s="26" t="s">
        <v>18</v>
      </c>
    </row>
    <row r="4" spans="1:36">
      <c r="B4" s="14" t="s">
        <v>8</v>
      </c>
      <c r="C4" s="14" t="s">
        <v>9</v>
      </c>
      <c r="D4" s="14" t="s">
        <v>10</v>
      </c>
      <c r="E4" s="26" t="s">
        <v>11</v>
      </c>
      <c r="F4" s="14" t="s">
        <v>11</v>
      </c>
      <c r="G4" s="14" t="s">
        <v>8</v>
      </c>
      <c r="H4" s="14" t="s">
        <v>9</v>
      </c>
      <c r="I4" s="14" t="s">
        <v>10</v>
      </c>
      <c r="J4" s="26" t="s">
        <v>11</v>
      </c>
      <c r="K4" s="14" t="s">
        <v>11</v>
      </c>
      <c r="L4" s="14" t="s">
        <v>8</v>
      </c>
      <c r="M4" s="14" t="s">
        <v>9</v>
      </c>
      <c r="N4" s="14" t="s">
        <v>10</v>
      </c>
      <c r="O4" s="26" t="s">
        <v>11</v>
      </c>
      <c r="P4" s="14" t="s">
        <v>11</v>
      </c>
      <c r="Q4" s="14" t="s">
        <v>8</v>
      </c>
      <c r="R4" s="14" t="s">
        <v>9</v>
      </c>
      <c r="S4" s="14" t="s">
        <v>10</v>
      </c>
      <c r="T4" s="26" t="s">
        <v>11</v>
      </c>
      <c r="U4" s="14" t="s">
        <v>11</v>
      </c>
      <c r="V4" s="14" t="s">
        <v>8</v>
      </c>
      <c r="W4" s="14" t="s">
        <v>9</v>
      </c>
      <c r="X4" s="14" t="s">
        <v>10</v>
      </c>
      <c r="Y4" s="26" t="s">
        <v>11</v>
      </c>
      <c r="Z4" s="14" t="s">
        <v>11</v>
      </c>
      <c r="AA4" s="14" t="s">
        <v>8</v>
      </c>
      <c r="AB4" s="14" t="s">
        <v>9</v>
      </c>
      <c r="AC4" s="14" t="s">
        <v>10</v>
      </c>
      <c r="AD4" s="26" t="s">
        <v>11</v>
      </c>
      <c r="AE4" s="14" t="s">
        <v>11</v>
      </c>
      <c r="AF4" s="14" t="s">
        <v>8</v>
      </c>
      <c r="AG4" s="14" t="s">
        <v>9</v>
      </c>
      <c r="AH4" s="14" t="s">
        <v>10</v>
      </c>
      <c r="AI4" s="26" t="s">
        <v>11</v>
      </c>
      <c r="AJ4" s="14" t="s">
        <v>11</v>
      </c>
    </row>
    <row r="5" spans="1:36">
      <c r="A5" s="29" t="s">
        <v>12</v>
      </c>
      <c r="B5" s="108">
        <v>41575</v>
      </c>
      <c r="C5" s="109"/>
      <c r="D5" s="109"/>
      <c r="E5" s="109"/>
      <c r="F5" s="110"/>
      <c r="G5" s="108">
        <v>41576</v>
      </c>
      <c r="H5" s="109"/>
      <c r="I5" s="109"/>
      <c r="J5" s="109"/>
      <c r="K5" s="110"/>
      <c r="L5" s="108"/>
      <c r="M5" s="109"/>
      <c r="N5" s="109"/>
      <c r="O5" s="109"/>
      <c r="P5" s="110"/>
      <c r="Q5" s="112"/>
      <c r="R5" s="113"/>
      <c r="S5" s="113"/>
      <c r="T5" s="113"/>
      <c r="U5" s="114"/>
      <c r="V5" s="108"/>
      <c r="W5" s="115"/>
      <c r="X5" s="115"/>
      <c r="Y5" s="115"/>
      <c r="Z5" s="116"/>
      <c r="AA5" s="108"/>
      <c r="AB5" s="115"/>
      <c r="AC5" s="115"/>
      <c r="AD5" s="115"/>
      <c r="AE5" s="116"/>
      <c r="AF5" s="111"/>
      <c r="AG5" s="109"/>
      <c r="AH5" s="109"/>
      <c r="AI5" s="109"/>
      <c r="AJ5" s="110"/>
    </row>
    <row r="6" spans="1:36">
      <c r="A6" s="15" t="s">
        <v>16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>
        <f>SUM(B6,G6,L6,Q6,V6,AA6)</f>
        <v>0</v>
      </c>
      <c r="AG6" s="16">
        <f>SUM(C6,H6,M6,R6,W6,AB6)</f>
        <v>0</v>
      </c>
      <c r="AH6" s="16">
        <f>SUM(D6,I6,N6,S6,X6,AC6)</f>
        <v>0</v>
      </c>
      <c r="AI6" s="16">
        <f>SUM(E6,J6,O6,T6,Y6,AD6)</f>
        <v>0</v>
      </c>
      <c r="AJ6" s="16">
        <f>SUM(F6,K6,P6,U6,Z6,AE6)</f>
        <v>0</v>
      </c>
    </row>
    <row r="7" spans="1:36">
      <c r="A7" s="15" t="s">
        <v>14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>
        <f t="shared" ref="AF7:AJ8" si="0">SUM(B7,G7,L7,Q7,V7,AA7)</f>
        <v>0</v>
      </c>
      <c r="AG7" s="16">
        <f t="shared" si="0"/>
        <v>0</v>
      </c>
      <c r="AH7" s="16">
        <f t="shared" si="0"/>
        <v>0</v>
      </c>
      <c r="AI7" s="16">
        <f t="shared" si="0"/>
        <v>0</v>
      </c>
      <c r="AJ7" s="16">
        <f t="shared" si="0"/>
        <v>0</v>
      </c>
    </row>
    <row r="8" spans="1:36">
      <c r="A8" s="15" t="s">
        <v>13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>
        <f t="shared" si="0"/>
        <v>0</v>
      </c>
      <c r="AG8" s="16">
        <f t="shared" si="0"/>
        <v>0</v>
      </c>
      <c r="AH8" s="16">
        <f t="shared" si="0"/>
        <v>0</v>
      </c>
      <c r="AI8" s="16">
        <f t="shared" si="0"/>
        <v>0</v>
      </c>
      <c r="AJ8" s="16">
        <f t="shared" si="0"/>
        <v>0</v>
      </c>
    </row>
    <row r="9" spans="1:36">
      <c r="A9" s="17"/>
      <c r="P9" s="18"/>
    </row>
    <row r="10" spans="1:36">
      <c r="A10" s="28" t="s">
        <v>15</v>
      </c>
      <c r="B10" s="19">
        <f t="shared" ref="B10:N10" si="1">SUM(B6:B8)</f>
        <v>0</v>
      </c>
      <c r="C10" s="19">
        <f t="shared" si="1"/>
        <v>0</v>
      </c>
      <c r="D10" s="19">
        <f t="shared" si="1"/>
        <v>0</v>
      </c>
      <c r="E10" s="19">
        <f>SUM(E6,E7,E8)</f>
        <v>0</v>
      </c>
      <c r="F10" s="19">
        <f t="shared" si="1"/>
        <v>0</v>
      </c>
      <c r="G10" s="20">
        <f t="shared" si="1"/>
        <v>0</v>
      </c>
      <c r="H10" s="20">
        <f t="shared" si="1"/>
        <v>0</v>
      </c>
      <c r="I10" s="20">
        <f t="shared" si="1"/>
        <v>0</v>
      </c>
      <c r="J10" s="20">
        <f>SUM(J6:J8)</f>
        <v>0</v>
      </c>
      <c r="K10" s="20">
        <f t="shared" si="1"/>
        <v>0</v>
      </c>
      <c r="L10" s="21">
        <f t="shared" si="1"/>
        <v>0</v>
      </c>
      <c r="M10" s="21">
        <f t="shared" si="1"/>
        <v>0</v>
      </c>
      <c r="N10" s="21">
        <f t="shared" si="1"/>
        <v>0</v>
      </c>
      <c r="O10" s="21">
        <f>SUM(O6:O8)</f>
        <v>0</v>
      </c>
      <c r="P10" s="21">
        <f>SUM(P6:P9)</f>
        <v>0</v>
      </c>
      <c r="Q10" s="22">
        <f t="shared" ref="Q10:AJ10" si="2">SUM(Q6:Q8)</f>
        <v>0</v>
      </c>
      <c r="R10" s="22">
        <f t="shared" si="2"/>
        <v>0</v>
      </c>
      <c r="S10" s="22">
        <f t="shared" si="2"/>
        <v>0</v>
      </c>
      <c r="T10" s="22">
        <f>SUM(T6:T8)</f>
        <v>0</v>
      </c>
      <c r="U10" s="22">
        <f t="shared" si="2"/>
        <v>0</v>
      </c>
      <c r="V10" s="23">
        <f t="shared" si="2"/>
        <v>0</v>
      </c>
      <c r="W10" s="23">
        <f t="shared" si="2"/>
        <v>0</v>
      </c>
      <c r="X10" s="23">
        <f t="shared" si="2"/>
        <v>0</v>
      </c>
      <c r="Y10" s="23">
        <f>SUM(Y6:Y8)</f>
        <v>0</v>
      </c>
      <c r="Z10" s="23">
        <f t="shared" si="2"/>
        <v>0</v>
      </c>
      <c r="AA10" s="23">
        <f t="shared" si="2"/>
        <v>0</v>
      </c>
      <c r="AB10" s="23">
        <f t="shared" si="2"/>
        <v>0</v>
      </c>
      <c r="AC10" s="23">
        <f t="shared" si="2"/>
        <v>0</v>
      </c>
      <c r="AD10" s="23">
        <f>SUM(AD6:AD8)</f>
        <v>0</v>
      </c>
      <c r="AE10" s="23">
        <f>SUM(AE6:AE8)</f>
        <v>0</v>
      </c>
      <c r="AF10" s="24">
        <f t="shared" si="2"/>
        <v>0</v>
      </c>
      <c r="AG10" s="24">
        <f t="shared" si="2"/>
        <v>0</v>
      </c>
      <c r="AH10" s="24">
        <f>SUM(AH6:AH8)</f>
        <v>0</v>
      </c>
      <c r="AI10" s="24">
        <f t="shared" si="2"/>
        <v>0</v>
      </c>
      <c r="AJ10" s="24">
        <f t="shared" si="2"/>
        <v>0</v>
      </c>
    </row>
    <row r="11" spans="1:36">
      <c r="A11" s="17"/>
      <c r="B11" s="17"/>
      <c r="C11" s="25" t="e">
        <f>C10/B10</f>
        <v>#DIV/0!</v>
      </c>
      <c r="D11" s="17"/>
      <c r="E11" s="17"/>
      <c r="F11" s="17"/>
      <c r="G11" s="17"/>
      <c r="H11" s="25" t="e">
        <f>H10/G10</f>
        <v>#DIV/0!</v>
      </c>
      <c r="I11" s="17"/>
      <c r="J11" s="17"/>
      <c r="K11" s="17"/>
      <c r="L11" s="17"/>
      <c r="M11" s="25" t="e">
        <f>M10/L10</f>
        <v>#DIV/0!</v>
      </c>
      <c r="N11" s="17"/>
      <c r="O11" s="17"/>
      <c r="P11" s="17"/>
      <c r="Q11" s="17"/>
      <c r="R11" s="25" t="e">
        <f>R10/Q10</f>
        <v>#DIV/0!</v>
      </c>
      <c r="S11" s="17"/>
      <c r="T11" s="17"/>
      <c r="U11" s="17"/>
      <c r="V11" s="17"/>
      <c r="W11" s="25" t="e">
        <f>W10/V10</f>
        <v>#DIV/0!</v>
      </c>
      <c r="X11" s="17"/>
      <c r="Y11" s="17"/>
      <c r="Z11" s="17"/>
      <c r="AA11" s="17"/>
      <c r="AB11" s="25" t="e">
        <f>AB10/AA10</f>
        <v>#DIV/0!</v>
      </c>
      <c r="AC11" s="17"/>
      <c r="AD11" s="17"/>
      <c r="AE11" s="17"/>
      <c r="AF11" s="17"/>
      <c r="AG11" s="25" t="e">
        <f>AG10/AF10</f>
        <v>#DIV/0!</v>
      </c>
      <c r="AH11" s="25"/>
      <c r="AI11" s="17"/>
      <c r="AJ11" s="17"/>
    </row>
  </sheetData>
  <mergeCells count="7">
    <mergeCell ref="AF5:AJ5"/>
    <mergeCell ref="B5:F5"/>
    <mergeCell ref="G5:K5"/>
    <mergeCell ref="L5:P5"/>
    <mergeCell ref="Q5:U5"/>
    <mergeCell ref="V5:Z5"/>
    <mergeCell ref="AA5:AE5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6"/>
  <sheetViews>
    <sheetView workbookViewId="0">
      <selection activeCell="F16" sqref="F16"/>
    </sheetView>
  </sheetViews>
  <sheetFormatPr defaultRowHeight="15"/>
  <cols>
    <col min="1" max="1" width="17.140625" bestFit="1" customWidth="1"/>
    <col min="2" max="2" width="12.42578125" bestFit="1" customWidth="1"/>
    <col min="3" max="3" width="11.7109375" bestFit="1" customWidth="1"/>
    <col min="4" max="4" width="13" bestFit="1" customWidth="1"/>
    <col min="5" max="5" width="13" customWidth="1"/>
    <col min="6" max="6" width="11.85546875" customWidth="1"/>
    <col min="7" max="7" width="26.85546875" bestFit="1" customWidth="1"/>
    <col min="8" max="8" width="34.28515625" bestFit="1" customWidth="1"/>
  </cols>
  <sheetData>
    <row r="1" spans="1:8" ht="18.75">
      <c r="A1" s="51"/>
      <c r="B1" s="52" t="s">
        <v>6</v>
      </c>
      <c r="C1" s="52" t="s">
        <v>6</v>
      </c>
      <c r="D1" s="52" t="s">
        <v>7</v>
      </c>
      <c r="E1" s="52" t="s">
        <v>17</v>
      </c>
      <c r="F1" s="52" t="s">
        <v>18</v>
      </c>
      <c r="G1" s="52" t="s">
        <v>22</v>
      </c>
      <c r="H1" s="52" t="s">
        <v>21</v>
      </c>
    </row>
    <row r="2" spans="1:8" ht="18.75">
      <c r="A2" s="53" t="s">
        <v>12</v>
      </c>
      <c r="B2" s="54" t="s">
        <v>8</v>
      </c>
      <c r="C2" s="54" t="s">
        <v>9</v>
      </c>
      <c r="D2" s="54" t="s">
        <v>10</v>
      </c>
      <c r="E2" s="54" t="s">
        <v>11</v>
      </c>
      <c r="F2" s="54" t="s">
        <v>11</v>
      </c>
      <c r="G2" s="54" t="s">
        <v>11</v>
      </c>
      <c r="H2" s="53"/>
    </row>
    <row r="3" spans="1:8" ht="18.75">
      <c r="A3" s="55" t="s">
        <v>16</v>
      </c>
      <c r="B3" s="56">
        <f>'1 неделя'!AF6+'2 неделя'!AF6+'3 неделя'!AF6+'4 неделя'!AF6+'5 неделя'!AF6</f>
        <v>332</v>
      </c>
      <c r="C3" s="56">
        <f>'1 неделя'!AG6+'2 неделя'!AG6+'3 неделя'!AG6+'4 неделя'!AG6+'5 неделя'!AG6</f>
        <v>248</v>
      </c>
      <c r="D3" s="56">
        <f>'1 неделя'!AH6+'2 неделя'!AH6+'3 неделя'!AH6+'4 неделя'!AH6+'5 неделя'!AH6</f>
        <v>2217</v>
      </c>
      <c r="E3" s="56">
        <f>'1 неделя'!AI6+'2 неделя'!AI6+'3 неделя'!AI6+'4 неделя'!AI6+'5 неделя'!AI6</f>
        <v>143932.25</v>
      </c>
      <c r="F3" s="56">
        <f>'1 неделя'!AJ6+'2 неделя'!AJ6+'3 неделя'!AJ6+'4 неделя'!AJ6+'5 неделя'!AJ6</f>
        <v>6046.8</v>
      </c>
      <c r="G3" s="59">
        <f>SUM(E3,F3)</f>
        <v>149979.04999999999</v>
      </c>
      <c r="H3" s="60">
        <f>(G3*100)/Сводная!B3</f>
        <v>53.56394642857142</v>
      </c>
    </row>
    <row r="4" spans="1:8" ht="18.75">
      <c r="A4" s="55" t="s">
        <v>14</v>
      </c>
      <c r="B4" s="56">
        <f>'1 неделя'!AF7+'2 неделя'!AF7+'3 неделя'!AF7+'4 неделя'!AF7+'5 неделя'!AF7</f>
        <v>413</v>
      </c>
      <c r="C4" s="56">
        <f>'1 неделя'!AG7+'2 неделя'!AG7+'3 неделя'!AG7+'4 неделя'!AG7+'5 неделя'!AG7</f>
        <v>351</v>
      </c>
      <c r="D4" s="56">
        <f>'1 неделя'!AH7+'2 неделя'!AH7+'3 неделя'!AH7+'4 неделя'!AH7+'5 неделя'!AH7</f>
        <v>2835</v>
      </c>
      <c r="E4" s="56">
        <f>'1 неделя'!AI7+'2 неделя'!AI7+'3 неделя'!AI7+'4 неделя'!AI7+'5 неделя'!AI7</f>
        <v>168668.68</v>
      </c>
      <c r="F4" s="56">
        <f>'1 неделя'!AJ7+'2 неделя'!AJ7+'3 неделя'!AJ7+'4 неделя'!AJ7+'5 неделя'!AJ7</f>
        <v>15128.8</v>
      </c>
      <c r="G4" s="59">
        <f>SUM(E4,F4)</f>
        <v>183797.47999999998</v>
      </c>
      <c r="H4" s="60">
        <f>(G4*100)/Сводная!B4</f>
        <v>52.513565714285711</v>
      </c>
    </row>
    <row r="5" spans="1:8" ht="19.5" thickBot="1">
      <c r="A5" s="55" t="s">
        <v>13</v>
      </c>
      <c r="B5" s="56">
        <f>'1 неделя'!AF8+'2 неделя'!AF8+'3 неделя'!AF8+'4 неделя'!AF8+'5 неделя'!AF8</f>
        <v>344</v>
      </c>
      <c r="C5" s="56">
        <f>'1 неделя'!AG8+'2 неделя'!AG8+'3 неделя'!AG8+'4 неделя'!AG8+'5 неделя'!AG8</f>
        <v>234</v>
      </c>
      <c r="D5" s="77">
        <f>'1 неделя'!AH8+'2 неделя'!AH8+'3 неделя'!AH8+'4 неделя'!AH8+'5 неделя'!AH8</f>
        <v>2228</v>
      </c>
      <c r="E5" s="56">
        <f>'1 неделя'!AI8+'2 неделя'!AI8+'3 неделя'!AI8+'4 неделя'!AI8+'5 неделя'!AI8</f>
        <v>128615</v>
      </c>
      <c r="F5" s="56">
        <f>'1 неделя'!AJ8+'2 неделя'!AJ8+'3 неделя'!AJ8+'4 неделя'!AJ8+'5 неделя'!AJ8</f>
        <v>15351.099999999999</v>
      </c>
      <c r="G5" s="59">
        <f>SUM(E5,F5)</f>
        <v>143966.1</v>
      </c>
      <c r="H5" s="60">
        <f>(G5*100)/Сводная!B5</f>
        <v>53.320777777777778</v>
      </c>
    </row>
    <row r="6" spans="1:8" ht="21" thickBot="1">
      <c r="B6" s="17"/>
      <c r="C6" s="25"/>
      <c r="D6" s="78">
        <f>(SUM(D3:D5)/50)</f>
        <v>145.6</v>
      </c>
      <c r="E6" s="17"/>
      <c r="F6" s="17"/>
    </row>
  </sheetData>
  <phoneticPr fontId="0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</sheetPr>
  <dimension ref="A1:BO25"/>
  <sheetViews>
    <sheetView tabSelected="1" workbookViewId="0">
      <pane xSplit="2" ySplit="1" topLeftCell="BH2" activePane="bottomRight" state="frozen"/>
      <selection pane="topRight" activeCell="C1" sqref="C1"/>
      <selection pane="bottomLeft" activeCell="A2" sqref="A2"/>
      <selection pane="bottomRight" activeCell="BK17" sqref="BK17"/>
    </sheetView>
  </sheetViews>
  <sheetFormatPr defaultRowHeight="15"/>
  <cols>
    <col min="1" max="1" width="11.42578125" bestFit="1" customWidth="1"/>
    <col min="2" max="2" width="13" customWidth="1"/>
    <col min="63" max="63" width="16.28515625" bestFit="1" customWidth="1"/>
    <col min="64" max="64" width="20.42578125" bestFit="1" customWidth="1"/>
    <col min="65" max="65" width="13.5703125" bestFit="1" customWidth="1"/>
    <col min="66" max="66" width="22.28515625" bestFit="1" customWidth="1"/>
    <col min="67" max="67" width="48.140625" bestFit="1" customWidth="1"/>
  </cols>
  <sheetData>
    <row r="1" spans="1:67" ht="15.75" thickBot="1">
      <c r="A1" s="73" t="s">
        <v>23</v>
      </c>
      <c r="B1" s="72"/>
      <c r="C1" s="120">
        <v>41547</v>
      </c>
      <c r="D1" s="121"/>
      <c r="E1" s="120">
        <v>41548</v>
      </c>
      <c r="F1" s="121"/>
      <c r="G1" s="120">
        <v>41549</v>
      </c>
      <c r="H1" s="121"/>
      <c r="I1" s="120">
        <v>41550</v>
      </c>
      <c r="J1" s="121"/>
      <c r="K1" s="120">
        <v>41551</v>
      </c>
      <c r="L1" s="121"/>
      <c r="M1" s="120">
        <v>41552</v>
      </c>
      <c r="N1" s="121"/>
      <c r="O1" s="120">
        <v>41553</v>
      </c>
      <c r="P1" s="121"/>
      <c r="Q1" s="120">
        <v>41554</v>
      </c>
      <c r="R1" s="121"/>
      <c r="S1" s="120">
        <v>41555</v>
      </c>
      <c r="T1" s="121"/>
      <c r="U1" s="120">
        <v>41556</v>
      </c>
      <c r="V1" s="121"/>
      <c r="W1" s="120">
        <v>41557</v>
      </c>
      <c r="X1" s="121"/>
      <c r="Y1" s="120">
        <v>41558</v>
      </c>
      <c r="Z1" s="121"/>
      <c r="AA1" s="120">
        <v>41559</v>
      </c>
      <c r="AB1" s="121"/>
      <c r="AC1" s="120">
        <v>41560</v>
      </c>
      <c r="AD1" s="121"/>
      <c r="AE1" s="120">
        <v>41561</v>
      </c>
      <c r="AF1" s="121"/>
      <c r="AG1" s="120">
        <v>41562</v>
      </c>
      <c r="AH1" s="121"/>
      <c r="AI1" s="120">
        <v>41563</v>
      </c>
      <c r="AJ1" s="121"/>
      <c r="AK1" s="120">
        <v>41564</v>
      </c>
      <c r="AL1" s="121"/>
      <c r="AM1" s="120">
        <v>41565</v>
      </c>
      <c r="AN1" s="121"/>
      <c r="AO1" s="120">
        <v>41566</v>
      </c>
      <c r="AP1" s="121"/>
      <c r="AQ1" s="120">
        <v>41567</v>
      </c>
      <c r="AR1" s="121"/>
      <c r="AS1" s="120">
        <v>41568</v>
      </c>
      <c r="AT1" s="121"/>
      <c r="AU1" s="120">
        <v>41569</v>
      </c>
      <c r="AV1" s="121"/>
      <c r="AW1" s="120">
        <v>41570</v>
      </c>
      <c r="AX1" s="121"/>
      <c r="AY1" s="120">
        <v>41571</v>
      </c>
      <c r="AZ1" s="121"/>
      <c r="BA1" s="120">
        <v>41572</v>
      </c>
      <c r="BB1" s="121"/>
      <c r="BC1" s="120">
        <v>41573</v>
      </c>
      <c r="BD1" s="121"/>
      <c r="BE1" s="120">
        <v>41574</v>
      </c>
      <c r="BF1" s="121"/>
      <c r="BG1" s="120">
        <v>41575</v>
      </c>
      <c r="BH1" s="121"/>
      <c r="BI1" s="120">
        <v>41576</v>
      </c>
      <c r="BJ1" s="121"/>
      <c r="BK1" s="61" t="s">
        <v>24</v>
      </c>
      <c r="BL1" s="62" t="s">
        <v>25</v>
      </c>
      <c r="BM1" s="63" t="s">
        <v>26</v>
      </c>
      <c r="BN1" s="64" t="s">
        <v>21</v>
      </c>
      <c r="BO1" t="s">
        <v>42</v>
      </c>
    </row>
    <row r="2" spans="1:67" ht="15.75" thickBot="1">
      <c r="A2" s="33" t="s">
        <v>27</v>
      </c>
      <c r="B2" s="34" t="s">
        <v>20</v>
      </c>
      <c r="C2" s="74" t="s">
        <v>17</v>
      </c>
      <c r="D2" s="74" t="s">
        <v>18</v>
      </c>
      <c r="E2" s="74" t="s">
        <v>17</v>
      </c>
      <c r="F2" s="74" t="s">
        <v>18</v>
      </c>
      <c r="G2" s="74" t="s">
        <v>17</v>
      </c>
      <c r="H2" s="74" t="s">
        <v>18</v>
      </c>
      <c r="I2" s="74" t="s">
        <v>17</v>
      </c>
      <c r="J2" s="74" t="s">
        <v>18</v>
      </c>
      <c r="K2" s="74" t="s">
        <v>17</v>
      </c>
      <c r="L2" s="74" t="s">
        <v>18</v>
      </c>
      <c r="M2" s="74" t="s">
        <v>17</v>
      </c>
      <c r="N2" s="74" t="s">
        <v>18</v>
      </c>
      <c r="O2" s="74" t="s">
        <v>17</v>
      </c>
      <c r="P2" s="74" t="s">
        <v>18</v>
      </c>
      <c r="Q2" s="74" t="s">
        <v>17</v>
      </c>
      <c r="R2" s="74" t="s">
        <v>18</v>
      </c>
      <c r="S2" s="74" t="s">
        <v>17</v>
      </c>
      <c r="T2" s="74" t="s">
        <v>18</v>
      </c>
      <c r="U2" s="74" t="s">
        <v>17</v>
      </c>
      <c r="V2" s="74" t="s">
        <v>18</v>
      </c>
      <c r="W2" s="74" t="s">
        <v>17</v>
      </c>
      <c r="X2" s="74" t="s">
        <v>18</v>
      </c>
      <c r="Y2" s="74" t="s">
        <v>17</v>
      </c>
      <c r="Z2" s="74" t="s">
        <v>18</v>
      </c>
      <c r="AA2" s="74" t="s">
        <v>17</v>
      </c>
      <c r="AB2" s="74" t="s">
        <v>18</v>
      </c>
      <c r="AC2" s="74" t="s">
        <v>17</v>
      </c>
      <c r="AD2" s="74" t="s">
        <v>18</v>
      </c>
      <c r="AE2" s="74" t="s">
        <v>17</v>
      </c>
      <c r="AF2" s="74" t="s">
        <v>18</v>
      </c>
      <c r="AG2" s="74" t="s">
        <v>17</v>
      </c>
      <c r="AH2" s="74" t="s">
        <v>18</v>
      </c>
      <c r="AI2" s="74" t="s">
        <v>17</v>
      </c>
      <c r="AJ2" s="74" t="s">
        <v>18</v>
      </c>
      <c r="AK2" s="74" t="s">
        <v>17</v>
      </c>
      <c r="AL2" s="74" t="s">
        <v>18</v>
      </c>
      <c r="AM2" s="74" t="s">
        <v>17</v>
      </c>
      <c r="AN2" s="74" t="s">
        <v>18</v>
      </c>
      <c r="AO2" s="74" t="s">
        <v>17</v>
      </c>
      <c r="AP2" s="74" t="s">
        <v>18</v>
      </c>
      <c r="AQ2" s="74" t="s">
        <v>17</v>
      </c>
      <c r="AR2" s="74" t="s">
        <v>18</v>
      </c>
      <c r="AS2" s="74" t="s">
        <v>17</v>
      </c>
      <c r="AT2" s="74" t="s">
        <v>18</v>
      </c>
      <c r="AU2" s="74" t="s">
        <v>17</v>
      </c>
      <c r="AV2" s="74" t="s">
        <v>18</v>
      </c>
      <c r="AW2" s="74" t="s">
        <v>17</v>
      </c>
      <c r="AX2" s="74" t="s">
        <v>18</v>
      </c>
      <c r="AY2" s="74" t="s">
        <v>17</v>
      </c>
      <c r="AZ2" s="74" t="s">
        <v>18</v>
      </c>
      <c r="BA2" s="74" t="s">
        <v>17</v>
      </c>
      <c r="BB2" s="74" t="s">
        <v>18</v>
      </c>
      <c r="BC2" s="74" t="s">
        <v>17</v>
      </c>
      <c r="BD2" s="74" t="s">
        <v>18</v>
      </c>
      <c r="BE2" s="74" t="s">
        <v>17</v>
      </c>
      <c r="BF2" s="74" t="s">
        <v>18</v>
      </c>
      <c r="BG2" s="74" t="s">
        <v>17</v>
      </c>
      <c r="BH2" s="74" t="s">
        <v>18</v>
      </c>
      <c r="BI2" s="74" t="s">
        <v>17</v>
      </c>
      <c r="BJ2" s="75" t="s">
        <v>18</v>
      </c>
      <c r="BK2" s="65"/>
      <c r="BL2" s="66"/>
      <c r="BM2" s="66"/>
      <c r="BN2" s="67"/>
    </row>
    <row r="3" spans="1:67">
      <c r="A3" s="35" t="s">
        <v>43</v>
      </c>
      <c r="B3" s="36">
        <v>280000</v>
      </c>
      <c r="C3" s="37">
        <f>'1 неделя'!E6</f>
        <v>0</v>
      </c>
      <c r="D3" s="37">
        <f>'1 неделя'!F6</f>
        <v>0</v>
      </c>
      <c r="E3" s="37">
        <f>'1 неделя'!J6</f>
        <v>11313.75</v>
      </c>
      <c r="F3" s="37">
        <f>'1 неделя'!K6</f>
        <v>0</v>
      </c>
      <c r="G3" s="37">
        <f>'1 неделя'!O6</f>
        <v>4402</v>
      </c>
      <c r="H3" s="37">
        <f>'1 неделя'!P6</f>
        <v>1338.6</v>
      </c>
      <c r="I3" s="37">
        <f>'1 неделя'!T6</f>
        <v>11896.75</v>
      </c>
      <c r="J3" s="37">
        <f>'1 неделя'!U6</f>
        <v>527</v>
      </c>
      <c r="K3" s="37">
        <f>'1 неделя'!Y6</f>
        <v>5425</v>
      </c>
      <c r="L3" s="37">
        <f>'1 неделя'!Z6</f>
        <v>0</v>
      </c>
      <c r="M3" s="37">
        <f>'1 неделя'!AD6</f>
        <v>6678</v>
      </c>
      <c r="N3" s="37">
        <f>'1 неделя'!AE6</f>
        <v>939</v>
      </c>
      <c r="O3" s="39"/>
      <c r="P3" s="39"/>
      <c r="Q3" s="37">
        <f>'2 неделя'!E6</f>
        <v>9293</v>
      </c>
      <c r="R3" s="37">
        <f>'2 неделя'!F6</f>
        <v>705.5</v>
      </c>
      <c r="S3" s="37">
        <f>'2 неделя'!J6</f>
        <v>14229.75</v>
      </c>
      <c r="T3" s="37">
        <f>'2 неделя'!K6</f>
        <v>0</v>
      </c>
      <c r="U3" s="37">
        <f>'2 неделя'!O6</f>
        <v>5388.25</v>
      </c>
      <c r="V3" s="37">
        <f>'2 неделя'!P6</f>
        <v>0</v>
      </c>
      <c r="W3" s="37">
        <f>'2 неделя'!T6</f>
        <v>14631.5</v>
      </c>
      <c r="X3" s="37">
        <f>'2 неделя'!U6</f>
        <v>0</v>
      </c>
      <c r="Y3" s="37">
        <f>'2 неделя'!Y6</f>
        <v>5763.5</v>
      </c>
      <c r="Z3" s="37">
        <f>'2 неделя'!Z6</f>
        <v>0</v>
      </c>
      <c r="AA3" s="37">
        <f>'2 неделя'!AD6</f>
        <v>3213.5</v>
      </c>
      <c r="AB3" s="37">
        <f>'2 неделя'!AE6</f>
        <v>571.5</v>
      </c>
      <c r="AC3" s="47"/>
      <c r="AD3" s="47"/>
      <c r="AE3" s="37">
        <f>'3 неделя'!E6</f>
        <v>9355</v>
      </c>
      <c r="AF3" s="37">
        <f>'3 неделя'!F6</f>
        <v>0</v>
      </c>
      <c r="AG3" s="37">
        <f>'3 неделя'!J6</f>
        <v>15136</v>
      </c>
      <c r="AH3" s="37">
        <f>'3 неделя'!K6</f>
        <v>0</v>
      </c>
      <c r="AI3" s="37">
        <f>'3 неделя'!O6</f>
        <v>5385.5</v>
      </c>
      <c r="AJ3" s="37">
        <f>'3 неделя'!P6</f>
        <v>498.5</v>
      </c>
      <c r="AK3" s="37">
        <f>'3 неделя'!T6</f>
        <v>13417.25</v>
      </c>
      <c r="AL3" s="37">
        <f>'3 неделя'!U6</f>
        <v>1466.7</v>
      </c>
      <c r="AM3" s="37">
        <f>'3 неделя'!Y6</f>
        <v>4648.5</v>
      </c>
      <c r="AN3" s="37">
        <f>'3 неделя'!Z6</f>
        <v>0</v>
      </c>
      <c r="AO3" s="37">
        <f>'3 неделя'!AD6</f>
        <v>3755</v>
      </c>
      <c r="AP3" s="37">
        <f>'3 неделя'!AE6</f>
        <v>0</v>
      </c>
      <c r="AQ3" s="49"/>
      <c r="AR3" s="49"/>
      <c r="AS3" s="37">
        <f>'4 неделя'!E6</f>
        <v>0</v>
      </c>
      <c r="AT3" s="37">
        <f>'4 неделя'!F6</f>
        <v>0</v>
      </c>
      <c r="AU3" s="37">
        <f>'4 неделя'!J6</f>
        <v>0</v>
      </c>
      <c r="AV3" s="37">
        <f>'4 неделя'!K6</f>
        <v>0</v>
      </c>
      <c r="AW3" s="37">
        <f>'4 неделя'!O6</f>
        <v>0</v>
      </c>
      <c r="AX3" s="37">
        <f>'4 неделя'!P6</f>
        <v>0</v>
      </c>
      <c r="AY3" s="37">
        <f>'4 неделя'!T6</f>
        <v>0</v>
      </c>
      <c r="AZ3" s="37">
        <f>'4 неделя'!U6</f>
        <v>0</v>
      </c>
      <c r="BA3" s="37">
        <f>'4 неделя'!Y6</f>
        <v>0</v>
      </c>
      <c r="BB3" s="37">
        <f>'4 неделя'!Z6</f>
        <v>0</v>
      </c>
      <c r="BC3" s="37">
        <f>'4 неделя'!AD6</f>
        <v>0</v>
      </c>
      <c r="BD3" s="37">
        <f>'4 неделя'!AE6</f>
        <v>0</v>
      </c>
      <c r="BE3" s="49"/>
      <c r="BF3" s="49"/>
      <c r="BG3" s="37">
        <f>'5 неделя'!E6</f>
        <v>0</v>
      </c>
      <c r="BH3" s="37">
        <f>'5 неделя'!F6</f>
        <v>0</v>
      </c>
      <c r="BI3" s="37">
        <f>'5 неделя'!J6</f>
        <v>0</v>
      </c>
      <c r="BJ3" s="38">
        <f>'5 неделя'!K6</f>
        <v>0</v>
      </c>
      <c r="BK3" s="68">
        <f t="shared" ref="BK3:BL7" si="0">SUM(C3,E3,G3,I3,K3,M3,O3,Q3,S3,U3,W3,Y3,AA3,AC3,AE3,AG3,AI3,AK3,AM3,AO3,AQ3,AS3,AU3,AW3,AY3,BA3,BC3,BE3,BG3,BI3)</f>
        <v>143932.25</v>
      </c>
      <c r="BL3" s="69">
        <f t="shared" si="0"/>
        <v>6046.8</v>
      </c>
      <c r="BM3" s="69">
        <f>SUM(BK3,BL3)</f>
        <v>149979.04999999999</v>
      </c>
      <c r="BN3" s="70">
        <f>(BM3*100)/B3</f>
        <v>53.56394642857142</v>
      </c>
      <c r="BO3" s="123">
        <f ca="1">NETWORKDAYS($C$1,TODAY())/NETWORKDAYS($C$1,$BI$1)</f>
        <v>0.72727272727272729</v>
      </c>
    </row>
    <row r="4" spans="1:67">
      <c r="A4" s="35" t="s">
        <v>44</v>
      </c>
      <c r="B4" s="40">
        <v>350000</v>
      </c>
      <c r="C4" s="37">
        <f>'1 неделя'!E7</f>
        <v>0</v>
      </c>
      <c r="D4" s="37">
        <f>'1 неделя'!F7</f>
        <v>0</v>
      </c>
      <c r="E4" s="37">
        <f>'1 неделя'!J7</f>
        <v>4666.6499999999996</v>
      </c>
      <c r="F4" s="37">
        <f>'1 неделя'!K7</f>
        <v>0</v>
      </c>
      <c r="G4" s="37">
        <f>'1 неделя'!O7</f>
        <v>8452.5</v>
      </c>
      <c r="H4" s="37">
        <f>'1 неделя'!P7</f>
        <v>0</v>
      </c>
      <c r="I4" s="37">
        <f>'1 неделя'!T7</f>
        <v>21316.799999999999</v>
      </c>
      <c r="J4" s="37">
        <f>'1 неделя'!U7</f>
        <v>1572</v>
      </c>
      <c r="K4" s="37">
        <f>'1 неделя'!Y7</f>
        <v>8496</v>
      </c>
      <c r="L4" s="37">
        <f>'1 неделя'!Z7</f>
        <v>620.9</v>
      </c>
      <c r="M4" s="37">
        <f>'1 неделя'!AD7</f>
        <v>0</v>
      </c>
      <c r="N4" s="37">
        <f>'1 неделя'!AE7</f>
        <v>0</v>
      </c>
      <c r="O4" s="46"/>
      <c r="P4" s="46"/>
      <c r="Q4" s="37">
        <f>'2 неделя'!E7</f>
        <v>7092</v>
      </c>
      <c r="R4" s="37">
        <f>'2 неделя'!F7</f>
        <v>498.5</v>
      </c>
      <c r="S4" s="37">
        <f>'2 неделя'!J7</f>
        <v>5546.18</v>
      </c>
      <c r="T4" s="37">
        <f>'2 неделя'!K7</f>
        <v>0</v>
      </c>
      <c r="U4" s="37">
        <f>'2 неделя'!O7</f>
        <v>5437.5</v>
      </c>
      <c r="V4" s="37">
        <f>'2 неделя'!P7</f>
        <v>0</v>
      </c>
      <c r="W4" s="37">
        <f>'2 неделя'!T7</f>
        <v>18196.05</v>
      </c>
      <c r="X4" s="37">
        <f>'2 неделя'!U7</f>
        <v>3224</v>
      </c>
      <c r="Y4" s="37">
        <f>'2 неделя'!Y7</f>
        <v>15000</v>
      </c>
      <c r="Z4" s="37">
        <f>'2 неделя'!Z7</f>
        <v>6744.1</v>
      </c>
      <c r="AA4" s="37">
        <f>'2 неделя'!AD7</f>
        <v>2400</v>
      </c>
      <c r="AB4" s="37">
        <f>'2 неделя'!AE7</f>
        <v>0</v>
      </c>
      <c r="AC4" s="48"/>
      <c r="AD4" s="48"/>
      <c r="AE4" s="37">
        <f>'3 неделя'!E7</f>
        <v>6946.35</v>
      </c>
      <c r="AF4" s="37">
        <f>'3 неделя'!F7</f>
        <v>559.70000000000005</v>
      </c>
      <c r="AG4" s="37">
        <f>'3 неделя'!J7</f>
        <v>5408.25</v>
      </c>
      <c r="AH4" s="37">
        <f>'3 неделя'!K7</f>
        <v>0</v>
      </c>
      <c r="AI4" s="37">
        <f>'3 неделя'!O7</f>
        <v>8368.4</v>
      </c>
      <c r="AJ4" s="37">
        <f>'3 неделя'!P7</f>
        <v>0</v>
      </c>
      <c r="AK4" s="37">
        <f>'3 неделя'!T7</f>
        <v>20134</v>
      </c>
      <c r="AL4" s="37">
        <f>'3 неделя'!U7</f>
        <v>1420</v>
      </c>
      <c r="AM4" s="37">
        <f>'3 неделя'!Y7</f>
        <v>31208</v>
      </c>
      <c r="AN4" s="37">
        <f>'3 неделя'!Z7</f>
        <v>489.6</v>
      </c>
      <c r="AO4" s="37">
        <f>'3 неделя'!AD7</f>
        <v>0</v>
      </c>
      <c r="AP4" s="37">
        <f>'3 неделя'!AE7</f>
        <v>0</v>
      </c>
      <c r="AQ4" s="50"/>
      <c r="AR4" s="50"/>
      <c r="AS4" s="37">
        <f>'4 неделя'!E7</f>
        <v>0</v>
      </c>
      <c r="AT4" s="37">
        <f>'4 неделя'!F7</f>
        <v>0</v>
      </c>
      <c r="AU4" s="37">
        <f>'4 неделя'!J7</f>
        <v>0</v>
      </c>
      <c r="AV4" s="37">
        <f>'4 неделя'!K7</f>
        <v>0</v>
      </c>
      <c r="AW4" s="37">
        <f>'4 неделя'!O7</f>
        <v>0</v>
      </c>
      <c r="AX4" s="37">
        <f>'4 неделя'!P7</f>
        <v>0</v>
      </c>
      <c r="AY4" s="37">
        <f>'4 неделя'!T7</f>
        <v>0</v>
      </c>
      <c r="AZ4" s="37">
        <f>'4 неделя'!U7</f>
        <v>0</v>
      </c>
      <c r="BA4" s="37">
        <f>'4 неделя'!Y7</f>
        <v>0</v>
      </c>
      <c r="BB4" s="37">
        <f>'4 неделя'!Z7</f>
        <v>0</v>
      </c>
      <c r="BC4" s="37">
        <f>'4 неделя'!AD7</f>
        <v>0</v>
      </c>
      <c r="BD4" s="37">
        <f>'4 неделя'!AE7</f>
        <v>0</v>
      </c>
      <c r="BE4" s="50"/>
      <c r="BF4" s="50"/>
      <c r="BG4" s="37">
        <f>'5 неделя'!E7</f>
        <v>0</v>
      </c>
      <c r="BH4" s="37">
        <f>'5 неделя'!F7</f>
        <v>0</v>
      </c>
      <c r="BI4" s="37">
        <f>'5 неделя'!J7</f>
        <v>0</v>
      </c>
      <c r="BJ4" s="38">
        <f>'5 неделя'!K7</f>
        <v>0</v>
      </c>
      <c r="BK4" s="68">
        <f t="shared" si="0"/>
        <v>168668.68</v>
      </c>
      <c r="BL4" s="69">
        <f t="shared" si="0"/>
        <v>15128.800000000001</v>
      </c>
      <c r="BM4" s="69">
        <f>SUM(BK4,BL4)</f>
        <v>183797.47999999998</v>
      </c>
      <c r="BN4" s="70">
        <f>(BM4*100)/B4</f>
        <v>52.513565714285711</v>
      </c>
      <c r="BO4" t="s">
        <v>46</v>
      </c>
    </row>
    <row r="5" spans="1:67">
      <c r="A5" s="35" t="s">
        <v>45</v>
      </c>
      <c r="B5" s="40">
        <v>270000</v>
      </c>
      <c r="C5" s="37">
        <f>'1 неделя'!E8</f>
        <v>0</v>
      </c>
      <c r="D5" s="37">
        <f>'1 неделя'!F8</f>
        <v>0</v>
      </c>
      <c r="E5" s="37">
        <f>'1 неделя'!J8</f>
        <v>6157</v>
      </c>
      <c r="F5" s="37">
        <f>'1 неделя'!K8</f>
        <v>1687.5</v>
      </c>
      <c r="G5" s="37">
        <f>'1 неделя'!O8</f>
        <v>6621</v>
      </c>
      <c r="H5" s="37">
        <f>'1 неделя'!P8</f>
        <v>0</v>
      </c>
      <c r="I5" s="37">
        <f>'1 неделя'!T8</f>
        <v>13037</v>
      </c>
      <c r="J5" s="37">
        <f>'1 неделя'!U8</f>
        <v>2608</v>
      </c>
      <c r="K5" s="37">
        <f>'1 неделя'!Y8</f>
        <v>10783</v>
      </c>
      <c r="L5" s="37">
        <f>'1 неделя'!Z8</f>
        <v>0</v>
      </c>
      <c r="M5" s="37">
        <f>'1 неделя'!AD8</f>
        <v>0</v>
      </c>
      <c r="N5" s="37">
        <f>'1 неделя'!AE8</f>
        <v>0</v>
      </c>
      <c r="O5" s="46"/>
      <c r="P5" s="46"/>
      <c r="Q5" s="37">
        <f>'2 неделя'!E8</f>
        <v>5233</v>
      </c>
      <c r="R5" s="37">
        <f>'2 неделя'!F8</f>
        <v>0</v>
      </c>
      <c r="S5" s="37">
        <f>'2 неделя'!J8</f>
        <v>10255</v>
      </c>
      <c r="T5" s="37">
        <f>'2 неделя'!K8</f>
        <v>0</v>
      </c>
      <c r="U5" s="37">
        <f>'2 неделя'!O8</f>
        <v>9491</v>
      </c>
      <c r="V5" s="37">
        <f>'2 неделя'!P8</f>
        <v>0</v>
      </c>
      <c r="W5" s="37">
        <f>'2 неделя'!T8</f>
        <v>8176</v>
      </c>
      <c r="X5" s="37">
        <f>'2 неделя'!U8</f>
        <v>750</v>
      </c>
      <c r="Y5" s="37">
        <f>'2 неделя'!Y8</f>
        <v>5498</v>
      </c>
      <c r="Z5" s="37">
        <f>'2 неделя'!Z8</f>
        <v>0</v>
      </c>
      <c r="AA5" s="37">
        <f>'2 неделя'!AD8</f>
        <v>4000</v>
      </c>
      <c r="AB5" s="37">
        <f>'2 неделя'!AE8</f>
        <v>2697.4</v>
      </c>
      <c r="AC5" s="48"/>
      <c r="AD5" s="48"/>
      <c r="AE5" s="37">
        <f>'3 неделя'!E8</f>
        <v>4871</v>
      </c>
      <c r="AF5" s="37">
        <f>'3 неделя'!F8</f>
        <v>0</v>
      </c>
      <c r="AG5" s="37">
        <f>'3 неделя'!J8</f>
        <v>12048</v>
      </c>
      <c r="AH5" s="37">
        <f>'3 неделя'!K8</f>
        <v>1330.5</v>
      </c>
      <c r="AI5" s="37">
        <f>'3 неделя'!O8</f>
        <v>16424</v>
      </c>
      <c r="AJ5" s="37">
        <f>'3 неделя'!P8</f>
        <v>1946</v>
      </c>
      <c r="AK5" s="37">
        <f>'3 неделя'!T8</f>
        <v>5828</v>
      </c>
      <c r="AL5" s="37">
        <f>'3 неделя'!U8</f>
        <v>3964.5</v>
      </c>
      <c r="AM5" s="37">
        <f>'3 неделя'!Y8</f>
        <v>4913</v>
      </c>
      <c r="AN5" s="37">
        <f>'3 неделя'!Z8</f>
        <v>367.2</v>
      </c>
      <c r="AO5" s="37">
        <f>'3 неделя'!AD8</f>
        <v>5280</v>
      </c>
      <c r="AP5" s="37">
        <f>'3 неделя'!AE8</f>
        <v>0</v>
      </c>
      <c r="AQ5" s="50"/>
      <c r="AR5" s="50"/>
      <c r="AS5" s="37">
        <f>'4 неделя'!E8</f>
        <v>0</v>
      </c>
      <c r="AT5" s="37">
        <f>'4 неделя'!F8</f>
        <v>0</v>
      </c>
      <c r="AU5" s="37">
        <f>'4 неделя'!J8</f>
        <v>0</v>
      </c>
      <c r="AV5" s="37">
        <f>'4 неделя'!K8</f>
        <v>0</v>
      </c>
      <c r="AW5" s="37">
        <f>'4 неделя'!O8</f>
        <v>0</v>
      </c>
      <c r="AX5" s="37">
        <f>'4 неделя'!P8</f>
        <v>0</v>
      </c>
      <c r="AY5" s="37">
        <f>'4 неделя'!T8</f>
        <v>0</v>
      </c>
      <c r="AZ5" s="37">
        <f>'4 неделя'!U8</f>
        <v>0</v>
      </c>
      <c r="BA5" s="37">
        <f>'4 неделя'!Y8</f>
        <v>0</v>
      </c>
      <c r="BB5" s="37">
        <f>'4 неделя'!Z8</f>
        <v>0</v>
      </c>
      <c r="BC5" s="37">
        <f>'4 неделя'!AD8</f>
        <v>0</v>
      </c>
      <c r="BD5" s="37">
        <f>'4 неделя'!AE8</f>
        <v>0</v>
      </c>
      <c r="BE5" s="50"/>
      <c r="BF5" s="50"/>
      <c r="BG5" s="37">
        <f>'5 неделя'!E8</f>
        <v>0</v>
      </c>
      <c r="BH5" s="37">
        <f>'5 неделя'!F8</f>
        <v>0</v>
      </c>
      <c r="BI5" s="37">
        <f>'5 неделя'!J8</f>
        <v>0</v>
      </c>
      <c r="BJ5" s="38">
        <f>'5 неделя'!K8</f>
        <v>0</v>
      </c>
      <c r="BK5" s="68">
        <f t="shared" si="0"/>
        <v>128615</v>
      </c>
      <c r="BL5" s="69">
        <f t="shared" si="0"/>
        <v>15351.1</v>
      </c>
      <c r="BM5" s="69">
        <f>SUM(BK5,BL5)</f>
        <v>143966.1</v>
      </c>
      <c r="BN5" s="70">
        <f>(BM5*100)/B5</f>
        <v>53.320777777777778</v>
      </c>
      <c r="BO5" t="s">
        <v>46</v>
      </c>
    </row>
    <row r="6" spans="1:67" ht="15.75" thickBot="1">
      <c r="A6" s="42"/>
      <c r="B6" s="43"/>
      <c r="C6" s="37"/>
      <c r="D6" s="37"/>
      <c r="E6" s="37"/>
      <c r="F6" s="37"/>
      <c r="G6" s="29"/>
      <c r="H6" s="29"/>
      <c r="I6" s="29"/>
      <c r="J6" s="29"/>
      <c r="K6" s="29"/>
      <c r="L6" s="29"/>
      <c r="M6" s="29"/>
      <c r="N6" s="29"/>
      <c r="O6" s="46"/>
      <c r="P6" s="46"/>
      <c r="Q6" s="37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48"/>
      <c r="AD6" s="48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50"/>
      <c r="AR6" s="50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50"/>
      <c r="BF6" s="50"/>
      <c r="BG6" s="29"/>
      <c r="BH6" s="29"/>
      <c r="BI6" s="29"/>
      <c r="BJ6" s="41"/>
      <c r="BK6" s="68">
        <f t="shared" si="0"/>
        <v>0</v>
      </c>
      <c r="BL6" s="69">
        <f t="shared" si="0"/>
        <v>0</v>
      </c>
      <c r="BM6" s="69">
        <f>SUM(BK6,BL6)</f>
        <v>0</v>
      </c>
      <c r="BN6" s="71" t="e">
        <f>(BM6*100)/B6</f>
        <v>#DIV/0!</v>
      </c>
    </row>
    <row r="7" spans="1:67" ht="15.75" thickBot="1">
      <c r="A7" s="44" t="s">
        <v>28</v>
      </c>
      <c r="B7" s="45">
        <f>SUM(B3,B4,B5)</f>
        <v>900000</v>
      </c>
      <c r="C7" s="32">
        <f>SUM(C3:C6)</f>
        <v>0</v>
      </c>
      <c r="D7" s="32">
        <f t="shared" ref="D7:BJ7" si="1">SUM(D3:D6)</f>
        <v>0</v>
      </c>
      <c r="E7" s="32">
        <f t="shared" si="1"/>
        <v>22137.4</v>
      </c>
      <c r="F7" s="32">
        <f t="shared" si="1"/>
        <v>1687.5</v>
      </c>
      <c r="G7" s="32">
        <f t="shared" si="1"/>
        <v>19475.5</v>
      </c>
      <c r="H7" s="32">
        <f t="shared" si="1"/>
        <v>1338.6</v>
      </c>
      <c r="I7" s="32">
        <f t="shared" si="1"/>
        <v>46250.55</v>
      </c>
      <c r="J7" s="32">
        <f t="shared" si="1"/>
        <v>4707</v>
      </c>
      <c r="K7" s="32">
        <f t="shared" si="1"/>
        <v>24704</v>
      </c>
      <c r="L7" s="32">
        <f t="shared" si="1"/>
        <v>620.9</v>
      </c>
      <c r="M7" s="32">
        <f t="shared" si="1"/>
        <v>6678</v>
      </c>
      <c r="N7" s="32">
        <f t="shared" si="1"/>
        <v>939</v>
      </c>
      <c r="O7" s="46">
        <f t="shared" si="1"/>
        <v>0</v>
      </c>
      <c r="P7" s="46">
        <f t="shared" si="1"/>
        <v>0</v>
      </c>
      <c r="Q7" s="32">
        <f t="shared" si="1"/>
        <v>21618</v>
      </c>
      <c r="R7" s="32">
        <f t="shared" si="1"/>
        <v>1204</v>
      </c>
      <c r="S7" s="32">
        <f t="shared" si="1"/>
        <v>30030.93</v>
      </c>
      <c r="T7" s="32">
        <f t="shared" si="1"/>
        <v>0</v>
      </c>
      <c r="U7" s="32">
        <f t="shared" si="1"/>
        <v>20316.75</v>
      </c>
      <c r="V7" s="32">
        <f t="shared" si="1"/>
        <v>0</v>
      </c>
      <c r="W7" s="32">
        <f t="shared" si="1"/>
        <v>41003.550000000003</v>
      </c>
      <c r="X7" s="32">
        <f t="shared" si="1"/>
        <v>3974</v>
      </c>
      <c r="Y7" s="32">
        <f t="shared" si="1"/>
        <v>26261.5</v>
      </c>
      <c r="Z7" s="32">
        <f t="shared" si="1"/>
        <v>6744.1</v>
      </c>
      <c r="AA7" s="32">
        <f t="shared" si="1"/>
        <v>9613.5</v>
      </c>
      <c r="AB7" s="32">
        <f t="shared" si="1"/>
        <v>3268.9</v>
      </c>
      <c r="AC7" s="32">
        <f t="shared" si="1"/>
        <v>0</v>
      </c>
      <c r="AD7" s="32">
        <f t="shared" si="1"/>
        <v>0</v>
      </c>
      <c r="AE7" s="32">
        <f t="shared" si="1"/>
        <v>21172.35</v>
      </c>
      <c r="AF7" s="32">
        <f t="shared" si="1"/>
        <v>559.70000000000005</v>
      </c>
      <c r="AG7" s="32">
        <f t="shared" si="1"/>
        <v>32592.25</v>
      </c>
      <c r="AH7" s="32">
        <f t="shared" si="1"/>
        <v>1330.5</v>
      </c>
      <c r="AI7" s="32">
        <f t="shared" si="1"/>
        <v>30177.9</v>
      </c>
      <c r="AJ7" s="32">
        <f t="shared" si="1"/>
        <v>2444.5</v>
      </c>
      <c r="AK7" s="32">
        <f t="shared" si="1"/>
        <v>39379.25</v>
      </c>
      <c r="AL7" s="32">
        <f t="shared" si="1"/>
        <v>6851.2</v>
      </c>
      <c r="AM7" s="32">
        <f t="shared" si="1"/>
        <v>40769.5</v>
      </c>
      <c r="AN7" s="32">
        <f t="shared" si="1"/>
        <v>856.8</v>
      </c>
      <c r="AO7" s="32">
        <f t="shared" si="1"/>
        <v>9035</v>
      </c>
      <c r="AP7" s="32">
        <f t="shared" si="1"/>
        <v>0</v>
      </c>
      <c r="AQ7" s="32">
        <f t="shared" si="1"/>
        <v>0</v>
      </c>
      <c r="AR7" s="32">
        <f t="shared" si="1"/>
        <v>0</v>
      </c>
      <c r="AS7" s="32">
        <f t="shared" si="1"/>
        <v>0</v>
      </c>
      <c r="AT7" s="32">
        <f t="shared" si="1"/>
        <v>0</v>
      </c>
      <c r="AU7" s="32">
        <f t="shared" si="1"/>
        <v>0</v>
      </c>
      <c r="AV7" s="32">
        <f t="shared" si="1"/>
        <v>0</v>
      </c>
      <c r="AW7" s="32">
        <f t="shared" si="1"/>
        <v>0</v>
      </c>
      <c r="AX7" s="32">
        <f t="shared" si="1"/>
        <v>0</v>
      </c>
      <c r="AY7" s="32">
        <f t="shared" si="1"/>
        <v>0</v>
      </c>
      <c r="AZ7" s="32">
        <f t="shared" si="1"/>
        <v>0</v>
      </c>
      <c r="BA7" s="32">
        <f t="shared" si="1"/>
        <v>0</v>
      </c>
      <c r="BB7" s="32">
        <f t="shared" si="1"/>
        <v>0</v>
      </c>
      <c r="BC7" s="32">
        <f t="shared" si="1"/>
        <v>0</v>
      </c>
      <c r="BD7" s="32">
        <f t="shared" si="1"/>
        <v>0</v>
      </c>
      <c r="BE7" s="32">
        <f t="shared" si="1"/>
        <v>0</v>
      </c>
      <c r="BF7" s="32">
        <f t="shared" si="1"/>
        <v>0</v>
      </c>
      <c r="BG7" s="32">
        <f t="shared" si="1"/>
        <v>0</v>
      </c>
      <c r="BH7" s="32">
        <f t="shared" si="1"/>
        <v>0</v>
      </c>
      <c r="BI7" s="32">
        <f t="shared" si="1"/>
        <v>0</v>
      </c>
      <c r="BJ7" s="32">
        <f t="shared" si="1"/>
        <v>0</v>
      </c>
      <c r="BK7" s="94">
        <f t="shared" si="0"/>
        <v>441215.93</v>
      </c>
      <c r="BL7" s="95">
        <f t="shared" si="0"/>
        <v>36526.700000000004</v>
      </c>
      <c r="BM7" s="96">
        <f>SUM(BM3:BM6)</f>
        <v>477742.63</v>
      </c>
      <c r="BN7" s="97">
        <f>(BM7*100)/B7</f>
        <v>53.082514444444442</v>
      </c>
    </row>
    <row r="8" spans="1:67">
      <c r="C8" s="119">
        <f>SUM(C7:D7)</f>
        <v>0</v>
      </c>
      <c r="D8" s="119"/>
      <c r="E8" s="119">
        <f>SUM(E7:F7)</f>
        <v>23824.9</v>
      </c>
      <c r="F8" s="119"/>
      <c r="G8" s="119">
        <f>SUM(G7:H7)</f>
        <v>20814.099999999999</v>
      </c>
      <c r="H8" s="119"/>
      <c r="I8" s="119">
        <f>SUM(I7:J7)</f>
        <v>50957.55</v>
      </c>
      <c r="J8" s="119"/>
      <c r="K8" s="119">
        <f>SUM(K7:L7)</f>
        <v>25324.9</v>
      </c>
      <c r="L8" s="119"/>
      <c r="M8" s="119">
        <f>SUM(M7:N7)</f>
        <v>7617</v>
      </c>
      <c r="N8" s="119"/>
      <c r="O8" s="117">
        <f>SUM(O7:P7)</f>
        <v>0</v>
      </c>
      <c r="P8" s="118"/>
      <c r="Q8" s="119">
        <f>SUM(Q7:R7)</f>
        <v>22822</v>
      </c>
      <c r="R8" s="119"/>
      <c r="S8" s="119">
        <f>SUM(S7:T7)</f>
        <v>30030.93</v>
      </c>
      <c r="T8" s="119"/>
      <c r="U8" s="119">
        <f>SUM(U7:V7)</f>
        <v>20316.75</v>
      </c>
      <c r="V8" s="119"/>
      <c r="W8" s="119">
        <f>SUM(W7:X7)</f>
        <v>44977.55</v>
      </c>
      <c r="X8" s="119"/>
      <c r="Y8" s="119">
        <f>SUM(Y7:Z7)</f>
        <v>33005.599999999999</v>
      </c>
      <c r="Z8" s="119"/>
      <c r="AA8" s="119">
        <f>SUM(AA7:AB7)</f>
        <v>12882.4</v>
      </c>
      <c r="AB8" s="119"/>
      <c r="AC8" s="119">
        <f>SUM(AC7:AD7)</f>
        <v>0</v>
      </c>
      <c r="AD8" s="119"/>
      <c r="AE8" s="119">
        <f>SUM(AE7:AF7)</f>
        <v>21732.05</v>
      </c>
      <c r="AF8" s="119"/>
      <c r="AG8" s="119">
        <f>SUM(AG7:AH7)</f>
        <v>33922.75</v>
      </c>
      <c r="AH8" s="119"/>
      <c r="AI8" s="119">
        <f>SUM(AI7:AJ7)</f>
        <v>32622.400000000001</v>
      </c>
      <c r="AJ8" s="119"/>
      <c r="AK8" s="119">
        <f>SUM(AK7:AL7)</f>
        <v>46230.45</v>
      </c>
      <c r="AL8" s="119"/>
      <c r="AM8" s="119">
        <f>SUM(AM7:AN7)</f>
        <v>41626.300000000003</v>
      </c>
      <c r="AN8" s="119"/>
      <c r="AO8" s="119">
        <f>SUM(AO7:AP7)</f>
        <v>9035</v>
      </c>
      <c r="AP8" s="119"/>
      <c r="AQ8" s="119">
        <f>SUM(AQ7:AR7)</f>
        <v>0</v>
      </c>
      <c r="AR8" s="119"/>
      <c r="AS8" s="119">
        <f>SUM(AS7:AT7)</f>
        <v>0</v>
      </c>
      <c r="AT8" s="119"/>
      <c r="AU8" s="119">
        <f>SUM(AU7:AV7)</f>
        <v>0</v>
      </c>
      <c r="AV8" s="119"/>
      <c r="AW8" s="119">
        <f>SUM(AW7:AX7)</f>
        <v>0</v>
      </c>
      <c r="AX8" s="119"/>
      <c r="AY8" s="119">
        <f>SUM(AY7:AZ7)</f>
        <v>0</v>
      </c>
      <c r="AZ8" s="119"/>
      <c r="BA8" s="119">
        <f>SUM(BA7:BB7)</f>
        <v>0</v>
      </c>
      <c r="BB8" s="119"/>
      <c r="BC8" s="119">
        <f>SUM(BC7:BD7)</f>
        <v>0</v>
      </c>
      <c r="BD8" s="119"/>
      <c r="BE8" s="119">
        <f>SUM(BE7:BF7)</f>
        <v>0</v>
      </c>
      <c r="BF8" s="119"/>
      <c r="BG8" s="119">
        <f>SUM(BG7:BH7)</f>
        <v>0</v>
      </c>
      <c r="BH8" s="119"/>
      <c r="BI8" s="119">
        <f>SUM(BI7:BJ7)</f>
        <v>0</v>
      </c>
      <c r="BJ8" s="119"/>
    </row>
    <row r="9" spans="1:67">
      <c r="BO9" t="s">
        <v>47</v>
      </c>
    </row>
    <row r="10" spans="1:67">
      <c r="BO10" t="s">
        <v>48</v>
      </c>
    </row>
    <row r="11" spans="1:67">
      <c r="BO11" t="s">
        <v>49</v>
      </c>
    </row>
    <row r="12" spans="1:67">
      <c r="BO12" t="s">
        <v>50</v>
      </c>
    </row>
    <row r="13" spans="1:67">
      <c r="BO13" t="s">
        <v>51</v>
      </c>
    </row>
    <row r="15" spans="1:67">
      <c r="BK15" s="76"/>
    </row>
    <row r="25" spans="33:33">
      <c r="AG25" t="s">
        <v>41</v>
      </c>
    </row>
  </sheetData>
  <mergeCells count="60">
    <mergeCell ref="S1:T1"/>
    <mergeCell ref="U1:V1"/>
    <mergeCell ref="W1:X1"/>
    <mergeCell ref="Q1:R1"/>
    <mergeCell ref="C1:D1"/>
    <mergeCell ref="E1:F1"/>
    <mergeCell ref="G1:H1"/>
    <mergeCell ref="I1:J1"/>
    <mergeCell ref="K1:L1"/>
    <mergeCell ref="M1:N1"/>
    <mergeCell ref="O1:P1"/>
    <mergeCell ref="BA1:BB1"/>
    <mergeCell ref="AI1:AJ1"/>
    <mergeCell ref="AK1:AL1"/>
    <mergeCell ref="AM1:AN1"/>
    <mergeCell ref="Y1:Z1"/>
    <mergeCell ref="AW1:AX1"/>
    <mergeCell ref="AY1:AZ1"/>
    <mergeCell ref="AE1:AF1"/>
    <mergeCell ref="AA1:AB1"/>
    <mergeCell ref="BI1:BJ1"/>
    <mergeCell ref="C8:D8"/>
    <mergeCell ref="E8:F8"/>
    <mergeCell ref="G8:H8"/>
    <mergeCell ref="I8:J8"/>
    <mergeCell ref="K8:L8"/>
    <mergeCell ref="M8:N8"/>
    <mergeCell ref="BC1:BD1"/>
    <mergeCell ref="AG1:AH1"/>
    <mergeCell ref="AC1:AD1"/>
    <mergeCell ref="AO1:AP1"/>
    <mergeCell ref="AQ1:AR1"/>
    <mergeCell ref="AS1:AT1"/>
    <mergeCell ref="AU1:AV1"/>
    <mergeCell ref="BE1:BF1"/>
    <mergeCell ref="BG1:BH1"/>
    <mergeCell ref="Y8:Z8"/>
    <mergeCell ref="AA8:AB8"/>
    <mergeCell ref="AC8:AD8"/>
    <mergeCell ref="AE8:AF8"/>
    <mergeCell ref="Q8:R8"/>
    <mergeCell ref="U8:V8"/>
    <mergeCell ref="W8:X8"/>
    <mergeCell ref="S8:T8"/>
    <mergeCell ref="O8:P8"/>
    <mergeCell ref="BE8:BF8"/>
    <mergeCell ref="BG8:BH8"/>
    <mergeCell ref="BI8:BJ8"/>
    <mergeCell ref="AW8:AX8"/>
    <mergeCell ref="AY8:AZ8"/>
    <mergeCell ref="BA8:BB8"/>
    <mergeCell ref="BC8:BD8"/>
    <mergeCell ref="AU8:AV8"/>
    <mergeCell ref="AG8:AH8"/>
    <mergeCell ref="AI8:AJ8"/>
    <mergeCell ref="AK8:AL8"/>
    <mergeCell ref="AM8:AN8"/>
    <mergeCell ref="AS8:AT8"/>
    <mergeCell ref="AO8:AP8"/>
    <mergeCell ref="AQ8:AR8"/>
  </mergeCells>
  <phoneticPr fontId="0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K11"/>
  <sheetViews>
    <sheetView workbookViewId="0">
      <selection activeCell="K8" sqref="K8"/>
    </sheetView>
  </sheetViews>
  <sheetFormatPr defaultRowHeight="15"/>
  <cols>
    <col min="1" max="1" width="12" bestFit="1" customWidth="1"/>
    <col min="3" max="3" width="14.5703125" bestFit="1" customWidth="1"/>
    <col min="4" max="4" width="11.28515625" customWidth="1"/>
    <col min="5" max="5" width="17" bestFit="1" customWidth="1"/>
    <col min="6" max="6" width="8" bestFit="1" customWidth="1"/>
    <col min="7" max="7" width="10.7109375" customWidth="1"/>
    <col min="8" max="8" width="16.5703125" bestFit="1" customWidth="1"/>
    <col min="9" max="10" width="7" bestFit="1" customWidth="1"/>
    <col min="11" max="11" width="11.42578125" customWidth="1"/>
    <col min="257" max="257" width="10.85546875" customWidth="1"/>
    <col min="259" max="259" width="12.140625" customWidth="1"/>
    <col min="260" max="260" width="10.7109375" customWidth="1"/>
    <col min="513" max="513" width="10.85546875" customWidth="1"/>
    <col min="515" max="515" width="12.140625" customWidth="1"/>
    <col min="516" max="516" width="10.7109375" customWidth="1"/>
    <col min="769" max="769" width="10.85546875" customWidth="1"/>
    <col min="771" max="771" width="12.140625" customWidth="1"/>
    <col min="772" max="772" width="10.7109375" customWidth="1"/>
    <col min="1025" max="1025" width="10.85546875" customWidth="1"/>
    <col min="1027" max="1027" width="12.140625" customWidth="1"/>
    <col min="1028" max="1028" width="10.7109375" customWidth="1"/>
    <col min="1281" max="1281" width="10.85546875" customWidth="1"/>
    <col min="1283" max="1283" width="12.140625" customWidth="1"/>
    <col min="1284" max="1284" width="10.7109375" customWidth="1"/>
    <col min="1537" max="1537" width="10.85546875" customWidth="1"/>
    <col min="1539" max="1539" width="12.140625" customWidth="1"/>
    <col min="1540" max="1540" width="10.7109375" customWidth="1"/>
    <col min="1793" max="1793" width="10.85546875" customWidth="1"/>
    <col min="1795" max="1795" width="12.140625" customWidth="1"/>
    <col min="1796" max="1796" width="10.7109375" customWidth="1"/>
    <col min="2049" max="2049" width="10.85546875" customWidth="1"/>
    <col min="2051" max="2051" width="12.140625" customWidth="1"/>
    <col min="2052" max="2052" width="10.7109375" customWidth="1"/>
    <col min="2305" max="2305" width="10.85546875" customWidth="1"/>
    <col min="2307" max="2307" width="12.140625" customWidth="1"/>
    <col min="2308" max="2308" width="10.7109375" customWidth="1"/>
    <col min="2561" max="2561" width="10.85546875" customWidth="1"/>
    <col min="2563" max="2563" width="12.140625" customWidth="1"/>
    <col min="2564" max="2564" width="10.7109375" customWidth="1"/>
    <col min="2817" max="2817" width="10.85546875" customWidth="1"/>
    <col min="2819" max="2819" width="12.140625" customWidth="1"/>
    <col min="2820" max="2820" width="10.7109375" customWidth="1"/>
    <col min="3073" max="3073" width="10.85546875" customWidth="1"/>
    <col min="3075" max="3075" width="12.140625" customWidth="1"/>
    <col min="3076" max="3076" width="10.7109375" customWidth="1"/>
    <col min="3329" max="3329" width="10.85546875" customWidth="1"/>
    <col min="3331" max="3331" width="12.140625" customWidth="1"/>
    <col min="3332" max="3332" width="10.7109375" customWidth="1"/>
    <col min="3585" max="3585" width="10.85546875" customWidth="1"/>
    <col min="3587" max="3587" width="12.140625" customWidth="1"/>
    <col min="3588" max="3588" width="10.7109375" customWidth="1"/>
    <col min="3841" max="3841" width="10.85546875" customWidth="1"/>
    <col min="3843" max="3843" width="12.140625" customWidth="1"/>
    <col min="3844" max="3844" width="10.7109375" customWidth="1"/>
    <col min="4097" max="4097" width="10.85546875" customWidth="1"/>
    <col min="4099" max="4099" width="12.140625" customWidth="1"/>
    <col min="4100" max="4100" width="10.7109375" customWidth="1"/>
    <col min="4353" max="4353" width="10.85546875" customWidth="1"/>
    <col min="4355" max="4355" width="12.140625" customWidth="1"/>
    <col min="4356" max="4356" width="10.7109375" customWidth="1"/>
    <col min="4609" max="4609" width="10.85546875" customWidth="1"/>
    <col min="4611" max="4611" width="12.140625" customWidth="1"/>
    <col min="4612" max="4612" width="10.7109375" customWidth="1"/>
    <col min="4865" max="4865" width="10.85546875" customWidth="1"/>
    <col min="4867" max="4867" width="12.140625" customWidth="1"/>
    <col min="4868" max="4868" width="10.7109375" customWidth="1"/>
    <col min="5121" max="5121" width="10.85546875" customWidth="1"/>
    <col min="5123" max="5123" width="12.140625" customWidth="1"/>
    <col min="5124" max="5124" width="10.7109375" customWidth="1"/>
    <col min="5377" max="5377" width="10.85546875" customWidth="1"/>
    <col min="5379" max="5379" width="12.140625" customWidth="1"/>
    <col min="5380" max="5380" width="10.7109375" customWidth="1"/>
    <col min="5633" max="5633" width="10.85546875" customWidth="1"/>
    <col min="5635" max="5635" width="12.140625" customWidth="1"/>
    <col min="5636" max="5636" width="10.7109375" customWidth="1"/>
    <col min="5889" max="5889" width="10.85546875" customWidth="1"/>
    <col min="5891" max="5891" width="12.140625" customWidth="1"/>
    <col min="5892" max="5892" width="10.7109375" customWidth="1"/>
    <col min="6145" max="6145" width="10.85546875" customWidth="1"/>
    <col min="6147" max="6147" width="12.140625" customWidth="1"/>
    <col min="6148" max="6148" width="10.7109375" customWidth="1"/>
    <col min="6401" max="6401" width="10.85546875" customWidth="1"/>
    <col min="6403" max="6403" width="12.140625" customWidth="1"/>
    <col min="6404" max="6404" width="10.7109375" customWidth="1"/>
    <col min="6657" max="6657" width="10.85546875" customWidth="1"/>
    <col min="6659" max="6659" width="12.140625" customWidth="1"/>
    <col min="6660" max="6660" width="10.7109375" customWidth="1"/>
    <col min="6913" max="6913" width="10.85546875" customWidth="1"/>
    <col min="6915" max="6915" width="12.140625" customWidth="1"/>
    <col min="6916" max="6916" width="10.7109375" customWidth="1"/>
    <col min="7169" max="7169" width="10.85546875" customWidth="1"/>
    <col min="7171" max="7171" width="12.140625" customWidth="1"/>
    <col min="7172" max="7172" width="10.7109375" customWidth="1"/>
    <col min="7425" max="7425" width="10.85546875" customWidth="1"/>
    <col min="7427" max="7427" width="12.140625" customWidth="1"/>
    <col min="7428" max="7428" width="10.7109375" customWidth="1"/>
    <col min="7681" max="7681" width="10.85546875" customWidth="1"/>
    <col min="7683" max="7683" width="12.140625" customWidth="1"/>
    <col min="7684" max="7684" width="10.7109375" customWidth="1"/>
    <col min="7937" max="7937" width="10.85546875" customWidth="1"/>
    <col min="7939" max="7939" width="12.140625" customWidth="1"/>
    <col min="7940" max="7940" width="10.7109375" customWidth="1"/>
    <col min="8193" max="8193" width="10.85546875" customWidth="1"/>
    <col min="8195" max="8195" width="12.140625" customWidth="1"/>
    <col min="8196" max="8196" width="10.7109375" customWidth="1"/>
    <col min="8449" max="8449" width="10.85546875" customWidth="1"/>
    <col min="8451" max="8451" width="12.140625" customWidth="1"/>
    <col min="8452" max="8452" width="10.7109375" customWidth="1"/>
    <col min="8705" max="8705" width="10.85546875" customWidth="1"/>
    <col min="8707" max="8707" width="12.140625" customWidth="1"/>
    <col min="8708" max="8708" width="10.7109375" customWidth="1"/>
    <col min="8961" max="8961" width="10.85546875" customWidth="1"/>
    <col min="8963" max="8963" width="12.140625" customWidth="1"/>
    <col min="8964" max="8964" width="10.7109375" customWidth="1"/>
    <col min="9217" max="9217" width="10.85546875" customWidth="1"/>
    <col min="9219" max="9219" width="12.140625" customWidth="1"/>
    <col min="9220" max="9220" width="10.7109375" customWidth="1"/>
    <col min="9473" max="9473" width="10.85546875" customWidth="1"/>
    <col min="9475" max="9475" width="12.140625" customWidth="1"/>
    <col min="9476" max="9476" width="10.7109375" customWidth="1"/>
    <col min="9729" max="9729" width="10.85546875" customWidth="1"/>
    <col min="9731" max="9731" width="12.140625" customWidth="1"/>
    <col min="9732" max="9732" width="10.7109375" customWidth="1"/>
    <col min="9985" max="9985" width="10.85546875" customWidth="1"/>
    <col min="9987" max="9987" width="12.140625" customWidth="1"/>
    <col min="9988" max="9988" width="10.7109375" customWidth="1"/>
    <col min="10241" max="10241" width="10.85546875" customWidth="1"/>
    <col min="10243" max="10243" width="12.140625" customWidth="1"/>
    <col min="10244" max="10244" width="10.7109375" customWidth="1"/>
    <col min="10497" max="10497" width="10.85546875" customWidth="1"/>
    <col min="10499" max="10499" width="12.140625" customWidth="1"/>
    <col min="10500" max="10500" width="10.7109375" customWidth="1"/>
    <col min="10753" max="10753" width="10.85546875" customWidth="1"/>
    <col min="10755" max="10755" width="12.140625" customWidth="1"/>
    <col min="10756" max="10756" width="10.7109375" customWidth="1"/>
    <col min="11009" max="11009" width="10.85546875" customWidth="1"/>
    <col min="11011" max="11011" width="12.140625" customWidth="1"/>
    <col min="11012" max="11012" width="10.7109375" customWidth="1"/>
    <col min="11265" max="11265" width="10.85546875" customWidth="1"/>
    <col min="11267" max="11267" width="12.140625" customWidth="1"/>
    <col min="11268" max="11268" width="10.7109375" customWidth="1"/>
    <col min="11521" max="11521" width="10.85546875" customWidth="1"/>
    <col min="11523" max="11523" width="12.140625" customWidth="1"/>
    <col min="11524" max="11524" width="10.7109375" customWidth="1"/>
    <col min="11777" max="11777" width="10.85546875" customWidth="1"/>
    <col min="11779" max="11779" width="12.140625" customWidth="1"/>
    <col min="11780" max="11780" width="10.7109375" customWidth="1"/>
    <col min="12033" max="12033" width="10.85546875" customWidth="1"/>
    <col min="12035" max="12035" width="12.140625" customWidth="1"/>
    <col min="12036" max="12036" width="10.7109375" customWidth="1"/>
    <col min="12289" max="12289" width="10.85546875" customWidth="1"/>
    <col min="12291" max="12291" width="12.140625" customWidth="1"/>
    <col min="12292" max="12292" width="10.7109375" customWidth="1"/>
    <col min="12545" max="12545" width="10.85546875" customWidth="1"/>
    <col min="12547" max="12547" width="12.140625" customWidth="1"/>
    <col min="12548" max="12548" width="10.7109375" customWidth="1"/>
    <col min="12801" max="12801" width="10.85546875" customWidth="1"/>
    <col min="12803" max="12803" width="12.140625" customWidth="1"/>
    <col min="12804" max="12804" width="10.7109375" customWidth="1"/>
    <col min="13057" max="13057" width="10.85546875" customWidth="1"/>
    <col min="13059" max="13059" width="12.140625" customWidth="1"/>
    <col min="13060" max="13060" width="10.7109375" customWidth="1"/>
    <col min="13313" max="13313" width="10.85546875" customWidth="1"/>
    <col min="13315" max="13315" width="12.140625" customWidth="1"/>
    <col min="13316" max="13316" width="10.7109375" customWidth="1"/>
    <col min="13569" max="13569" width="10.85546875" customWidth="1"/>
    <col min="13571" max="13571" width="12.140625" customWidth="1"/>
    <col min="13572" max="13572" width="10.7109375" customWidth="1"/>
    <col min="13825" max="13825" width="10.85546875" customWidth="1"/>
    <col min="13827" max="13827" width="12.140625" customWidth="1"/>
    <col min="13828" max="13828" width="10.7109375" customWidth="1"/>
    <col min="14081" max="14081" width="10.85546875" customWidth="1"/>
    <col min="14083" max="14083" width="12.140625" customWidth="1"/>
    <col min="14084" max="14084" width="10.7109375" customWidth="1"/>
    <col min="14337" max="14337" width="10.85546875" customWidth="1"/>
    <col min="14339" max="14339" width="12.140625" customWidth="1"/>
    <col min="14340" max="14340" width="10.7109375" customWidth="1"/>
    <col min="14593" max="14593" width="10.85546875" customWidth="1"/>
    <col min="14595" max="14595" width="12.140625" customWidth="1"/>
    <col min="14596" max="14596" width="10.7109375" customWidth="1"/>
    <col min="14849" max="14849" width="10.85546875" customWidth="1"/>
    <col min="14851" max="14851" width="12.140625" customWidth="1"/>
    <col min="14852" max="14852" width="10.7109375" customWidth="1"/>
    <col min="15105" max="15105" width="10.85546875" customWidth="1"/>
    <col min="15107" max="15107" width="12.140625" customWidth="1"/>
    <col min="15108" max="15108" width="10.7109375" customWidth="1"/>
    <col min="15361" max="15361" width="10.85546875" customWidth="1"/>
    <col min="15363" max="15363" width="12.140625" customWidth="1"/>
    <col min="15364" max="15364" width="10.7109375" customWidth="1"/>
    <col min="15617" max="15617" width="10.85546875" customWidth="1"/>
    <col min="15619" max="15619" width="12.140625" customWidth="1"/>
    <col min="15620" max="15620" width="10.7109375" customWidth="1"/>
    <col min="15873" max="15873" width="10.85546875" customWidth="1"/>
    <col min="15875" max="15875" width="12.140625" customWidth="1"/>
    <col min="15876" max="15876" width="10.7109375" customWidth="1"/>
    <col min="16129" max="16129" width="10.85546875" customWidth="1"/>
    <col min="16131" max="16131" width="12.140625" customWidth="1"/>
    <col min="16132" max="16132" width="10.7109375" customWidth="1"/>
  </cols>
  <sheetData>
    <row r="1" spans="1:11" ht="21.75" thickBot="1">
      <c r="A1" s="122" t="s">
        <v>40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</row>
    <row r="2" spans="1:11" ht="15.75" thickBot="1">
      <c r="A2" s="45" t="s">
        <v>29</v>
      </c>
      <c r="B2" s="106" t="s">
        <v>30</v>
      </c>
      <c r="C2" s="105" t="s">
        <v>37</v>
      </c>
      <c r="D2" s="103" t="s">
        <v>31</v>
      </c>
      <c r="E2" s="103" t="s">
        <v>38</v>
      </c>
      <c r="F2" s="103" t="s">
        <v>32</v>
      </c>
      <c r="G2" s="107" t="s">
        <v>33</v>
      </c>
      <c r="H2" s="106" t="s">
        <v>39</v>
      </c>
      <c r="I2" s="105" t="s">
        <v>32</v>
      </c>
      <c r="J2" s="103" t="s">
        <v>34</v>
      </c>
      <c r="K2" s="104" t="s">
        <v>28</v>
      </c>
    </row>
    <row r="3" spans="1:11">
      <c r="A3" s="102"/>
      <c r="B3" s="37"/>
      <c r="C3" s="37"/>
      <c r="D3" s="37"/>
      <c r="E3" s="37"/>
      <c r="F3" s="37"/>
      <c r="G3" s="37"/>
      <c r="H3" s="37"/>
      <c r="I3" s="37"/>
      <c r="J3" s="37"/>
      <c r="K3" s="80"/>
    </row>
    <row r="4" spans="1:11">
      <c r="A4" s="81" t="s">
        <v>16</v>
      </c>
      <c r="B4" s="82">
        <f>Сводная!B3</f>
        <v>280000</v>
      </c>
      <c r="C4" s="93">
        <f>Сводная!BN3</f>
        <v>53.56394642857142</v>
      </c>
      <c r="D4" s="82">
        <f>Сводная!BK3</f>
        <v>143932.25</v>
      </c>
      <c r="E4" s="83">
        <v>3</v>
      </c>
      <c r="F4" s="99">
        <f>D4*E4/100</f>
        <v>4317.9674999999997</v>
      </c>
      <c r="G4" s="82">
        <f>Сводная!BL3</f>
        <v>6046.8</v>
      </c>
      <c r="H4" s="83">
        <v>1</v>
      </c>
      <c r="I4" s="99">
        <f>G4*H4/100</f>
        <v>60.468000000000004</v>
      </c>
      <c r="J4" s="83">
        <v>1500</v>
      </c>
      <c r="K4" s="100">
        <f>F4+I4+J4</f>
        <v>5878.4354999999996</v>
      </c>
    </row>
    <row r="5" spans="1:11">
      <c r="A5" s="79"/>
      <c r="B5" s="29"/>
      <c r="C5" s="29"/>
      <c r="D5" s="29"/>
      <c r="E5" s="29"/>
      <c r="F5" s="84"/>
      <c r="G5" s="29"/>
      <c r="H5" s="29"/>
      <c r="I5" s="84"/>
      <c r="J5" s="29"/>
      <c r="K5" s="85"/>
    </row>
    <row r="6" spans="1:11">
      <c r="A6" s="81" t="s">
        <v>35</v>
      </c>
      <c r="B6" s="82">
        <f>Сводная!B4</f>
        <v>350000</v>
      </c>
      <c r="C6" s="92">
        <f>Сводная!BN4</f>
        <v>52.513565714285711</v>
      </c>
      <c r="D6" s="86">
        <f>Сводная!BK4</f>
        <v>168668.68</v>
      </c>
      <c r="E6" s="83">
        <v>3</v>
      </c>
      <c r="F6" s="99">
        <f t="shared" ref="F6:F10" si="0">D6*E6/100</f>
        <v>5060.0603999999994</v>
      </c>
      <c r="G6" s="82">
        <f>Сводная!BL4</f>
        <v>15128.800000000001</v>
      </c>
      <c r="H6" s="83">
        <v>1</v>
      </c>
      <c r="I6" s="99">
        <f t="shared" ref="I6:I10" si="1">G6*H6/100</f>
        <v>151.28800000000001</v>
      </c>
      <c r="J6" s="83">
        <v>1500</v>
      </c>
      <c r="K6" s="100">
        <f t="shared" ref="K6:K10" si="2">F6+I6+J6</f>
        <v>6711.3483999999989</v>
      </c>
    </row>
    <row r="7" spans="1:11">
      <c r="A7" s="79"/>
      <c r="B7" s="29"/>
      <c r="C7" s="29"/>
      <c r="D7" s="29"/>
      <c r="E7" s="29"/>
      <c r="F7" s="84"/>
      <c r="G7" s="29"/>
      <c r="H7" s="29"/>
      <c r="I7" s="84"/>
      <c r="J7" s="29"/>
      <c r="K7" s="85"/>
    </row>
    <row r="8" spans="1:11">
      <c r="A8" s="81" t="s">
        <v>13</v>
      </c>
      <c r="B8" s="82">
        <f>Сводная!B5</f>
        <v>270000</v>
      </c>
      <c r="C8" s="92">
        <f>Сводная!BN5</f>
        <v>53.320777777777778</v>
      </c>
      <c r="D8" s="83">
        <f>Сводная!BK5</f>
        <v>128615</v>
      </c>
      <c r="E8" s="83">
        <v>3</v>
      </c>
      <c r="F8" s="99">
        <f t="shared" si="0"/>
        <v>3858.45</v>
      </c>
      <c r="G8" s="82">
        <f>Сводная!BL5</f>
        <v>15351.1</v>
      </c>
      <c r="H8" s="83">
        <v>1</v>
      </c>
      <c r="I8" s="99">
        <f t="shared" si="1"/>
        <v>153.511</v>
      </c>
      <c r="J8" s="83">
        <v>1500</v>
      </c>
      <c r="K8" s="100">
        <f t="shared" si="2"/>
        <v>5511.9609999999993</v>
      </c>
    </row>
    <row r="9" spans="1:11">
      <c r="A9" s="81"/>
      <c r="B9" s="29"/>
      <c r="C9" s="29"/>
      <c r="D9" s="29"/>
      <c r="E9" s="29"/>
      <c r="F9" s="84"/>
      <c r="G9" s="29"/>
      <c r="H9" s="29"/>
      <c r="I9" s="84"/>
      <c r="J9" s="29"/>
      <c r="K9" s="85"/>
    </row>
    <row r="10" spans="1:11">
      <c r="A10" s="87" t="s">
        <v>36</v>
      </c>
      <c r="B10" s="88">
        <f>Сводная!B7</f>
        <v>900000</v>
      </c>
      <c r="C10" s="98">
        <f>Сводная!BN7</f>
        <v>53.082514444444442</v>
      </c>
      <c r="D10" s="89">
        <f>Сводная!BK7</f>
        <v>441215.93</v>
      </c>
      <c r="E10" s="89"/>
      <c r="F10" s="99">
        <f t="shared" si="0"/>
        <v>0</v>
      </c>
      <c r="G10" s="89">
        <f>Сводная!BL7</f>
        <v>36526.700000000004</v>
      </c>
      <c r="H10" s="89"/>
      <c r="I10" s="99">
        <f t="shared" si="1"/>
        <v>0</v>
      </c>
      <c r="J10" s="89"/>
      <c r="K10" s="100">
        <f t="shared" si="2"/>
        <v>0</v>
      </c>
    </row>
    <row r="11" spans="1:11" ht="15.75" thickBot="1">
      <c r="A11" s="90"/>
      <c r="B11" s="91"/>
      <c r="C11" s="91"/>
      <c r="D11" s="91"/>
      <c r="E11" s="91"/>
      <c r="F11" s="91"/>
      <c r="G11" s="91"/>
      <c r="H11" s="91"/>
      <c r="I11" s="91"/>
      <c r="J11" s="91"/>
      <c r="K11" s="101">
        <f>SUM(K4:K10)</f>
        <v>18101.744899999998</v>
      </c>
    </row>
  </sheetData>
  <mergeCells count="1">
    <mergeCell ref="A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1 неделя</vt:lpstr>
      <vt:lpstr>2 неделя</vt:lpstr>
      <vt:lpstr>3 неделя</vt:lpstr>
      <vt:lpstr>4 неделя</vt:lpstr>
      <vt:lpstr>5 неделя</vt:lpstr>
      <vt:lpstr>итого за месяц</vt:lpstr>
      <vt:lpstr>Сводная</vt:lpstr>
      <vt:lpstr>ЗП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2013-10-21T10:26:15Z</dcterms:modified>
</cp:coreProperties>
</file>