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2045" activeTab="2"/>
  </bookViews>
  <sheets>
    <sheet name="Поставщики" sheetId="4" r:id="rId1"/>
    <sheet name="Параметры договра" sheetId="3" r:id="rId2"/>
    <sheet name="Победитель" sheetId="5" r:id="rId3"/>
    <sheet name="Критерии" sheetId="2" r:id="rId4"/>
    <sheet name="Запрос предложений" sheetId="1" state="hidden" r:id="rId5"/>
  </sheets>
  <calcPr calcId="125725"/>
</workbook>
</file>

<file path=xl/calcChain.xml><?xml version="1.0" encoding="utf-8"?>
<calcChain xmlns="http://schemas.openxmlformats.org/spreadsheetml/2006/main">
  <c r="D25" i="5"/>
  <c r="D9"/>
  <c r="D10"/>
  <c r="D11"/>
  <c r="D12"/>
  <c r="D13"/>
  <c r="D14"/>
  <c r="D8"/>
  <c r="A9"/>
  <c r="A10"/>
  <c r="A11"/>
  <c r="A12"/>
  <c r="A13"/>
  <c r="A14"/>
  <c r="A8"/>
  <c r="Q10" i="1"/>
  <c r="Q9"/>
  <c r="Q8"/>
  <c r="Q7"/>
  <c r="Q6"/>
  <c r="Q5"/>
  <c r="Q4"/>
  <c r="L10"/>
  <c r="L9"/>
  <c r="L8"/>
  <c r="L7"/>
  <c r="L6"/>
  <c r="L5"/>
  <c r="L4"/>
  <c r="N5"/>
  <c r="N6"/>
  <c r="N7"/>
  <c r="N8"/>
  <c r="N9"/>
  <c r="N10"/>
  <c r="N4"/>
  <c r="I5"/>
  <c r="I6"/>
  <c r="I7"/>
  <c r="I8"/>
  <c r="I9"/>
  <c r="I10"/>
  <c r="I4"/>
  <c r="E5"/>
  <c r="E6"/>
  <c r="E7"/>
  <c r="E8"/>
  <c r="E9"/>
  <c r="E10"/>
  <c r="E4"/>
  <c r="A8"/>
  <c r="A9"/>
  <c r="A10"/>
  <c r="A7"/>
  <c r="A6"/>
  <c r="A5"/>
  <c r="A4"/>
  <c r="D9" i="2"/>
  <c r="E9"/>
  <c r="J12"/>
  <c r="J11"/>
  <c r="J10"/>
  <c r="G10" i="1" s="1"/>
  <c r="I12" i="2"/>
  <c r="I11"/>
  <c r="I10"/>
  <c r="G9" i="1" s="1"/>
  <c r="H12" i="2"/>
  <c r="H11"/>
  <c r="H10"/>
  <c r="G8" i="1" s="1"/>
  <c r="G10" i="2"/>
  <c r="G7" i="1" s="1"/>
  <c r="G12" i="2"/>
  <c r="G11"/>
  <c r="F12"/>
  <c r="F11"/>
  <c r="F10"/>
  <c r="G6" i="1" s="1"/>
  <c r="E12" i="2"/>
  <c r="E11"/>
  <c r="E10"/>
  <c r="G5" i="1" s="1"/>
  <c r="D12" i="2"/>
  <c r="D11"/>
  <c r="D10"/>
  <c r="G4" i="1" s="1"/>
  <c r="J9" i="2"/>
  <c r="I9"/>
  <c r="H9"/>
  <c r="G9"/>
  <c r="F9"/>
  <c r="S9" i="1" l="1"/>
  <c r="S6"/>
  <c r="S10"/>
  <c r="S8"/>
  <c r="S7"/>
  <c r="S5"/>
  <c r="S4"/>
</calcChain>
</file>

<file path=xl/sharedStrings.xml><?xml version="1.0" encoding="utf-8"?>
<sst xmlns="http://schemas.openxmlformats.org/spreadsheetml/2006/main" count="43" uniqueCount="36">
  <si>
    <t>Участники</t>
  </si>
  <si>
    <t>Цена</t>
  </si>
  <si>
    <t>Ra</t>
  </si>
  <si>
    <t>срок поставки (дней)</t>
  </si>
  <si>
    <t>Rf</t>
  </si>
  <si>
    <t>Срок гарантии (мес)</t>
  </si>
  <si>
    <t>Rg</t>
  </si>
  <si>
    <t>Критерий оценки</t>
  </si>
  <si>
    <t>Цена договора</t>
  </si>
  <si>
    <t>Срок поставки товара, выполнения работ, оказания услуг</t>
  </si>
  <si>
    <t>срок предоставления гарантии качества товаров, работ, услуг</t>
  </si>
  <si>
    <t>Значимость (%)</t>
  </si>
  <si>
    <t>Рассчет победителя по формуле: R=Ra1*Ka1+ Rd1*Kb1+Rf1*Kf1</t>
  </si>
  <si>
    <t>Предложение поставщиков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</si>
  <si>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</si>
  <si>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</si>
  <si>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</si>
  <si>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</si>
  <si>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</si>
  <si>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</si>
  <si>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</si>
  <si>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Цена договра</t>
  </si>
  <si>
    <t>Срок гарантии</t>
  </si>
  <si>
    <t>Срок поставки</t>
  </si>
  <si>
    <t>Поставщик</t>
  </si>
  <si>
    <t>Срок предоставления гарантий</t>
  </si>
  <si>
    <t>Поставщик                                                             (не более 7)</t>
  </si>
  <si>
    <t>ООО "Барс"</t>
  </si>
  <si>
    <t>ОАО "нефть"</t>
  </si>
  <si>
    <t>ЗАО "Рога и капыта"</t>
  </si>
  <si>
    <t>min</t>
  </si>
  <si>
    <t>max</t>
  </si>
  <si>
    <t>ПОБЕДИТЕЛЬ</t>
  </si>
  <si>
    <t>Итоговый рейтинг</t>
  </si>
  <si>
    <t>Место</t>
  </si>
  <si>
    <t>Наибольшее количество баллов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</si>
</sst>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4" fontId="4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3" fillId="0" borderId="3" xfId="0" applyFont="1" applyBorder="1" applyAlignment="1"/>
    <xf numFmtId="2" fontId="0" fillId="0" borderId="3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B5"/>
    </sheetView>
  </sheetViews>
  <sheetFormatPr defaultRowHeight="15"/>
  <cols>
    <col min="1" max="1" width="54.28515625" customWidth="1"/>
    <col min="2" max="3" width="16.5703125" customWidth="1"/>
    <col min="4" max="4" width="17.5703125" customWidth="1"/>
  </cols>
  <sheetData>
    <row r="1" spans="1:4" ht="28.5" customHeight="1">
      <c r="A1" s="40" t="s">
        <v>26</v>
      </c>
      <c r="B1" s="40" t="s">
        <v>8</v>
      </c>
      <c r="C1" s="43" t="s">
        <v>23</v>
      </c>
      <c r="D1" s="41" t="s">
        <v>25</v>
      </c>
    </row>
    <row r="2" spans="1:4" ht="56.25" customHeight="1">
      <c r="A2" s="40"/>
      <c r="B2" s="40"/>
      <c r="C2" s="44"/>
      <c r="D2" s="42"/>
    </row>
    <row r="3" spans="1:4" ht="18.75">
      <c r="A3" s="37" t="s">
        <v>27</v>
      </c>
      <c r="B3" s="35">
        <v>850000</v>
      </c>
      <c r="C3" s="36">
        <v>10</v>
      </c>
      <c r="D3" s="36">
        <v>15</v>
      </c>
    </row>
    <row r="4" spans="1:4" ht="18.75">
      <c r="A4" s="37" t="s">
        <v>28</v>
      </c>
      <c r="B4" s="35">
        <v>756000</v>
      </c>
      <c r="C4" s="36">
        <v>9</v>
      </c>
      <c r="D4" s="36">
        <v>24</v>
      </c>
    </row>
    <row r="5" spans="1:4" ht="18.75">
      <c r="A5" s="37" t="s">
        <v>29</v>
      </c>
      <c r="B5" s="35">
        <v>780000</v>
      </c>
      <c r="C5" s="36">
        <v>5</v>
      </c>
      <c r="D5" s="36">
        <v>12</v>
      </c>
    </row>
    <row r="6" spans="1:4" ht="15.75">
      <c r="A6" s="13"/>
      <c r="B6" s="35"/>
      <c r="C6" s="36">
        <v>0</v>
      </c>
      <c r="D6" s="36"/>
    </row>
    <row r="7" spans="1:4" ht="15.75">
      <c r="A7" s="13"/>
      <c r="B7" s="35"/>
      <c r="C7" s="36">
        <v>0</v>
      </c>
      <c r="D7" s="36"/>
    </row>
    <row r="8" spans="1:4" ht="15.75">
      <c r="A8" s="13"/>
      <c r="B8" s="35"/>
      <c r="C8" s="36">
        <v>0</v>
      </c>
      <c r="D8" s="36"/>
    </row>
    <row r="9" spans="1:4" ht="15.75">
      <c r="A9" s="13"/>
      <c r="B9" s="35"/>
      <c r="C9" s="36">
        <v>0</v>
      </c>
      <c r="D9" s="36"/>
    </row>
  </sheetData>
  <mergeCells count="4">
    <mergeCell ref="A1:A2"/>
    <mergeCell ref="B1:B2"/>
    <mergeCell ref="D1:D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4"/>
  <sheetViews>
    <sheetView workbookViewId="0">
      <selection activeCell="E4" sqref="E4"/>
    </sheetView>
  </sheetViews>
  <sheetFormatPr defaultRowHeight="15"/>
  <cols>
    <col min="1" max="1" width="29.28515625" customWidth="1"/>
    <col min="2" max="2" width="17.7109375" customWidth="1"/>
    <col min="3" max="3" width="12.140625" customWidth="1"/>
    <col min="4" max="4" width="11.7109375" customWidth="1"/>
  </cols>
  <sheetData>
    <row r="2" spans="1:5" ht="22.5">
      <c r="A2" s="27" t="s">
        <v>21</v>
      </c>
      <c r="B2" s="25">
        <v>850000</v>
      </c>
    </row>
    <row r="3" spans="1:5" ht="22.5">
      <c r="A3" s="28" t="s">
        <v>22</v>
      </c>
      <c r="B3" s="45" t="s">
        <v>30</v>
      </c>
      <c r="C3" s="26">
        <v>12</v>
      </c>
      <c r="D3" s="45" t="s">
        <v>31</v>
      </c>
      <c r="E3" s="26">
        <v>60</v>
      </c>
    </row>
    <row r="4" spans="1:5" ht="22.5">
      <c r="A4" s="29" t="s">
        <v>23</v>
      </c>
      <c r="B4" s="39" t="s">
        <v>30</v>
      </c>
      <c r="C4" s="26">
        <v>0</v>
      </c>
      <c r="D4" s="39" t="s">
        <v>31</v>
      </c>
      <c r="E4" s="26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26"/>
  <sheetViews>
    <sheetView tabSelected="1" workbookViewId="0">
      <selection activeCell="E9" sqref="E9"/>
    </sheetView>
  </sheetViews>
  <sheetFormatPr defaultRowHeight="15"/>
  <cols>
    <col min="4" max="4" width="29" customWidth="1"/>
    <col min="5" max="5" width="16.140625" customWidth="1"/>
  </cols>
  <sheetData>
    <row r="3" spans="1:12" ht="15" customHeight="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2" ht="23.25">
      <c r="A7" s="5" t="s">
        <v>24</v>
      </c>
      <c r="B7" s="5"/>
      <c r="C7" s="5"/>
      <c r="D7" s="53" t="s">
        <v>33</v>
      </c>
      <c r="E7" s="47" t="s">
        <v>34</v>
      </c>
    </row>
    <row r="8" spans="1:12">
      <c r="A8" s="4" t="str">
        <f>Поставщики!A3</f>
        <v>ООО "Барс"</v>
      </c>
      <c r="B8" s="4"/>
      <c r="C8" s="4"/>
      <c r="D8" s="54">
        <f>SUM('Запрос предложений'!S4:Z4)</f>
        <v>0.625</v>
      </c>
      <c r="E8" s="13"/>
    </row>
    <row r="9" spans="1:12">
      <c r="A9" s="4" t="str">
        <f>Поставщики!A4</f>
        <v>ОАО "нефть"</v>
      </c>
      <c r="B9" s="4"/>
      <c r="C9" s="4"/>
      <c r="D9" s="54">
        <f>SUM('Запрос предложений'!S5:Z5)</f>
        <v>3.2117647058823531</v>
      </c>
      <c r="E9" s="13"/>
    </row>
    <row r="10" spans="1:12">
      <c r="A10" s="4" t="str">
        <f>Поставщики!A5</f>
        <v>ЗАО "Рога и капыта"</v>
      </c>
      <c r="B10" s="4"/>
      <c r="C10" s="4"/>
      <c r="D10" s="54">
        <f>SUM('Запрос предложений'!S6:Z6)</f>
        <v>0.82352941176470584</v>
      </c>
      <c r="E10" s="13"/>
    </row>
    <row r="11" spans="1:12">
      <c r="A11" s="4">
        <f>Поставщики!A6</f>
        <v>0</v>
      </c>
      <c r="B11" s="4"/>
      <c r="C11" s="4"/>
      <c r="D11" s="54">
        <f>SUM('Запрос предложений'!S7:Z7)</f>
        <v>0</v>
      </c>
      <c r="E11" s="13"/>
    </row>
    <row r="12" spans="1:12">
      <c r="A12" s="4">
        <f>Поставщики!A7</f>
        <v>0</v>
      </c>
      <c r="B12" s="4"/>
      <c r="C12" s="4"/>
      <c r="D12" s="54">
        <f>SUM('Запрос предложений'!S8:Z8)</f>
        <v>0</v>
      </c>
      <c r="E12" s="13"/>
    </row>
    <row r="13" spans="1:12">
      <c r="A13" s="4">
        <f>Поставщики!A8</f>
        <v>0</v>
      </c>
      <c r="B13" s="4"/>
      <c r="C13" s="4"/>
      <c r="D13" s="54">
        <f>SUM('Запрос предложений'!S9:Z9)</f>
        <v>0</v>
      </c>
      <c r="E13" s="13"/>
    </row>
    <row r="14" spans="1:12">
      <c r="A14" s="4">
        <f>Поставщики!A9</f>
        <v>0</v>
      </c>
      <c r="B14" s="4"/>
      <c r="C14" s="4"/>
      <c r="D14" s="54">
        <f>SUM('Запрос предложений'!S10:Z10)</f>
        <v>0</v>
      </c>
      <c r="E14" s="13"/>
    </row>
    <row r="15" spans="1:12">
      <c r="A15" s="2"/>
      <c r="B15" s="2"/>
      <c r="C15" s="2"/>
      <c r="D15" s="1"/>
    </row>
    <row r="16" spans="1:12">
      <c r="A16" s="2"/>
      <c r="B16" s="2"/>
      <c r="C16" s="2"/>
      <c r="D16" s="1"/>
    </row>
    <row r="17" spans="1:4">
      <c r="A17" s="2"/>
      <c r="B17" s="2"/>
      <c r="C17" s="2"/>
      <c r="D17" s="1"/>
    </row>
    <row r="18" spans="1:4">
      <c r="A18" s="2"/>
      <c r="B18" s="2"/>
      <c r="C18" s="2"/>
      <c r="D18" s="1"/>
    </row>
    <row r="19" spans="1:4">
      <c r="A19" s="2"/>
      <c r="B19" s="2"/>
      <c r="C19" s="2"/>
      <c r="D19" s="1"/>
    </row>
    <row r="20" spans="1:4">
      <c r="A20" s="2"/>
      <c r="B20" s="2"/>
      <c r="C20" s="2"/>
      <c r="D20" s="1"/>
    </row>
    <row r="25" spans="1:4">
      <c r="A25" s="55" t="s">
        <v>35</v>
      </c>
      <c r="B25" s="55"/>
      <c r="C25" s="55"/>
      <c r="D25" s="56">
        <f>MAX(D8,D9,D10,D11,D12,D13,D14,)</f>
        <v>3.2117647058823531</v>
      </c>
    </row>
    <row r="26" spans="1:4" ht="24.75" customHeight="1">
      <c r="A26" s="55"/>
      <c r="B26" s="55"/>
      <c r="C26" s="55"/>
      <c r="D26" s="56"/>
    </row>
  </sheetData>
  <mergeCells count="17">
    <mergeCell ref="A25:C26"/>
    <mergeCell ref="D25:D26"/>
    <mergeCell ref="A18:C18"/>
    <mergeCell ref="A19:C19"/>
    <mergeCell ref="A20:C20"/>
    <mergeCell ref="A15:C15"/>
    <mergeCell ref="A16:C16"/>
    <mergeCell ref="A17:C17"/>
    <mergeCell ref="A12:C12"/>
    <mergeCell ref="A13:C13"/>
    <mergeCell ref="A14:C14"/>
    <mergeCell ref="A9:C9"/>
    <mergeCell ref="A10:C10"/>
    <mergeCell ref="A11:C11"/>
    <mergeCell ref="A7:C7"/>
    <mergeCell ref="A3:L5"/>
    <mergeCell ref="A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2"/>
  <sheetViews>
    <sheetView workbookViewId="0">
      <selection activeCell="C3" sqref="C3"/>
    </sheetView>
  </sheetViews>
  <sheetFormatPr defaultRowHeight="15"/>
  <cols>
    <col min="2" max="2" width="18.42578125" customWidth="1"/>
    <col min="3" max="3" width="19.140625" customWidth="1"/>
    <col min="4" max="4" width="16.85546875" customWidth="1"/>
    <col min="5" max="5" width="20.28515625" customWidth="1"/>
    <col min="6" max="6" width="18.7109375" customWidth="1"/>
    <col min="7" max="7" width="17.42578125" customWidth="1"/>
    <col min="8" max="8" width="17.28515625" customWidth="1"/>
    <col min="9" max="9" width="16.140625" customWidth="1"/>
    <col min="10" max="10" width="14.42578125" customWidth="1"/>
  </cols>
  <sheetData>
    <row r="2" spans="1:12" ht="18.75">
      <c r="A2" s="11" t="s">
        <v>7</v>
      </c>
      <c r="B2" s="11"/>
      <c r="C2" s="12" t="s">
        <v>11</v>
      </c>
    </row>
    <row r="3" spans="1:12" ht="31.5" customHeight="1">
      <c r="A3" s="15" t="s">
        <v>8</v>
      </c>
      <c r="B3" s="15"/>
      <c r="C3" s="14">
        <v>70</v>
      </c>
    </row>
    <row r="4" spans="1:12" ht="30" customHeight="1">
      <c r="A4" s="16" t="s">
        <v>9</v>
      </c>
      <c r="B4" s="16"/>
      <c r="C4" s="14">
        <v>20</v>
      </c>
    </row>
    <row r="5" spans="1:12" ht="48.75" customHeight="1">
      <c r="A5" s="17" t="s">
        <v>10</v>
      </c>
      <c r="B5" s="17"/>
      <c r="C5" s="14">
        <v>10</v>
      </c>
    </row>
    <row r="7" spans="1:12" ht="20.25">
      <c r="B7" s="19" t="s">
        <v>13</v>
      </c>
      <c r="C7" s="19"/>
      <c r="D7" s="19"/>
    </row>
    <row r="8" spans="1:12" ht="20.25">
      <c r="A8" s="18"/>
      <c r="D8" s="24" t="s">
        <v>14</v>
      </c>
      <c r="E8" s="24" t="s">
        <v>15</v>
      </c>
      <c r="F8" s="24" t="s">
        <v>16</v>
      </c>
      <c r="G8" s="24" t="s">
        <v>17</v>
      </c>
      <c r="H8" s="24" t="s">
        <v>18</v>
      </c>
      <c r="I8" s="24" t="s">
        <v>19</v>
      </c>
      <c r="J8" s="24" t="s">
        <v>20</v>
      </c>
      <c r="K8" s="20"/>
      <c r="L8" s="20"/>
    </row>
    <row r="9" spans="1:12" ht="55.5" customHeight="1">
      <c r="A9" s="18"/>
      <c r="D9" s="51" t="str">
        <f>Поставщики!A3</f>
        <v>ООО "Барс"</v>
      </c>
      <c r="E9" s="51" t="str">
        <f>Поставщики!A4</f>
        <v>ОАО "нефть"</v>
      </c>
      <c r="F9" s="51" t="str">
        <f>Поставщики!A5</f>
        <v>ЗАО "Рога и капыта"</v>
      </c>
      <c r="G9" s="52">
        <f>Поставщики!A6</f>
        <v>0</v>
      </c>
      <c r="H9" s="52">
        <f>Поставщики!A7</f>
        <v>0</v>
      </c>
      <c r="I9" s="52">
        <f>Поставщики!A8</f>
        <v>0</v>
      </c>
      <c r="J9" s="52">
        <f>Поставщики!A9</f>
        <v>0</v>
      </c>
      <c r="K9" s="18"/>
      <c r="L9" s="18"/>
    </row>
    <row r="10" spans="1:12" ht="18.75">
      <c r="B10" s="15" t="s">
        <v>8</v>
      </c>
      <c r="C10" s="21"/>
      <c r="D10" s="48">
        <f>Поставщики!B3</f>
        <v>850000</v>
      </c>
      <c r="E10" s="48">
        <f>Поставщики!B4</f>
        <v>756000</v>
      </c>
      <c r="F10" s="48">
        <f>Поставщики!B5</f>
        <v>780000</v>
      </c>
      <c r="G10" s="48">
        <f>Поставщики!B6</f>
        <v>0</v>
      </c>
      <c r="H10" s="48">
        <f>Поставщики!B7</f>
        <v>0</v>
      </c>
      <c r="I10" s="48">
        <f>Поставщики!B8</f>
        <v>0</v>
      </c>
      <c r="J10" s="48">
        <f>Поставщики!B9</f>
        <v>0</v>
      </c>
    </row>
    <row r="11" spans="1:12" ht="32.25" customHeight="1">
      <c r="B11" s="16" t="s">
        <v>9</v>
      </c>
      <c r="C11" s="22"/>
      <c r="D11" s="49">
        <f>Поставщики!C3</f>
        <v>10</v>
      </c>
      <c r="E11" s="49">
        <f>Поставщики!C4</f>
        <v>9</v>
      </c>
      <c r="F11" s="49">
        <f>Поставщики!C5</f>
        <v>5</v>
      </c>
      <c r="G11" s="49">
        <f>Поставщики!C6</f>
        <v>0</v>
      </c>
      <c r="H11" s="49">
        <f>Поставщики!C7</f>
        <v>0</v>
      </c>
      <c r="I11" s="49">
        <f>Поставщики!C8</f>
        <v>0</v>
      </c>
      <c r="J11" s="49">
        <f>Поставщики!C9</f>
        <v>0</v>
      </c>
    </row>
    <row r="12" spans="1:12" ht="39.75" customHeight="1">
      <c r="B12" s="17" t="s">
        <v>10</v>
      </c>
      <c r="C12" s="23"/>
      <c r="D12" s="50">
        <f>Поставщики!D3</f>
        <v>15</v>
      </c>
      <c r="E12" s="50">
        <f>Поставщики!D4</f>
        <v>24</v>
      </c>
      <c r="F12" s="50">
        <f>Поставщики!D5</f>
        <v>12</v>
      </c>
      <c r="G12" s="50">
        <f>Поставщики!D6</f>
        <v>0</v>
      </c>
      <c r="H12" s="50">
        <f>Поставщики!D7</f>
        <v>0</v>
      </c>
      <c r="I12" s="50">
        <f>Поставщики!D8</f>
        <v>0</v>
      </c>
      <c r="J12" s="50">
        <f>Поставщики!D9</f>
        <v>0</v>
      </c>
    </row>
  </sheetData>
  <mergeCells count="8">
    <mergeCell ref="B11:C11"/>
    <mergeCell ref="B12:C12"/>
    <mergeCell ref="B7:D7"/>
    <mergeCell ref="A2:B2"/>
    <mergeCell ref="A3:B3"/>
    <mergeCell ref="A4:B4"/>
    <mergeCell ref="A5:B5"/>
    <mergeCell ref="B10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A10"/>
  <sheetViews>
    <sheetView workbookViewId="0">
      <selection activeCell="Q11" sqref="Q11"/>
    </sheetView>
  </sheetViews>
  <sheetFormatPr defaultRowHeight="15"/>
  <cols>
    <col min="1" max="3" width="4.140625" customWidth="1"/>
    <col min="4" max="4" width="23.7109375" customWidth="1"/>
    <col min="5" max="5" width="4.140625" customWidth="1"/>
    <col min="6" max="6" width="11.42578125" customWidth="1"/>
    <col min="7" max="7" width="4.140625" customWidth="1"/>
    <col min="8" max="8" width="10.42578125" customWidth="1"/>
    <col min="9" max="12" width="4.140625" customWidth="1"/>
    <col min="13" max="13" width="6.140625" customWidth="1"/>
    <col min="14" max="18" width="4.140625" customWidth="1"/>
    <col min="19" max="19" width="6.85546875" customWidth="1"/>
    <col min="20" max="20" width="12" customWidth="1"/>
    <col min="21" max="24" width="4.140625" customWidth="1"/>
    <col min="25" max="25" width="5.140625" customWidth="1"/>
    <col min="26" max="26" width="3.5703125" customWidth="1"/>
  </cols>
  <sheetData>
    <row r="2" spans="1:27" ht="15" customHeight="1">
      <c r="A2" s="7" t="s">
        <v>0</v>
      </c>
      <c r="B2" s="7"/>
      <c r="C2" s="7"/>
      <c r="D2" s="7"/>
      <c r="E2" s="7" t="s">
        <v>1</v>
      </c>
      <c r="F2" s="7"/>
      <c r="G2" s="7" t="s">
        <v>2</v>
      </c>
      <c r="H2" s="7"/>
      <c r="I2" s="8" t="s">
        <v>3</v>
      </c>
      <c r="J2" s="8"/>
      <c r="K2" s="8"/>
      <c r="L2" s="7" t="s">
        <v>4</v>
      </c>
      <c r="M2" s="7"/>
      <c r="N2" s="8" t="s">
        <v>5</v>
      </c>
      <c r="O2" s="8"/>
      <c r="P2" s="8"/>
      <c r="Q2" s="7" t="s">
        <v>6</v>
      </c>
      <c r="R2" s="7"/>
      <c r="S2" s="9" t="s">
        <v>12</v>
      </c>
      <c r="T2" s="10"/>
      <c r="U2" s="10"/>
      <c r="V2" s="10"/>
      <c r="W2" s="10"/>
      <c r="X2" s="10"/>
      <c r="Y2" s="10"/>
      <c r="Z2" s="10"/>
      <c r="AA2" s="3"/>
    </row>
    <row r="3" spans="1:27" ht="30.75" customHeight="1">
      <c r="A3" s="7"/>
      <c r="B3" s="7"/>
      <c r="C3" s="7"/>
      <c r="D3" s="7"/>
      <c r="E3" s="7"/>
      <c r="F3" s="7"/>
      <c r="G3" s="7"/>
      <c r="H3" s="7"/>
      <c r="I3" s="8"/>
      <c r="J3" s="8"/>
      <c r="K3" s="8"/>
      <c r="L3" s="7"/>
      <c r="M3" s="7"/>
      <c r="N3" s="8"/>
      <c r="O3" s="8"/>
      <c r="P3" s="8"/>
      <c r="Q3" s="7"/>
      <c r="R3" s="7"/>
      <c r="S3" s="9"/>
      <c r="T3" s="10"/>
      <c r="U3" s="10"/>
      <c r="V3" s="10"/>
      <c r="W3" s="10"/>
      <c r="X3" s="10"/>
      <c r="Y3" s="10"/>
      <c r="Z3" s="10"/>
      <c r="AA3" s="3"/>
    </row>
    <row r="4" spans="1:27" ht="18.75">
      <c r="A4" s="6" t="str">
        <f>Поставщики!A3</f>
        <v>ООО "Барс"</v>
      </c>
      <c r="B4" s="6"/>
      <c r="C4" s="6"/>
      <c r="D4" s="6"/>
      <c r="E4" s="30">
        <f>Поставщики!B3</f>
        <v>850000</v>
      </c>
      <c r="F4" s="6"/>
      <c r="G4" s="30">
        <f>SUM((('Параметры договра'!B2-Критерии!D10)/'Параметры договра'!B2)*100)</f>
        <v>0</v>
      </c>
      <c r="H4" s="30"/>
      <c r="I4" s="38">
        <f>Поставщики!C3</f>
        <v>10</v>
      </c>
      <c r="J4" s="6"/>
      <c r="K4" s="6"/>
      <c r="L4" s="30">
        <f>SUM(('Параметры договра'!E4-Поставщики!C3)/('Параметры договра'!E4-'Параметры договра'!C4))*100</f>
        <v>0</v>
      </c>
      <c r="M4" s="30"/>
      <c r="N4" s="38">
        <f>Поставщики!D3</f>
        <v>15</v>
      </c>
      <c r="O4" s="6"/>
      <c r="P4" s="6"/>
      <c r="Q4" s="30">
        <f>SUM(((Поставщики!D3-'Параметры договра'!C3)/('Параметры договра'!E3-'Параметры договра'!C3))*100)</f>
        <v>6.25</v>
      </c>
      <c r="R4" s="30"/>
      <c r="S4" s="31">
        <f>SUM(G4*(Критерии!C3/100)+L4*(Критерии!C4/100)+Q4*(Критерии!C5/100))</f>
        <v>0.625</v>
      </c>
      <c r="T4" s="32"/>
      <c r="U4" s="32"/>
      <c r="V4" s="32"/>
      <c r="W4" s="32"/>
      <c r="X4" s="32"/>
      <c r="Y4" s="32"/>
      <c r="Z4" s="32"/>
    </row>
    <row r="5" spans="1:27" ht="18.75">
      <c r="A5" s="6" t="str">
        <f>Поставщики!A4</f>
        <v>ОАО "нефть"</v>
      </c>
      <c r="B5" s="6"/>
      <c r="C5" s="6"/>
      <c r="D5" s="6"/>
      <c r="E5" s="30">
        <f>Поставщики!B4</f>
        <v>756000</v>
      </c>
      <c r="F5" s="6"/>
      <c r="G5" s="33">
        <f>SUM((('Параметры договра'!B2-Критерии!E10)/'Параметры договра'!B2)*100)</f>
        <v>11.058823529411764</v>
      </c>
      <c r="H5" s="34"/>
      <c r="I5" s="38">
        <f>Поставщики!C4</f>
        <v>9</v>
      </c>
      <c r="J5" s="6"/>
      <c r="K5" s="6"/>
      <c r="L5" s="30">
        <f>SUM(('Параметры договра'!E4-Поставщики!C4)/('Параметры договра'!E4-'Параметры договра'!C4))*100</f>
        <v>10</v>
      </c>
      <c r="M5" s="30"/>
      <c r="N5" s="38">
        <f>Поставщики!D4</f>
        <v>24</v>
      </c>
      <c r="O5" s="6"/>
      <c r="P5" s="6"/>
      <c r="Q5" s="30">
        <f>SUM(((Поставщики!D4-'Параметры договра'!C3)/('Параметры договра'!E3-'Параметры договра'!C3))*100)</f>
        <v>25</v>
      </c>
      <c r="R5" s="30"/>
      <c r="S5" s="31">
        <f>SUM(G5*(Критерии!C4/100)+L5*(Критерии!C5/100)+Q5*(Критерии!C6/100))</f>
        <v>3.2117647058823531</v>
      </c>
      <c r="T5" s="32"/>
      <c r="U5" s="32"/>
      <c r="V5" s="32"/>
      <c r="W5" s="32"/>
      <c r="X5" s="32"/>
      <c r="Y5" s="32"/>
      <c r="Z5" s="32"/>
    </row>
    <row r="6" spans="1:27" ht="18.75">
      <c r="A6" s="6" t="str">
        <f>Поставщики!A5</f>
        <v>ЗАО "Рога и капыта"</v>
      </c>
      <c r="B6" s="6"/>
      <c r="C6" s="6"/>
      <c r="D6" s="6"/>
      <c r="E6" s="30">
        <f>Поставщики!B5</f>
        <v>780000</v>
      </c>
      <c r="F6" s="6"/>
      <c r="G6" s="33">
        <f>SUM((('Параметры договра'!B2-Критерии!F10)/'Параметры договра'!B2)*100)</f>
        <v>8.235294117647058</v>
      </c>
      <c r="H6" s="34"/>
      <c r="I6" s="38">
        <f>Поставщики!C5</f>
        <v>5</v>
      </c>
      <c r="J6" s="6"/>
      <c r="K6" s="6"/>
      <c r="L6" s="30">
        <f>SUM(('Параметры договра'!E4-Поставщики!C5)/('Параметры договра'!E4-'Параметры договра'!C4))*100</f>
        <v>50</v>
      </c>
      <c r="M6" s="30"/>
      <c r="N6" s="38">
        <f>Поставщики!D5</f>
        <v>12</v>
      </c>
      <c r="O6" s="6"/>
      <c r="P6" s="6"/>
      <c r="Q6" s="30">
        <f>SUM(((Поставщики!D5-'Параметры договра'!C3)/('Параметры договра'!E3-'Параметры договра'!C3))*100)</f>
        <v>0</v>
      </c>
      <c r="R6" s="30"/>
      <c r="S6" s="31">
        <f>SUM(G6*(Критерии!C5/100)+L6*(Критерии!C6/100)+Q6*(Критерии!C7/100))</f>
        <v>0.82352941176470584</v>
      </c>
      <c r="T6" s="32"/>
      <c r="U6" s="32"/>
      <c r="V6" s="32"/>
      <c r="W6" s="32"/>
      <c r="X6" s="32"/>
      <c r="Y6" s="32"/>
      <c r="Z6" s="32"/>
    </row>
    <row r="7" spans="1:27" ht="18.75">
      <c r="A7" s="6">
        <f>Поставщики!A6</f>
        <v>0</v>
      </c>
      <c r="B7" s="6"/>
      <c r="C7" s="6"/>
      <c r="D7" s="6"/>
      <c r="E7" s="30">
        <f>Поставщики!B6</f>
        <v>0</v>
      </c>
      <c r="F7" s="6"/>
      <c r="G7" s="33">
        <f>SUM((('Параметры договра'!B2-Критерии!G10)/'Параметры договра'!B2)*100)</f>
        <v>100</v>
      </c>
      <c r="H7" s="34"/>
      <c r="I7" s="38">
        <f>Поставщики!C6</f>
        <v>0</v>
      </c>
      <c r="J7" s="6"/>
      <c r="K7" s="6"/>
      <c r="L7" s="30">
        <f>SUM(('Параметры договра'!E4-Поставщики!C6)/('Параметры договра'!E4-'Параметры договра'!C4))*100</f>
        <v>100</v>
      </c>
      <c r="M7" s="30"/>
      <c r="N7" s="38">
        <f>Поставщики!D6</f>
        <v>0</v>
      </c>
      <c r="O7" s="6"/>
      <c r="P7" s="6"/>
      <c r="Q7" s="30">
        <f>SUM(((Поставщики!D6-'Параметры договра'!C3)/('Параметры договра'!E3-'Параметры договра'!C3))*100)</f>
        <v>-25</v>
      </c>
      <c r="R7" s="30"/>
      <c r="S7" s="31">
        <f>SUM(G7*(Критерии!C6/100)+L7*(Критерии!C7/100)+Q7*(Критерии!C10/100))</f>
        <v>0</v>
      </c>
      <c r="T7" s="32"/>
      <c r="U7" s="32"/>
      <c r="V7" s="32"/>
      <c r="W7" s="32"/>
      <c r="X7" s="32"/>
      <c r="Y7" s="32"/>
      <c r="Z7" s="32"/>
    </row>
    <row r="8" spans="1:27" ht="18.75">
      <c r="A8" s="6">
        <f>Поставщики!A7</f>
        <v>0</v>
      </c>
      <c r="B8" s="6"/>
      <c r="C8" s="6"/>
      <c r="D8" s="6"/>
      <c r="E8" s="30">
        <f>Поставщики!B7</f>
        <v>0</v>
      </c>
      <c r="F8" s="6"/>
      <c r="G8" s="33">
        <f>SUM((('Параметры договра'!B2-Критерии!H10)/'Параметры договра'!B2)*100)</f>
        <v>100</v>
      </c>
      <c r="H8" s="34"/>
      <c r="I8" s="38">
        <f>Поставщики!C7</f>
        <v>0</v>
      </c>
      <c r="J8" s="6"/>
      <c r="K8" s="6"/>
      <c r="L8" s="30">
        <f>SUM(('Параметры договра'!E4-Поставщики!C7)/('Параметры договра'!E4-'Параметры договра'!C4))*100</f>
        <v>100</v>
      </c>
      <c r="M8" s="30"/>
      <c r="N8" s="38">
        <f>Поставщики!D7</f>
        <v>0</v>
      </c>
      <c r="O8" s="6"/>
      <c r="P8" s="6"/>
      <c r="Q8" s="30">
        <f>SUM(((Поставщики!D7-'Параметры договра'!C3)/('Параметры договра'!E3-'Параметры договра'!C3))*100)</f>
        <v>-25</v>
      </c>
      <c r="R8" s="30"/>
      <c r="S8" s="31">
        <f>SUM(G8*(Критерии!C7/100)+L8*(Критерии!C10/100)+Q8*(Критерии!C11/100))</f>
        <v>0</v>
      </c>
      <c r="T8" s="32"/>
      <c r="U8" s="32"/>
      <c r="V8" s="32"/>
      <c r="W8" s="32"/>
      <c r="X8" s="32"/>
      <c r="Y8" s="32"/>
      <c r="Z8" s="32"/>
    </row>
    <row r="9" spans="1:27" ht="18.75">
      <c r="A9" s="6">
        <f>Поставщики!A8</f>
        <v>0</v>
      </c>
      <c r="B9" s="6"/>
      <c r="C9" s="6"/>
      <c r="D9" s="6"/>
      <c r="E9" s="30">
        <f>Поставщики!B8</f>
        <v>0</v>
      </c>
      <c r="F9" s="6"/>
      <c r="G9" s="33">
        <f>SUM((('Параметры договра'!B2-Критерии!I10)/'Параметры договра'!B2)*100)</f>
        <v>100</v>
      </c>
      <c r="H9" s="34"/>
      <c r="I9" s="38">
        <f>Поставщики!C8</f>
        <v>0</v>
      </c>
      <c r="J9" s="6"/>
      <c r="K9" s="6"/>
      <c r="L9" s="30">
        <f>SUM(('Параметры договра'!E4-Поставщики!C8)/('Параметры договра'!E4-'Параметры договра'!C4))*100</f>
        <v>100</v>
      </c>
      <c r="M9" s="30"/>
      <c r="N9" s="38">
        <f>Поставщики!D8</f>
        <v>0</v>
      </c>
      <c r="O9" s="6"/>
      <c r="P9" s="6"/>
      <c r="Q9" s="30">
        <f>SUM(((Поставщики!D8-'Параметры договра'!C3)/('Параметры договра'!E3-'Параметры договра'!C3))*100)</f>
        <v>-25</v>
      </c>
      <c r="R9" s="30"/>
      <c r="S9" s="31">
        <f>SUM(G9*(Критерии!C10/100)+L9*(Критерии!C11/100)+Q9*(Критерии!C12/100))</f>
        <v>0</v>
      </c>
      <c r="T9" s="32"/>
      <c r="U9" s="32"/>
      <c r="V9" s="32"/>
      <c r="W9" s="32"/>
      <c r="X9" s="32"/>
      <c r="Y9" s="32"/>
      <c r="Z9" s="32"/>
    </row>
    <row r="10" spans="1:27" ht="18.75">
      <c r="A10" s="6">
        <f>Поставщики!A9</f>
        <v>0</v>
      </c>
      <c r="B10" s="6"/>
      <c r="C10" s="6"/>
      <c r="D10" s="6"/>
      <c r="E10" s="30">
        <f>Поставщики!B9</f>
        <v>0</v>
      </c>
      <c r="F10" s="6"/>
      <c r="G10" s="33">
        <f>SUM((('Параметры договра'!B2-Критерии!J10)/'Параметры договра'!B2)*100)</f>
        <v>100</v>
      </c>
      <c r="H10" s="34"/>
      <c r="I10" s="38">
        <f>Поставщики!C9</f>
        <v>0</v>
      </c>
      <c r="J10" s="6"/>
      <c r="K10" s="6"/>
      <c r="L10" s="30">
        <f>SUM(('Параметры договра'!E4-Поставщики!C9)/('Параметры договра'!E4-'Параметры договра'!C4))*100</f>
        <v>100</v>
      </c>
      <c r="M10" s="30"/>
      <c r="N10" s="38">
        <f>Поставщики!D9</f>
        <v>0</v>
      </c>
      <c r="O10" s="6"/>
      <c r="P10" s="6"/>
      <c r="Q10" s="30">
        <f>SUM(((Поставщики!D9-'Параметры договра'!C3)/('Параметры договра'!E3-'Параметры договра'!C3))*100)</f>
        <v>-25</v>
      </c>
      <c r="R10" s="30"/>
      <c r="S10" s="31">
        <f>SUM(G10*(Критерии!C11/100)+L10*(Критерии!C12/100)+Q10*(Критерии!C13/100))</f>
        <v>0</v>
      </c>
      <c r="T10" s="32"/>
      <c r="U10" s="32"/>
      <c r="V10" s="32"/>
      <c r="W10" s="32"/>
      <c r="X10" s="32"/>
      <c r="Y10" s="32"/>
      <c r="Z10" s="32"/>
    </row>
  </sheetData>
  <mergeCells count="64">
    <mergeCell ref="S2:Z3"/>
    <mergeCell ref="S4:Z4"/>
    <mergeCell ref="S5:Z5"/>
    <mergeCell ref="S6:Z6"/>
    <mergeCell ref="S7:Z7"/>
    <mergeCell ref="S8:Z8"/>
    <mergeCell ref="S9:Z9"/>
    <mergeCell ref="S10:Z10"/>
    <mergeCell ref="Q9:R9"/>
    <mergeCell ref="A10:D10"/>
    <mergeCell ref="E10:F10"/>
    <mergeCell ref="G10:H10"/>
    <mergeCell ref="I10:K10"/>
    <mergeCell ref="L10:M10"/>
    <mergeCell ref="N10:P10"/>
    <mergeCell ref="Q10:R10"/>
    <mergeCell ref="A9:D9"/>
    <mergeCell ref="E9:F9"/>
    <mergeCell ref="G9:H9"/>
    <mergeCell ref="I9:K9"/>
    <mergeCell ref="L9:M9"/>
    <mergeCell ref="N9:P9"/>
    <mergeCell ref="Q7:R7"/>
    <mergeCell ref="A8:D8"/>
    <mergeCell ref="E8:F8"/>
    <mergeCell ref="G8:H8"/>
    <mergeCell ref="I8:K8"/>
    <mergeCell ref="L8:M8"/>
    <mergeCell ref="N8:P8"/>
    <mergeCell ref="Q8:R8"/>
    <mergeCell ref="A7:D7"/>
    <mergeCell ref="E7:F7"/>
    <mergeCell ref="G7:H7"/>
    <mergeCell ref="I7:K7"/>
    <mergeCell ref="L7:M7"/>
    <mergeCell ref="N7:P7"/>
    <mergeCell ref="Q5:R5"/>
    <mergeCell ref="A6:D6"/>
    <mergeCell ref="E6:F6"/>
    <mergeCell ref="G6:H6"/>
    <mergeCell ref="I6:K6"/>
    <mergeCell ref="L6:M6"/>
    <mergeCell ref="N6:P6"/>
    <mergeCell ref="Q6:R6"/>
    <mergeCell ref="A5:D5"/>
    <mergeCell ref="E5:F5"/>
    <mergeCell ref="G5:H5"/>
    <mergeCell ref="I5:K5"/>
    <mergeCell ref="L5:M5"/>
    <mergeCell ref="N5:P5"/>
    <mergeCell ref="L2:M3"/>
    <mergeCell ref="N2:P3"/>
    <mergeCell ref="Q2:R3"/>
    <mergeCell ref="A4:D4"/>
    <mergeCell ref="E4:F4"/>
    <mergeCell ref="G4:H4"/>
    <mergeCell ref="I4:K4"/>
    <mergeCell ref="L4:M4"/>
    <mergeCell ref="N4:P4"/>
    <mergeCell ref="Q4:R4"/>
    <mergeCell ref="A2:D3"/>
    <mergeCell ref="E2:F3"/>
    <mergeCell ref="G2:H3"/>
    <mergeCell ref="I2:K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Поставщики</vt:lpstr>
      <vt:lpstr>Параметры договра</vt:lpstr>
      <vt:lpstr>Победитель</vt:lpstr>
      <vt:lpstr>Критерии</vt:lpstr>
      <vt:lpstr>Запрос предложений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Image&amp;Matros™</dc:creator>
  <cp:lastModifiedBy>Image&amp;Matros™</cp:lastModifiedBy>
  <dcterms:created xsi:type="dcterms:W3CDTF">2013-10-12T10:17:05Z</dcterms:created>
  <dcterms:modified xsi:type="dcterms:W3CDTF">2013-10-12T14:44:16Z</dcterms:modified>
</cp:coreProperties>
</file>