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autoCompressPictures="0"/>
  <bookViews>
    <workbookView xWindow="360" yWindow="100" windowWidth="1992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1" l="1"/>
  <c r="D43" i="1"/>
  <c r="D8" i="1"/>
  <c r="D9" i="1"/>
  <c r="L43" i="1"/>
  <c r="L46" i="1"/>
  <c r="I43" i="1"/>
  <c r="I46" i="1"/>
  <c r="F43" i="1"/>
  <c r="F46" i="1"/>
  <c r="L45" i="1"/>
  <c r="K45" i="1"/>
  <c r="I45" i="1"/>
  <c r="H44" i="1"/>
  <c r="H2" i="1"/>
  <c r="H3" i="1"/>
  <c r="H4" i="1"/>
  <c r="H5" i="1"/>
  <c r="H6" i="1"/>
  <c r="H7" i="1"/>
  <c r="H10" i="1"/>
  <c r="H11" i="1"/>
  <c r="H12" i="1"/>
  <c r="H13" i="1"/>
  <c r="H14" i="1"/>
  <c r="H15" i="1"/>
  <c r="H16" i="1"/>
  <c r="H19" i="1"/>
  <c r="H20" i="1"/>
  <c r="H21" i="1"/>
  <c r="H22" i="1"/>
  <c r="H23" i="1"/>
  <c r="H24" i="1"/>
  <c r="H25" i="1"/>
  <c r="H28" i="1"/>
  <c r="H29" i="1"/>
  <c r="H30" i="1"/>
  <c r="H31" i="1"/>
  <c r="H32" i="1"/>
  <c r="H33" i="1"/>
  <c r="H34" i="1"/>
  <c r="H37" i="1"/>
  <c r="H38" i="1"/>
  <c r="H39" i="1"/>
  <c r="H40" i="1"/>
  <c r="H45" i="1"/>
  <c r="F45" i="1"/>
  <c r="E44" i="1"/>
  <c r="E2" i="1"/>
  <c r="E3" i="1"/>
  <c r="E4" i="1"/>
  <c r="E5" i="1"/>
  <c r="E6" i="1"/>
  <c r="E7" i="1"/>
  <c r="E10" i="1"/>
  <c r="E11" i="1"/>
  <c r="E12" i="1"/>
  <c r="E13" i="1"/>
  <c r="E14" i="1"/>
  <c r="E15" i="1"/>
  <c r="E16" i="1"/>
  <c r="E19" i="1"/>
  <c r="E20" i="1"/>
  <c r="E21" i="1"/>
  <c r="E22" i="1"/>
  <c r="E23" i="1"/>
  <c r="E24" i="1"/>
  <c r="E25" i="1"/>
  <c r="E28" i="1"/>
  <c r="E29" i="1"/>
  <c r="E30" i="1"/>
  <c r="E31" i="1"/>
  <c r="E32" i="1"/>
  <c r="E33" i="1"/>
  <c r="E34" i="1"/>
  <c r="E37" i="1"/>
  <c r="E38" i="1"/>
  <c r="E39" i="1"/>
  <c r="E40" i="1"/>
  <c r="E45" i="1"/>
  <c r="D45" i="1"/>
  <c r="C2" i="1"/>
  <c r="C3" i="1"/>
  <c r="C4" i="1"/>
  <c r="C5" i="1"/>
  <c r="C6" i="1"/>
  <c r="C7" i="1"/>
  <c r="C10" i="1"/>
  <c r="C11" i="1"/>
  <c r="C12" i="1"/>
  <c r="C13" i="1"/>
  <c r="C14" i="1"/>
  <c r="C15" i="1"/>
  <c r="C16" i="1"/>
  <c r="C19" i="1"/>
  <c r="C20" i="1"/>
  <c r="C21" i="1"/>
  <c r="C22" i="1"/>
  <c r="C23" i="1"/>
  <c r="C24" i="1"/>
  <c r="C25" i="1"/>
  <c r="C28" i="1"/>
  <c r="C29" i="1"/>
  <c r="C30" i="1"/>
  <c r="C31" i="1"/>
  <c r="C32" i="1"/>
  <c r="C33" i="1"/>
  <c r="C34" i="1"/>
  <c r="C37" i="1"/>
  <c r="C38" i="1"/>
  <c r="C39" i="1"/>
  <c r="C40" i="1"/>
  <c r="C45" i="1"/>
  <c r="K43" i="1"/>
  <c r="J43" i="1"/>
  <c r="H43" i="1"/>
  <c r="G43" i="1"/>
  <c r="E43" i="1"/>
  <c r="C43" i="1"/>
  <c r="L41" i="1"/>
  <c r="K41" i="1"/>
  <c r="L42" i="1"/>
  <c r="I41" i="1"/>
  <c r="H41" i="1"/>
  <c r="I42" i="1"/>
  <c r="D41" i="1"/>
  <c r="C41" i="1"/>
  <c r="D42" i="1"/>
  <c r="J42" i="1"/>
  <c r="F41" i="1"/>
  <c r="E41" i="1"/>
  <c r="F42" i="1"/>
  <c r="G42" i="1"/>
  <c r="J41" i="1"/>
  <c r="G41" i="1"/>
  <c r="J40" i="1"/>
  <c r="G40" i="1"/>
  <c r="J39" i="1"/>
  <c r="G39" i="1"/>
  <c r="J38" i="1"/>
  <c r="G38" i="1"/>
  <c r="J37" i="1"/>
  <c r="G37" i="1"/>
  <c r="L35" i="1"/>
  <c r="K35" i="1"/>
  <c r="L36" i="1"/>
  <c r="I35" i="1"/>
  <c r="H35" i="1"/>
  <c r="I36" i="1"/>
  <c r="D35" i="1"/>
  <c r="C35" i="1"/>
  <c r="D36" i="1"/>
  <c r="J36" i="1"/>
  <c r="F35" i="1"/>
  <c r="E35" i="1"/>
  <c r="F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L26" i="1"/>
  <c r="K26" i="1"/>
  <c r="L27" i="1"/>
  <c r="I26" i="1"/>
  <c r="H26" i="1"/>
  <c r="I27" i="1"/>
  <c r="D26" i="1"/>
  <c r="C26" i="1"/>
  <c r="D27" i="1"/>
  <c r="J27" i="1"/>
  <c r="F26" i="1"/>
  <c r="E26" i="1"/>
  <c r="F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L17" i="1"/>
  <c r="K17" i="1"/>
  <c r="L18" i="1"/>
  <c r="I17" i="1"/>
  <c r="H17" i="1"/>
  <c r="I18" i="1"/>
  <c r="D17" i="1"/>
  <c r="C17" i="1"/>
  <c r="D18" i="1"/>
  <c r="J18" i="1"/>
  <c r="F17" i="1"/>
  <c r="E17" i="1"/>
  <c r="F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L8" i="1"/>
  <c r="K8" i="1"/>
  <c r="L9" i="1"/>
  <c r="I8" i="1"/>
  <c r="H8" i="1"/>
  <c r="I9" i="1"/>
  <c r="C8" i="1"/>
  <c r="J9" i="1"/>
  <c r="F8" i="1"/>
  <c r="E8" i="1"/>
  <c r="F9" i="1"/>
  <c r="G9" i="1"/>
  <c r="J8" i="1"/>
  <c r="G8" i="1"/>
  <c r="J7" i="1"/>
  <c r="G7" i="1"/>
  <c r="J6" i="1"/>
  <c r="G6" i="1"/>
  <c r="J5" i="1"/>
  <c r="G5" i="1"/>
  <c r="J4" i="1"/>
  <c r="G4" i="1"/>
  <c r="J3" i="1"/>
  <c r="G3" i="1"/>
  <c r="J2" i="1"/>
  <c r="G2" i="1"/>
</calcChain>
</file>

<file path=xl/sharedStrings.xml><?xml version="1.0" encoding="utf-8"?>
<sst xmlns="http://schemas.openxmlformats.org/spreadsheetml/2006/main" count="57" uniqueCount="25">
  <si>
    <t>день</t>
  </si>
  <si>
    <t>число</t>
  </si>
  <si>
    <t>ТО план</t>
  </si>
  <si>
    <t>ТО факт</t>
  </si>
  <si>
    <t>Услуги план</t>
  </si>
  <si>
    <t>Услуги факт</t>
  </si>
  <si>
    <t>% Услуг</t>
  </si>
  <si>
    <t>Аксы план</t>
  </si>
  <si>
    <t>Аксы факт</t>
  </si>
  <si>
    <t>% Аксы</t>
  </si>
  <si>
    <t>МТС план</t>
  </si>
  <si>
    <t>МТС факт</t>
  </si>
  <si>
    <t>вт</t>
  </si>
  <si>
    <t>ср</t>
  </si>
  <si>
    <t>чт</t>
  </si>
  <si>
    <t>пт</t>
  </si>
  <si>
    <t>сб</t>
  </si>
  <si>
    <t>вс</t>
  </si>
  <si>
    <t>факт неделя</t>
  </si>
  <si>
    <t>откл. неделя</t>
  </si>
  <si>
    <t>пн</t>
  </si>
  <si>
    <t>Итого</t>
  </si>
  <si>
    <t>План</t>
  </si>
  <si>
    <t>Среднее</t>
  </si>
  <si>
    <t>Прогноз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</si>
</sst>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8" xfId="0" applyNumberFormat="1" applyFont="1" applyBorder="1"/>
    <xf numFmtId="3" fontId="1" fillId="0" borderId="6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</cellXfs>
  <cellStyles count="1">
    <cellStyle name="Обычный" xfId="0" builtinId="0"/>
  </cellStyles>
  <dxfs count="26"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18" workbookViewId="0">
      <selection activeCell="D46" sqref="D46"/>
    </sheetView>
  </sheetViews>
  <sheetFormatPr baseColWidth="10" defaultColWidth="8.83203125" defaultRowHeight="14" x14ac:dyDescent="0"/>
  <cols>
    <col min="3" max="3" width="9.83203125" bestFit="1" customWidth="1"/>
    <col min="4" max="4" width="11" customWidth="1"/>
    <col min="6" max="6" width="11.33203125" customWidth="1"/>
  </cols>
  <sheetData>
    <row r="1" spans="1:12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4" t="s">
        <v>6</v>
      </c>
      <c r="H1" s="3" t="s">
        <v>7</v>
      </c>
      <c r="I1" s="5" t="s">
        <v>8</v>
      </c>
      <c r="J1" s="4" t="s">
        <v>9</v>
      </c>
      <c r="K1" s="6" t="s">
        <v>10</v>
      </c>
      <c r="L1" s="1" t="s">
        <v>11</v>
      </c>
    </row>
    <row r="2" spans="1:12">
      <c r="A2" s="7" t="s">
        <v>12</v>
      </c>
      <c r="B2" s="8">
        <v>1</v>
      </c>
      <c r="C2" s="9">
        <f>C44*0.0261</f>
        <v>261000.00000000003</v>
      </c>
      <c r="D2" s="10">
        <v>200000</v>
      </c>
      <c r="E2" s="9">
        <f>E44*0.0261</f>
        <v>10440</v>
      </c>
      <c r="F2" s="11"/>
      <c r="G2" s="12">
        <f>F2/D2</f>
        <v>0</v>
      </c>
      <c r="H2" s="9">
        <f>H44*0.0261</f>
        <v>46980</v>
      </c>
      <c r="I2" s="11"/>
      <c r="J2" s="12">
        <f>I2/D2</f>
        <v>0</v>
      </c>
      <c r="K2" s="13">
        <v>1</v>
      </c>
      <c r="L2" s="7"/>
    </row>
    <row r="3" spans="1:12">
      <c r="A3" s="7" t="s">
        <v>13</v>
      </c>
      <c r="B3" s="8">
        <v>2</v>
      </c>
      <c r="C3" s="9">
        <f>C44*0.0261</f>
        <v>261000.00000000003</v>
      </c>
      <c r="D3" s="10"/>
      <c r="E3" s="9">
        <f>E44*0.0261</f>
        <v>10440</v>
      </c>
      <c r="F3" s="11"/>
      <c r="G3" s="12" t="e">
        <f t="shared" ref="G3:G43" si="0">F3/D3</f>
        <v>#DIV/0!</v>
      </c>
      <c r="H3" s="9">
        <f>H44*0.0261</f>
        <v>46980</v>
      </c>
      <c r="I3" s="11"/>
      <c r="J3" s="12" t="e">
        <f t="shared" ref="J3:J43" si="1">I3/D3</f>
        <v>#DIV/0!</v>
      </c>
      <c r="K3" s="13">
        <v>1</v>
      </c>
      <c r="L3" s="7"/>
    </row>
    <row r="4" spans="1:12">
      <c r="A4" s="7" t="s">
        <v>14</v>
      </c>
      <c r="B4" s="8">
        <v>3</v>
      </c>
      <c r="C4" s="9">
        <f>C44*0.0261</f>
        <v>261000.00000000003</v>
      </c>
      <c r="D4" s="10"/>
      <c r="E4" s="9">
        <f>E44*0.0261</f>
        <v>10440</v>
      </c>
      <c r="F4" s="11"/>
      <c r="G4" s="12" t="e">
        <f t="shared" si="0"/>
        <v>#DIV/0!</v>
      </c>
      <c r="H4" s="9">
        <f>H44*0.0261</f>
        <v>46980</v>
      </c>
      <c r="I4" s="11"/>
      <c r="J4" s="12" t="e">
        <f t="shared" si="1"/>
        <v>#DIV/0!</v>
      </c>
      <c r="K4" s="13">
        <v>1</v>
      </c>
      <c r="L4" s="7"/>
    </row>
    <row r="5" spans="1:12">
      <c r="A5" s="7" t="s">
        <v>15</v>
      </c>
      <c r="B5" s="8">
        <v>4</v>
      </c>
      <c r="C5" s="9">
        <f>C44*0.0261</f>
        <v>261000.00000000003</v>
      </c>
      <c r="D5" s="10"/>
      <c r="E5" s="9">
        <f>E44*0.0261</f>
        <v>10440</v>
      </c>
      <c r="F5" s="11"/>
      <c r="G5" s="12" t="e">
        <f t="shared" si="0"/>
        <v>#DIV/0!</v>
      </c>
      <c r="H5" s="9">
        <f>H44*0.0261</f>
        <v>46980</v>
      </c>
      <c r="I5" s="11"/>
      <c r="J5" s="12" t="e">
        <f t="shared" si="1"/>
        <v>#DIV/0!</v>
      </c>
      <c r="K5" s="13">
        <v>2</v>
      </c>
      <c r="L5" s="7"/>
    </row>
    <row r="6" spans="1:12">
      <c r="A6" s="14" t="s">
        <v>16</v>
      </c>
      <c r="B6" s="15">
        <v>5</v>
      </c>
      <c r="C6" s="9">
        <f>C44*0.05</f>
        <v>500000</v>
      </c>
      <c r="D6" s="10"/>
      <c r="E6" s="16">
        <f>E44*0.05</f>
        <v>20000</v>
      </c>
      <c r="F6" s="11"/>
      <c r="G6" s="12" t="e">
        <f t="shared" si="0"/>
        <v>#DIV/0!</v>
      </c>
      <c r="H6" s="16">
        <f>H44*0.05</f>
        <v>90000</v>
      </c>
      <c r="I6" s="11"/>
      <c r="J6" s="12" t="e">
        <f t="shared" si="1"/>
        <v>#DIV/0!</v>
      </c>
      <c r="K6" s="17">
        <v>3</v>
      </c>
      <c r="L6" s="7"/>
    </row>
    <row r="7" spans="1:12">
      <c r="A7" s="14" t="s">
        <v>17</v>
      </c>
      <c r="B7" s="15">
        <v>6</v>
      </c>
      <c r="C7" s="9">
        <f>C44*0.05</f>
        <v>500000</v>
      </c>
      <c r="D7" s="10"/>
      <c r="E7" s="16">
        <f>E44*0.05</f>
        <v>20000</v>
      </c>
      <c r="F7" s="11"/>
      <c r="G7" s="12" t="e">
        <f t="shared" si="0"/>
        <v>#DIV/0!</v>
      </c>
      <c r="H7" s="16">
        <f>H44*0.05</f>
        <v>90000</v>
      </c>
      <c r="I7" s="11"/>
      <c r="J7" s="12" t="e">
        <f t="shared" si="1"/>
        <v>#DIV/0!</v>
      </c>
      <c r="K7" s="17">
        <v>3</v>
      </c>
      <c r="L7" s="7"/>
    </row>
    <row r="8" spans="1:12">
      <c r="A8" s="34" t="s">
        <v>18</v>
      </c>
      <c r="B8" s="35"/>
      <c r="C8" s="18">
        <f>SUM(C2:C7)</f>
        <v>2044000</v>
      </c>
      <c r="D8" s="19">
        <f>SUM(D2:D7)</f>
        <v>200000</v>
      </c>
      <c r="E8" s="18">
        <f t="shared" ref="E8:F8" si="2">SUM(E2:E7)</f>
        <v>81760</v>
      </c>
      <c r="F8" s="20">
        <f t="shared" si="2"/>
        <v>0</v>
      </c>
      <c r="G8" s="12">
        <f t="shared" si="0"/>
        <v>0</v>
      </c>
      <c r="H8" s="18">
        <f>SUM(H2:H7)</f>
        <v>367920</v>
      </c>
      <c r="I8" s="20">
        <f>SUM(I2:I7)</f>
        <v>0</v>
      </c>
      <c r="J8" s="12">
        <f t="shared" si="1"/>
        <v>0</v>
      </c>
      <c r="K8" s="21">
        <f>SUM(K2:K7)</f>
        <v>11</v>
      </c>
      <c r="L8" s="20">
        <f>SUM(L2:L7)</f>
        <v>0</v>
      </c>
    </row>
    <row r="9" spans="1:12">
      <c r="A9" s="34" t="s">
        <v>19</v>
      </c>
      <c r="B9" s="35"/>
      <c r="C9" s="18"/>
      <c r="D9" s="22">
        <f>D8-C8</f>
        <v>-1844000</v>
      </c>
      <c r="E9" s="18"/>
      <c r="F9" s="23">
        <f t="shared" ref="F9" si="3">F8-E8</f>
        <v>-81760</v>
      </c>
      <c r="G9" s="12">
        <f t="shared" si="0"/>
        <v>4.4338394793926247E-2</v>
      </c>
      <c r="H9" s="18"/>
      <c r="I9" s="23">
        <f>I8-H8</f>
        <v>-367920</v>
      </c>
      <c r="J9" s="12">
        <f t="shared" si="1"/>
        <v>0.19952277657266812</v>
      </c>
      <c r="K9" s="21"/>
      <c r="L9" s="23">
        <f>L8-K8</f>
        <v>-11</v>
      </c>
    </row>
    <row r="10" spans="1:12">
      <c r="A10" s="7" t="s">
        <v>20</v>
      </c>
      <c r="B10" s="8">
        <v>7</v>
      </c>
      <c r="C10" s="9">
        <f>C44*0.0261</f>
        <v>261000.00000000003</v>
      </c>
      <c r="D10" s="10"/>
      <c r="E10" s="9">
        <f>E44*0.0261</f>
        <v>10440</v>
      </c>
      <c r="F10" s="11"/>
      <c r="G10" s="12" t="e">
        <f t="shared" si="0"/>
        <v>#DIV/0!</v>
      </c>
      <c r="H10" s="9">
        <f>H44*0.0261</f>
        <v>46980</v>
      </c>
      <c r="I10" s="11"/>
      <c r="J10" s="12" t="e">
        <f t="shared" si="1"/>
        <v>#DIV/0!</v>
      </c>
      <c r="K10" s="13">
        <v>1</v>
      </c>
      <c r="L10" s="7"/>
    </row>
    <row r="11" spans="1:12">
      <c r="A11" s="7" t="s">
        <v>12</v>
      </c>
      <c r="B11" s="8">
        <v>8</v>
      </c>
      <c r="C11" s="9">
        <f>C44*0.0261</f>
        <v>261000.00000000003</v>
      </c>
      <c r="D11" s="10"/>
      <c r="E11" s="9">
        <f>E44*0.0261</f>
        <v>10440</v>
      </c>
      <c r="F11" s="11"/>
      <c r="G11" s="12" t="e">
        <f t="shared" si="0"/>
        <v>#DIV/0!</v>
      </c>
      <c r="H11" s="9">
        <f>H44*0.0261</f>
        <v>46980</v>
      </c>
      <c r="I11" s="11"/>
      <c r="J11" s="12" t="e">
        <f t="shared" si="1"/>
        <v>#DIV/0!</v>
      </c>
      <c r="K11" s="13">
        <v>1</v>
      </c>
      <c r="L11" s="7"/>
    </row>
    <row r="12" spans="1:12">
      <c r="A12" s="7" t="s">
        <v>13</v>
      </c>
      <c r="B12" s="8">
        <v>9</v>
      </c>
      <c r="C12" s="9">
        <f>C44*0.0261</f>
        <v>261000.00000000003</v>
      </c>
      <c r="D12" s="10"/>
      <c r="E12" s="9">
        <f>E44*0.0261</f>
        <v>10440</v>
      </c>
      <c r="F12" s="11"/>
      <c r="G12" s="12" t="e">
        <f t="shared" si="0"/>
        <v>#DIV/0!</v>
      </c>
      <c r="H12" s="9">
        <f>H44*0.0261</f>
        <v>46980</v>
      </c>
      <c r="I12" s="11"/>
      <c r="J12" s="12" t="e">
        <f t="shared" si="1"/>
        <v>#DIV/0!</v>
      </c>
      <c r="K12" s="13">
        <v>1</v>
      </c>
      <c r="L12" s="7"/>
    </row>
    <row r="13" spans="1:12">
      <c r="A13" s="7" t="s">
        <v>14</v>
      </c>
      <c r="B13" s="8">
        <v>10</v>
      </c>
      <c r="C13" s="9">
        <f>C44*0.0261</f>
        <v>261000.00000000003</v>
      </c>
      <c r="D13" s="10"/>
      <c r="E13" s="9">
        <f>E44*0.0261</f>
        <v>10440</v>
      </c>
      <c r="F13" s="11"/>
      <c r="G13" s="12" t="e">
        <f t="shared" si="0"/>
        <v>#DIV/0!</v>
      </c>
      <c r="H13" s="9">
        <f>H44*0.0261</f>
        <v>46980</v>
      </c>
      <c r="I13" s="11"/>
      <c r="J13" s="12" t="e">
        <f t="shared" si="1"/>
        <v>#DIV/0!</v>
      </c>
      <c r="K13" s="13">
        <v>1</v>
      </c>
      <c r="L13" s="7"/>
    </row>
    <row r="14" spans="1:12">
      <c r="A14" s="7" t="s">
        <v>15</v>
      </c>
      <c r="B14" s="8">
        <v>11</v>
      </c>
      <c r="C14" s="9">
        <f>C44*0.0261</f>
        <v>261000.00000000003</v>
      </c>
      <c r="D14" s="10"/>
      <c r="E14" s="9">
        <f>E44*0.0261</f>
        <v>10440</v>
      </c>
      <c r="F14" s="11"/>
      <c r="G14" s="12" t="e">
        <f t="shared" si="0"/>
        <v>#DIV/0!</v>
      </c>
      <c r="H14" s="9">
        <f>H44*0.0261</f>
        <v>46980</v>
      </c>
      <c r="I14" s="11"/>
      <c r="J14" s="12" t="e">
        <f t="shared" si="1"/>
        <v>#DIV/0!</v>
      </c>
      <c r="K14" s="13">
        <v>2</v>
      </c>
      <c r="L14" s="7"/>
    </row>
    <row r="15" spans="1:12">
      <c r="A15" s="14" t="s">
        <v>16</v>
      </c>
      <c r="B15" s="15">
        <v>12</v>
      </c>
      <c r="C15" s="9">
        <f>C44*0.05</f>
        <v>500000</v>
      </c>
      <c r="D15" s="10"/>
      <c r="E15" s="16">
        <f>E44*0.05</f>
        <v>20000</v>
      </c>
      <c r="F15" s="11"/>
      <c r="G15" s="12" t="e">
        <f t="shared" si="0"/>
        <v>#DIV/0!</v>
      </c>
      <c r="H15" s="16">
        <f>H44*0.05</f>
        <v>90000</v>
      </c>
      <c r="I15" s="11"/>
      <c r="J15" s="12" t="e">
        <f t="shared" si="1"/>
        <v>#DIV/0!</v>
      </c>
      <c r="K15" s="17">
        <v>3</v>
      </c>
      <c r="L15" s="7"/>
    </row>
    <row r="16" spans="1:12">
      <c r="A16" s="14" t="s">
        <v>17</v>
      </c>
      <c r="B16" s="15">
        <v>13</v>
      </c>
      <c r="C16" s="9">
        <f>C44*0.05</f>
        <v>500000</v>
      </c>
      <c r="D16" s="10"/>
      <c r="E16" s="16">
        <f>E44*0.05</f>
        <v>20000</v>
      </c>
      <c r="F16" s="11"/>
      <c r="G16" s="12" t="e">
        <f t="shared" si="0"/>
        <v>#DIV/0!</v>
      </c>
      <c r="H16" s="16">
        <f>H44*0.05</f>
        <v>90000</v>
      </c>
      <c r="I16" s="11"/>
      <c r="J16" s="12" t="e">
        <f t="shared" si="1"/>
        <v>#DIV/0!</v>
      </c>
      <c r="K16" s="17">
        <v>3</v>
      </c>
      <c r="L16" s="7"/>
    </row>
    <row r="17" spans="1:12">
      <c r="A17" s="34" t="s">
        <v>18</v>
      </c>
      <c r="B17" s="35"/>
      <c r="C17" s="18">
        <f>SUM(C10:C16)</f>
        <v>2305000</v>
      </c>
      <c r="D17" s="19">
        <f>SUM(D10:D16)</f>
        <v>0</v>
      </c>
      <c r="E17" s="18">
        <f>SUM(E10:E16)</f>
        <v>92200</v>
      </c>
      <c r="F17" s="20">
        <f>SUM(F10:F16)</f>
        <v>0</v>
      </c>
      <c r="G17" s="12" t="e">
        <f t="shared" si="0"/>
        <v>#DIV/0!</v>
      </c>
      <c r="H17" s="18">
        <f>SUM(H10:H16)</f>
        <v>414900</v>
      </c>
      <c r="I17" s="20">
        <f>SUM(I10:I16)</f>
        <v>0</v>
      </c>
      <c r="J17" s="12" t="e">
        <f t="shared" si="1"/>
        <v>#DIV/0!</v>
      </c>
      <c r="K17" s="21">
        <f>SUM(K10:K16)</f>
        <v>12</v>
      </c>
      <c r="L17" s="20">
        <f>SUM(L10:L16)</f>
        <v>0</v>
      </c>
    </row>
    <row r="18" spans="1:12">
      <c r="A18" s="34" t="s">
        <v>19</v>
      </c>
      <c r="B18" s="35"/>
      <c r="C18" s="18"/>
      <c r="D18" s="22">
        <f>D17-C17</f>
        <v>-2305000</v>
      </c>
      <c r="E18" s="18"/>
      <c r="F18" s="23">
        <f>F17-E17</f>
        <v>-92200</v>
      </c>
      <c r="G18" s="12">
        <f t="shared" si="0"/>
        <v>0.04</v>
      </c>
      <c r="H18" s="18"/>
      <c r="I18" s="23">
        <f>I17-H17</f>
        <v>-414900</v>
      </c>
      <c r="J18" s="12">
        <f t="shared" si="1"/>
        <v>0.18</v>
      </c>
      <c r="K18" s="21"/>
      <c r="L18" s="23">
        <f>L17-K17</f>
        <v>-12</v>
      </c>
    </row>
    <row r="19" spans="1:12">
      <c r="A19" s="7" t="s">
        <v>20</v>
      </c>
      <c r="B19" s="8">
        <v>14</v>
      </c>
      <c r="C19" s="9">
        <f>C44*0.0261</f>
        <v>261000.00000000003</v>
      </c>
      <c r="D19" s="10"/>
      <c r="E19" s="9">
        <f>E44*0.0261</f>
        <v>10440</v>
      </c>
      <c r="F19" s="11"/>
      <c r="G19" s="12" t="e">
        <f t="shared" si="0"/>
        <v>#DIV/0!</v>
      </c>
      <c r="H19" s="9">
        <f>H44*0.0261</f>
        <v>46980</v>
      </c>
      <c r="I19" s="11"/>
      <c r="J19" s="12" t="e">
        <f t="shared" si="1"/>
        <v>#DIV/0!</v>
      </c>
      <c r="K19" s="13">
        <v>1</v>
      </c>
      <c r="L19" s="7"/>
    </row>
    <row r="20" spans="1:12">
      <c r="A20" s="7" t="s">
        <v>12</v>
      </c>
      <c r="B20" s="8">
        <v>15</v>
      </c>
      <c r="C20" s="9">
        <f>C44*0.0261</f>
        <v>261000.00000000003</v>
      </c>
      <c r="D20" s="10"/>
      <c r="E20" s="9">
        <f>E44*0.0261</f>
        <v>10440</v>
      </c>
      <c r="F20" s="11"/>
      <c r="G20" s="12" t="e">
        <f t="shared" si="0"/>
        <v>#DIV/0!</v>
      </c>
      <c r="H20" s="9">
        <f>H44*0.0261</f>
        <v>46980</v>
      </c>
      <c r="I20" s="11"/>
      <c r="J20" s="12" t="e">
        <f t="shared" si="1"/>
        <v>#DIV/0!</v>
      </c>
      <c r="K20" s="13">
        <v>1</v>
      </c>
      <c r="L20" s="7"/>
    </row>
    <row r="21" spans="1:12">
      <c r="A21" s="7" t="s">
        <v>13</v>
      </c>
      <c r="B21" s="8">
        <v>16</v>
      </c>
      <c r="C21" s="9">
        <f>C44*0.0261</f>
        <v>261000.00000000003</v>
      </c>
      <c r="D21" s="10"/>
      <c r="E21" s="9">
        <f>E44*0.0261</f>
        <v>10440</v>
      </c>
      <c r="F21" s="11"/>
      <c r="G21" s="12" t="e">
        <f t="shared" si="0"/>
        <v>#DIV/0!</v>
      </c>
      <c r="H21" s="9">
        <f>H44*0.0261</f>
        <v>46980</v>
      </c>
      <c r="I21" s="11"/>
      <c r="J21" s="12" t="e">
        <f t="shared" si="1"/>
        <v>#DIV/0!</v>
      </c>
      <c r="K21" s="13">
        <v>1</v>
      </c>
      <c r="L21" s="7"/>
    </row>
    <row r="22" spans="1:12">
      <c r="A22" s="7" t="s">
        <v>14</v>
      </c>
      <c r="B22" s="8">
        <v>17</v>
      </c>
      <c r="C22" s="9">
        <f>C44*0.0261</f>
        <v>261000.00000000003</v>
      </c>
      <c r="D22" s="10"/>
      <c r="E22" s="9">
        <f>E44*0.0261</f>
        <v>10440</v>
      </c>
      <c r="F22" s="11"/>
      <c r="G22" s="12" t="e">
        <f t="shared" si="0"/>
        <v>#DIV/0!</v>
      </c>
      <c r="H22" s="9">
        <f>H44*0.0261</f>
        <v>46980</v>
      </c>
      <c r="I22" s="11"/>
      <c r="J22" s="12" t="e">
        <f t="shared" si="1"/>
        <v>#DIV/0!</v>
      </c>
      <c r="K22" s="13">
        <v>1</v>
      </c>
      <c r="L22" s="7"/>
    </row>
    <row r="23" spans="1:12">
      <c r="A23" s="7" t="s">
        <v>15</v>
      </c>
      <c r="B23" s="8">
        <v>18</v>
      </c>
      <c r="C23" s="9">
        <f>C44*0.0261</f>
        <v>261000.00000000003</v>
      </c>
      <c r="D23" s="10"/>
      <c r="E23" s="9">
        <f>E44*0.0261</f>
        <v>10440</v>
      </c>
      <c r="F23" s="11"/>
      <c r="G23" s="12" t="e">
        <f t="shared" si="0"/>
        <v>#DIV/0!</v>
      </c>
      <c r="H23" s="9">
        <f>H44*0.0261</f>
        <v>46980</v>
      </c>
      <c r="I23" s="11"/>
      <c r="J23" s="12" t="e">
        <f t="shared" si="1"/>
        <v>#DIV/0!</v>
      </c>
      <c r="K23" s="13">
        <v>2</v>
      </c>
      <c r="L23" s="7"/>
    </row>
    <row r="24" spans="1:12">
      <c r="A24" s="14" t="s">
        <v>16</v>
      </c>
      <c r="B24" s="15">
        <v>19</v>
      </c>
      <c r="C24" s="9">
        <f>C44*0.05</f>
        <v>500000</v>
      </c>
      <c r="D24" s="10"/>
      <c r="E24" s="16">
        <f>E44*0.05</f>
        <v>20000</v>
      </c>
      <c r="F24" s="11"/>
      <c r="G24" s="12" t="e">
        <f t="shared" si="0"/>
        <v>#DIV/0!</v>
      </c>
      <c r="H24" s="16">
        <f>H44*0.05</f>
        <v>90000</v>
      </c>
      <c r="I24" s="11"/>
      <c r="J24" s="12" t="e">
        <f t="shared" si="1"/>
        <v>#DIV/0!</v>
      </c>
      <c r="K24" s="17">
        <v>3</v>
      </c>
      <c r="L24" s="7"/>
    </row>
    <row r="25" spans="1:12">
      <c r="A25" s="14" t="s">
        <v>17</v>
      </c>
      <c r="B25" s="15">
        <v>20</v>
      </c>
      <c r="C25" s="9">
        <f>C44*0.05</f>
        <v>500000</v>
      </c>
      <c r="D25" s="10"/>
      <c r="E25" s="16">
        <f>E44*0.05</f>
        <v>20000</v>
      </c>
      <c r="F25" s="11"/>
      <c r="G25" s="12" t="e">
        <f t="shared" si="0"/>
        <v>#DIV/0!</v>
      </c>
      <c r="H25" s="16">
        <f>H44*0.05</f>
        <v>90000</v>
      </c>
      <c r="I25" s="11"/>
      <c r="J25" s="12" t="e">
        <f t="shared" si="1"/>
        <v>#DIV/0!</v>
      </c>
      <c r="K25" s="17">
        <v>3</v>
      </c>
      <c r="L25" s="7"/>
    </row>
    <row r="26" spans="1:12">
      <c r="A26" s="34" t="s">
        <v>18</v>
      </c>
      <c r="B26" s="35"/>
      <c r="C26" s="18">
        <f>SUM(C19:C25)</f>
        <v>2305000</v>
      </c>
      <c r="D26" s="19">
        <f>SUM(D19:D25)</f>
        <v>0</v>
      </c>
      <c r="E26" s="18">
        <f>SUM(E19:E25)</f>
        <v>92200</v>
      </c>
      <c r="F26" s="20">
        <f>SUM(F19:F25)</f>
        <v>0</v>
      </c>
      <c r="G26" s="12" t="e">
        <f t="shared" si="0"/>
        <v>#DIV/0!</v>
      </c>
      <c r="H26" s="18">
        <f>SUM(H19:H25)</f>
        <v>414900</v>
      </c>
      <c r="I26" s="20">
        <f>SUM(I19:I25)</f>
        <v>0</v>
      </c>
      <c r="J26" s="12" t="e">
        <f t="shared" si="1"/>
        <v>#DIV/0!</v>
      </c>
      <c r="K26" s="21">
        <f>SUM(K19:K25)</f>
        <v>12</v>
      </c>
      <c r="L26" s="20">
        <f>SUM(L19:L25)</f>
        <v>0</v>
      </c>
    </row>
    <row r="27" spans="1:12">
      <c r="A27" s="34" t="s">
        <v>19</v>
      </c>
      <c r="B27" s="35"/>
      <c r="C27" s="18"/>
      <c r="D27" s="22">
        <f>D26-C26</f>
        <v>-2305000</v>
      </c>
      <c r="E27" s="18"/>
      <c r="F27" s="23">
        <f t="shared" ref="F27" si="4">F26-E26</f>
        <v>-92200</v>
      </c>
      <c r="G27" s="12">
        <f t="shared" si="0"/>
        <v>0.04</v>
      </c>
      <c r="H27" s="18"/>
      <c r="I27" s="23">
        <f>I26-H26</f>
        <v>-414900</v>
      </c>
      <c r="J27" s="12">
        <f t="shared" si="1"/>
        <v>0.18</v>
      </c>
      <c r="K27" s="21"/>
      <c r="L27" s="23">
        <f>L26-K26</f>
        <v>-12</v>
      </c>
    </row>
    <row r="28" spans="1:12">
      <c r="A28" s="7" t="s">
        <v>20</v>
      </c>
      <c r="B28" s="8">
        <v>21</v>
      </c>
      <c r="C28" s="9">
        <f>C44*0.0261</f>
        <v>261000.00000000003</v>
      </c>
      <c r="D28" s="10"/>
      <c r="E28" s="9">
        <f>E44*0.0261</f>
        <v>10440</v>
      </c>
      <c r="F28" s="11"/>
      <c r="G28" s="12" t="e">
        <f t="shared" si="0"/>
        <v>#DIV/0!</v>
      </c>
      <c r="H28" s="9">
        <f>H44*0.0261</f>
        <v>46980</v>
      </c>
      <c r="I28" s="11"/>
      <c r="J28" s="12" t="e">
        <f t="shared" si="1"/>
        <v>#DIV/0!</v>
      </c>
      <c r="K28" s="13">
        <v>1</v>
      </c>
      <c r="L28" s="7"/>
    </row>
    <row r="29" spans="1:12">
      <c r="A29" s="7" t="s">
        <v>12</v>
      </c>
      <c r="B29" s="8">
        <v>22</v>
      </c>
      <c r="C29" s="9">
        <f>C44*0.0261</f>
        <v>261000.00000000003</v>
      </c>
      <c r="D29" s="10"/>
      <c r="E29" s="9">
        <f>E44*0.0261</f>
        <v>10440</v>
      </c>
      <c r="F29" s="11"/>
      <c r="G29" s="12" t="e">
        <f t="shared" si="0"/>
        <v>#DIV/0!</v>
      </c>
      <c r="H29" s="9">
        <f>H44*0.0261</f>
        <v>46980</v>
      </c>
      <c r="I29" s="11"/>
      <c r="J29" s="12" t="e">
        <f t="shared" si="1"/>
        <v>#DIV/0!</v>
      </c>
      <c r="K29" s="13">
        <v>1</v>
      </c>
      <c r="L29" s="7"/>
    </row>
    <row r="30" spans="1:12">
      <c r="A30" s="7" t="s">
        <v>13</v>
      </c>
      <c r="B30" s="8">
        <v>23</v>
      </c>
      <c r="C30" s="9">
        <f>C44*0.0261</f>
        <v>261000.00000000003</v>
      </c>
      <c r="D30" s="10"/>
      <c r="E30" s="9">
        <f>E44*0.0261</f>
        <v>10440</v>
      </c>
      <c r="F30" s="11"/>
      <c r="G30" s="12" t="e">
        <f t="shared" si="0"/>
        <v>#DIV/0!</v>
      </c>
      <c r="H30" s="9">
        <f>H44*0.0261</f>
        <v>46980</v>
      </c>
      <c r="I30" s="11"/>
      <c r="J30" s="12" t="e">
        <f t="shared" si="1"/>
        <v>#DIV/0!</v>
      </c>
      <c r="K30" s="13">
        <v>1</v>
      </c>
      <c r="L30" s="7"/>
    </row>
    <row r="31" spans="1:12">
      <c r="A31" s="7" t="s">
        <v>14</v>
      </c>
      <c r="B31" s="8">
        <v>24</v>
      </c>
      <c r="C31" s="9">
        <f>C44*0.0261</f>
        <v>261000.00000000003</v>
      </c>
      <c r="D31" s="10"/>
      <c r="E31" s="9">
        <f>E44*0.0261</f>
        <v>10440</v>
      </c>
      <c r="F31" s="11"/>
      <c r="G31" s="12" t="e">
        <f t="shared" si="0"/>
        <v>#DIV/0!</v>
      </c>
      <c r="H31" s="9">
        <f>H44*0.0261</f>
        <v>46980</v>
      </c>
      <c r="I31" s="11"/>
      <c r="J31" s="12" t="e">
        <f t="shared" si="1"/>
        <v>#DIV/0!</v>
      </c>
      <c r="K31" s="13">
        <v>1</v>
      </c>
      <c r="L31" s="7"/>
    </row>
    <row r="32" spans="1:12">
      <c r="A32" s="7" t="s">
        <v>15</v>
      </c>
      <c r="B32" s="8">
        <v>25</v>
      </c>
      <c r="C32" s="9">
        <f>C44*0.0261</f>
        <v>261000.00000000003</v>
      </c>
      <c r="D32" s="10"/>
      <c r="E32" s="9">
        <f>E44*0.0261</f>
        <v>10440</v>
      </c>
      <c r="F32" s="11"/>
      <c r="G32" s="12" t="e">
        <f t="shared" si="0"/>
        <v>#DIV/0!</v>
      </c>
      <c r="H32" s="9">
        <f>H44*0.0261</f>
        <v>46980</v>
      </c>
      <c r="I32" s="11"/>
      <c r="J32" s="12" t="e">
        <f t="shared" si="1"/>
        <v>#DIV/0!</v>
      </c>
      <c r="K32" s="13">
        <v>1</v>
      </c>
      <c r="L32" s="7"/>
    </row>
    <row r="33" spans="1:12">
      <c r="A33" s="14" t="s">
        <v>16</v>
      </c>
      <c r="B33" s="15">
        <v>26</v>
      </c>
      <c r="C33" s="9">
        <f>C44*0.05</f>
        <v>500000</v>
      </c>
      <c r="D33" s="10"/>
      <c r="E33" s="16">
        <f>E44*0.05</f>
        <v>20000</v>
      </c>
      <c r="F33" s="11"/>
      <c r="G33" s="12" t="e">
        <f t="shared" si="0"/>
        <v>#DIV/0!</v>
      </c>
      <c r="H33" s="16">
        <f>H44*0.05</f>
        <v>90000</v>
      </c>
      <c r="I33" s="11"/>
      <c r="J33" s="12" t="e">
        <f t="shared" si="1"/>
        <v>#DIV/0!</v>
      </c>
      <c r="K33" s="17">
        <v>3</v>
      </c>
      <c r="L33" s="7"/>
    </row>
    <row r="34" spans="1:12">
      <c r="A34" s="14" t="s">
        <v>17</v>
      </c>
      <c r="B34" s="15">
        <v>27</v>
      </c>
      <c r="C34" s="9">
        <f>C44*0.05</f>
        <v>500000</v>
      </c>
      <c r="D34" s="10"/>
      <c r="E34" s="16">
        <f>E44*0.05</f>
        <v>20000</v>
      </c>
      <c r="F34" s="11"/>
      <c r="G34" s="12" t="e">
        <f t="shared" si="0"/>
        <v>#DIV/0!</v>
      </c>
      <c r="H34" s="16">
        <f>H44*0.05</f>
        <v>90000</v>
      </c>
      <c r="I34" s="11"/>
      <c r="J34" s="12" t="e">
        <f t="shared" si="1"/>
        <v>#DIV/0!</v>
      </c>
      <c r="K34" s="17">
        <v>3</v>
      </c>
      <c r="L34" s="7"/>
    </row>
    <row r="35" spans="1:12">
      <c r="A35" s="34" t="s">
        <v>18</v>
      </c>
      <c r="B35" s="35"/>
      <c r="C35" s="18">
        <f>SUM(C28:C34)</f>
        <v>2305000</v>
      </c>
      <c r="D35" s="19">
        <f t="shared" ref="D35:F35" si="5">SUM(D28:D34)</f>
        <v>0</v>
      </c>
      <c r="E35" s="18">
        <f t="shared" si="5"/>
        <v>92200</v>
      </c>
      <c r="F35" s="20">
        <f t="shared" si="5"/>
        <v>0</v>
      </c>
      <c r="G35" s="12" t="e">
        <f t="shared" si="0"/>
        <v>#DIV/0!</v>
      </c>
      <c r="H35" s="18">
        <f>SUM(H28:H34)</f>
        <v>414900</v>
      </c>
      <c r="I35" s="20">
        <f>SUM(I28:I34)</f>
        <v>0</v>
      </c>
      <c r="J35" s="12" t="e">
        <f t="shared" si="1"/>
        <v>#DIV/0!</v>
      </c>
      <c r="K35" s="21">
        <f>SUM(K28:K34)</f>
        <v>11</v>
      </c>
      <c r="L35" s="20">
        <f>SUM(L28:L34)</f>
        <v>0</v>
      </c>
    </row>
    <row r="36" spans="1:12">
      <c r="A36" s="34" t="s">
        <v>19</v>
      </c>
      <c r="B36" s="35"/>
      <c r="C36" s="18"/>
      <c r="D36" s="22">
        <f>D35-C35</f>
        <v>-2305000</v>
      </c>
      <c r="E36" s="18"/>
      <c r="F36" s="23">
        <f t="shared" ref="F36" si="6">F35-E35</f>
        <v>-92200</v>
      </c>
      <c r="G36" s="12">
        <f t="shared" si="0"/>
        <v>0.04</v>
      </c>
      <c r="H36" s="18"/>
      <c r="I36" s="23">
        <f>I35-H35</f>
        <v>-414900</v>
      </c>
      <c r="J36" s="12">
        <f t="shared" si="1"/>
        <v>0.18</v>
      </c>
      <c r="K36" s="21"/>
      <c r="L36" s="23">
        <f>L35-K35</f>
        <v>-11</v>
      </c>
    </row>
    <row r="37" spans="1:12">
      <c r="A37" s="7" t="s">
        <v>20</v>
      </c>
      <c r="B37" s="8">
        <v>28</v>
      </c>
      <c r="C37" s="9">
        <f>C44*0.0261</f>
        <v>261000.00000000003</v>
      </c>
      <c r="D37" s="10"/>
      <c r="E37" s="9">
        <f>E44*0.0261</f>
        <v>10440</v>
      </c>
      <c r="F37" s="11"/>
      <c r="G37" s="12" t="e">
        <f t="shared" si="0"/>
        <v>#DIV/0!</v>
      </c>
      <c r="H37" s="9">
        <f>H44*0.0261</f>
        <v>46980</v>
      </c>
      <c r="I37" s="11"/>
      <c r="J37" s="12" t="e">
        <f t="shared" si="1"/>
        <v>#DIV/0!</v>
      </c>
      <c r="K37" s="13">
        <v>1</v>
      </c>
      <c r="L37" s="7"/>
    </row>
    <row r="38" spans="1:12">
      <c r="A38" s="7" t="s">
        <v>12</v>
      </c>
      <c r="B38" s="8">
        <v>29</v>
      </c>
      <c r="C38" s="9">
        <f>C44*0.0261</f>
        <v>261000.00000000003</v>
      </c>
      <c r="D38" s="10"/>
      <c r="E38" s="9">
        <f>E44*0.0261</f>
        <v>10440</v>
      </c>
      <c r="F38" s="11"/>
      <c r="G38" s="12" t="e">
        <f t="shared" si="0"/>
        <v>#DIV/0!</v>
      </c>
      <c r="H38" s="9">
        <f>H44*0.0261</f>
        <v>46980</v>
      </c>
      <c r="I38" s="11"/>
      <c r="J38" s="12" t="e">
        <f t="shared" si="1"/>
        <v>#DIV/0!</v>
      </c>
      <c r="K38" s="13">
        <v>1</v>
      </c>
      <c r="L38" s="7"/>
    </row>
    <row r="39" spans="1:12">
      <c r="A39" s="7" t="s">
        <v>13</v>
      </c>
      <c r="B39" s="8">
        <v>30</v>
      </c>
      <c r="C39" s="9">
        <f>C44*0.0261</f>
        <v>261000.00000000003</v>
      </c>
      <c r="D39" s="10"/>
      <c r="E39" s="9">
        <f>E44*0.0261</f>
        <v>10440</v>
      </c>
      <c r="F39" s="11"/>
      <c r="G39" s="12" t="e">
        <f t="shared" si="0"/>
        <v>#DIV/0!</v>
      </c>
      <c r="H39" s="9">
        <f>H44*0.0261</f>
        <v>46980</v>
      </c>
      <c r="I39" s="11"/>
      <c r="J39" s="12" t="e">
        <f t="shared" si="1"/>
        <v>#DIV/0!</v>
      </c>
      <c r="K39" s="13">
        <v>1</v>
      </c>
      <c r="L39" s="7"/>
    </row>
    <row r="40" spans="1:12">
      <c r="A40" s="7" t="s">
        <v>14</v>
      </c>
      <c r="B40" s="8">
        <v>31</v>
      </c>
      <c r="C40" s="9">
        <f>C44*0.0261</f>
        <v>261000.00000000003</v>
      </c>
      <c r="D40" s="10"/>
      <c r="E40" s="9">
        <f>E44*0.0261</f>
        <v>10440</v>
      </c>
      <c r="F40" s="11"/>
      <c r="G40" s="12" t="e">
        <f t="shared" si="0"/>
        <v>#DIV/0!</v>
      </c>
      <c r="H40" s="9">
        <f>H44*0.0261</f>
        <v>46980</v>
      </c>
      <c r="I40" s="11"/>
      <c r="J40" s="12" t="e">
        <f t="shared" si="1"/>
        <v>#DIV/0!</v>
      </c>
      <c r="K40" s="13">
        <v>1</v>
      </c>
      <c r="L40" s="7"/>
    </row>
    <row r="41" spans="1:12">
      <c r="A41" s="34" t="s">
        <v>18</v>
      </c>
      <c r="B41" s="35"/>
      <c r="C41" s="18">
        <f>SUM(C37:C40)</f>
        <v>1044000.0000000001</v>
      </c>
      <c r="D41" s="19">
        <f t="shared" ref="D41:F41" si="7">SUM(D37:D40)</f>
        <v>0</v>
      </c>
      <c r="E41" s="18">
        <f t="shared" si="7"/>
        <v>41760</v>
      </c>
      <c r="F41" s="20">
        <f t="shared" si="7"/>
        <v>0</v>
      </c>
      <c r="G41" s="12" t="e">
        <f t="shared" si="0"/>
        <v>#DIV/0!</v>
      </c>
      <c r="H41" s="18">
        <f>SUM(H37:H40)</f>
        <v>187920</v>
      </c>
      <c r="I41" s="20">
        <f>SUM(I37:I40)</f>
        <v>0</v>
      </c>
      <c r="J41" s="12" t="e">
        <f t="shared" si="1"/>
        <v>#DIV/0!</v>
      </c>
      <c r="K41" s="21">
        <f>SUM(K37:K40)</f>
        <v>4</v>
      </c>
      <c r="L41" s="20">
        <f>SUM(L37:L40)</f>
        <v>0</v>
      </c>
    </row>
    <row r="42" spans="1:12" ht="15" thickBot="1">
      <c r="A42" s="34" t="s">
        <v>19</v>
      </c>
      <c r="B42" s="35"/>
      <c r="C42" s="24"/>
      <c r="D42" s="25">
        <f>D41-C41</f>
        <v>-1044000.0000000001</v>
      </c>
      <c r="E42" s="24"/>
      <c r="F42" s="26">
        <f t="shared" ref="F42" si="8">F41-E41</f>
        <v>-41760</v>
      </c>
      <c r="G42" s="12">
        <f t="shared" si="0"/>
        <v>3.9999999999999994E-2</v>
      </c>
      <c r="H42" s="24"/>
      <c r="I42" s="26">
        <f>I41-H41</f>
        <v>-187920</v>
      </c>
      <c r="J42" s="12">
        <f t="shared" si="1"/>
        <v>0.18</v>
      </c>
      <c r="K42" s="21"/>
      <c r="L42" s="23">
        <f>L41-K41</f>
        <v>-4</v>
      </c>
    </row>
    <row r="43" spans="1:12">
      <c r="A43" s="32" t="s">
        <v>21</v>
      </c>
      <c r="B43" s="33"/>
      <c r="C43" s="27">
        <f>SUM(C2:C7,C10:C16,C19:C25,C28:C34,C37:C40)</f>
        <v>10003000</v>
      </c>
      <c r="D43" s="27">
        <f>SUM(D2:D7,D10:D16,D19:D25,D28:D34,D37:D40)</f>
        <v>200000</v>
      </c>
      <c r="E43" s="27">
        <f>SUM(E2:E7,E10:E16,E19:E25,E28:E34,E37:E40)</f>
        <v>400120</v>
      </c>
      <c r="F43" s="27">
        <f>SUM(F2:F7,F10:F16,F19:F25,F28:F34,F37:F40)</f>
        <v>0</v>
      </c>
      <c r="G43" s="12">
        <f t="shared" si="0"/>
        <v>0</v>
      </c>
      <c r="H43" s="27">
        <f>SUM(H2:H7,H10:H16,H19:H25,H28:H34,H37:H40)</f>
        <v>1800540</v>
      </c>
      <c r="I43" s="27">
        <f>SUM(I2:I7,I10:I16,I19:I25,I28:I34,I37:I40)</f>
        <v>0</v>
      </c>
      <c r="J43" s="12">
        <f t="shared" si="1"/>
        <v>0</v>
      </c>
      <c r="K43" s="11">
        <f>SUM(K2:K7,K10:K16,K19:K25,K28:K34,K37:K40)</f>
        <v>50</v>
      </c>
      <c r="L43" s="7">
        <f>SUM(L2:L7,L10:L16,L19:L25,L28:L34,L37:L40)</f>
        <v>0</v>
      </c>
    </row>
    <row r="44" spans="1:12">
      <c r="A44" s="36" t="s">
        <v>22</v>
      </c>
      <c r="B44" s="37"/>
      <c r="C44" s="28">
        <v>10000000</v>
      </c>
      <c r="D44" s="28"/>
      <c r="E44" s="28">
        <f>C44*G44</f>
        <v>400000</v>
      </c>
      <c r="F44" s="28"/>
      <c r="G44" s="29">
        <v>0.04</v>
      </c>
      <c r="H44" s="28">
        <f>C44*J44</f>
        <v>1800000</v>
      </c>
      <c r="I44" s="28"/>
      <c r="J44" s="29">
        <v>0.18</v>
      </c>
      <c r="K44" s="28">
        <v>50</v>
      </c>
      <c r="L44" s="30"/>
    </row>
    <row r="45" spans="1:12">
      <c r="A45" s="32" t="s">
        <v>23</v>
      </c>
      <c r="B45" s="33"/>
      <c r="C45" s="11">
        <f>AVERAGE(C2:C7,C10:C16,C19:C25,C28:C34,C37:C40)</f>
        <v>322677.41935483873</v>
      </c>
      <c r="D45" s="11">
        <f>AVERAGE(D2:D7,D10:D16,D19:D25,D28:D34,D37:D40)</f>
        <v>200000</v>
      </c>
      <c r="E45" s="11">
        <f t="shared" ref="E45:F45" si="9">AVERAGE(E2:E7,E10:E16,E19:E25,E28:E34,E37:E40)</f>
        <v>12907.096774193549</v>
      </c>
      <c r="F45" s="11" t="e">
        <f t="shared" si="9"/>
        <v>#DIV/0!</v>
      </c>
      <c r="G45" s="31"/>
      <c r="H45" s="11">
        <f>AVERAGE(H2:H7,H10:H16,H19:H25,H28:H34,H37:H40)</f>
        <v>58081.93548387097</v>
      </c>
      <c r="I45" s="11" t="e">
        <f>AVERAGE(I2:I7,I10:I16,I19:I25,I28:I34,I37:I40)</f>
        <v>#DIV/0!</v>
      </c>
      <c r="J45" s="31"/>
      <c r="K45" s="11">
        <f>AVERAGE(K2:K7,K10:K16,K19:K25,K28:K34,K37:K40)</f>
        <v>1.6129032258064515</v>
      </c>
      <c r="L45" s="11" t="e">
        <f>AVERAGE(L2:L7,L10:L16,L19:L25,L28:L34,L37:L40)</f>
        <v>#DIV/0!</v>
      </c>
    </row>
    <row r="46" spans="1:12">
      <c r="A46" s="32" t="s">
        <v>24</v>
      </c>
      <c r="B46" s="33"/>
      <c r="C46" s="7"/>
      <c r="D46" s="11">
        <f>D43/(MAX(B2:B40)-COUNTBLANK(D2:D40))*MAX(B2:B40)</f>
        <v>6200000</v>
      </c>
      <c r="E46" s="7"/>
      <c r="F46" s="7">
        <f t="shared" ref="F46:L46" si="10">F43/1</f>
        <v>0</v>
      </c>
      <c r="G46" s="7"/>
      <c r="H46" s="7"/>
      <c r="I46" s="7">
        <f t="shared" si="10"/>
        <v>0</v>
      </c>
      <c r="J46" s="7"/>
      <c r="K46" s="7"/>
      <c r="L46" s="7">
        <f t="shared" si="10"/>
        <v>0</v>
      </c>
    </row>
  </sheetData>
  <mergeCells count="14">
    <mergeCell ref="A27:B27"/>
    <mergeCell ref="A8:B8"/>
    <mergeCell ref="A9:B9"/>
    <mergeCell ref="A17:B17"/>
    <mergeCell ref="A18:B18"/>
    <mergeCell ref="A26:B26"/>
    <mergeCell ref="A45:B45"/>
    <mergeCell ref="A46:B46"/>
    <mergeCell ref="A35:B35"/>
    <mergeCell ref="A36:B36"/>
    <mergeCell ref="A41:B41"/>
    <mergeCell ref="A42:B42"/>
    <mergeCell ref="A43:B43"/>
    <mergeCell ref="A44:B44"/>
  </mergeCells>
  <conditionalFormatting sqref="D2:D7 D10:D16 D19:D25 D28:D34 D37:D4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7:F40 F28:F34 F19:F25 F10:F16 F2:F7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:I7 I10:I16 I19:I25 I28:I34 I37:I40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7:L40 L28:L34 L19:L25 L10:L16 L2:L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7">
    <cfRule type="cellIs" dxfId="25" priority="25" stopIfTrue="1" operator="lessThan">
      <formula>$C$3</formula>
    </cfRule>
  </conditionalFormatting>
  <conditionalFormatting sqref="D10:D16">
    <cfRule type="cellIs" dxfId="24" priority="24" stopIfTrue="1" operator="lessThan">
      <formula>$C$11</formula>
    </cfRule>
  </conditionalFormatting>
  <conditionalFormatting sqref="D19:D25">
    <cfRule type="cellIs" dxfId="23" priority="23" stopIfTrue="1" operator="lessThan">
      <formula>$C$20</formula>
    </cfRule>
  </conditionalFormatting>
  <conditionalFormatting sqref="D28:D34">
    <cfRule type="cellIs" dxfId="22" priority="22" stopIfTrue="1" operator="lessThan">
      <formula>$C$29</formula>
    </cfRule>
  </conditionalFormatting>
  <conditionalFormatting sqref="D37:D40">
    <cfRule type="cellIs" dxfId="21" priority="21" stopIfTrue="1" operator="lessThan">
      <formula>$C$38</formula>
    </cfRule>
  </conditionalFormatting>
  <conditionalFormatting sqref="D43">
    <cfRule type="cellIs" dxfId="20" priority="20" stopIfTrue="1" operator="lessThan">
      <formula>$C$44</formula>
    </cfRule>
  </conditionalFormatting>
  <conditionalFormatting sqref="F43">
    <cfRule type="cellIs" dxfId="19" priority="19" stopIfTrue="1" operator="lessThan">
      <formula>$E$44</formula>
    </cfRule>
  </conditionalFormatting>
  <conditionalFormatting sqref="F37:F40">
    <cfRule type="cellIs" dxfId="18" priority="18" stopIfTrue="1" operator="lessThan">
      <formula>$E$38</formula>
    </cfRule>
  </conditionalFormatting>
  <conditionalFormatting sqref="F28:F34">
    <cfRule type="cellIs" dxfId="17" priority="17" stopIfTrue="1" operator="lessThan">
      <formula>$E$29</formula>
    </cfRule>
  </conditionalFormatting>
  <conditionalFormatting sqref="F19:F25">
    <cfRule type="cellIs" dxfId="16" priority="16" stopIfTrue="1" operator="lessThan">
      <formula>$E$20</formula>
    </cfRule>
  </conditionalFormatting>
  <conditionalFormatting sqref="F10:F16">
    <cfRule type="cellIs" dxfId="15" priority="15" stopIfTrue="1" operator="lessThan">
      <formula>$E$11</formula>
    </cfRule>
  </conditionalFormatting>
  <conditionalFormatting sqref="F2:F7">
    <cfRule type="cellIs" dxfId="14" priority="14" stopIfTrue="1" operator="lessThan">
      <formula>$E$3</formula>
    </cfRule>
  </conditionalFormatting>
  <conditionalFormatting sqref="I2:I7">
    <cfRule type="cellIs" dxfId="13" priority="13" stopIfTrue="1" operator="lessThan">
      <formula>$H$3</formula>
    </cfRule>
  </conditionalFormatting>
  <conditionalFormatting sqref="I10:I16">
    <cfRule type="cellIs" dxfId="12" priority="12" stopIfTrue="1" operator="lessThan">
      <formula>$H$11</formula>
    </cfRule>
  </conditionalFormatting>
  <conditionalFormatting sqref="I19:I25">
    <cfRule type="cellIs" dxfId="11" priority="11" stopIfTrue="1" operator="lessThan">
      <formula>$H$20</formula>
    </cfRule>
  </conditionalFormatting>
  <conditionalFormatting sqref="I28:I34">
    <cfRule type="cellIs" dxfId="10" priority="10" stopIfTrue="1" operator="lessThan">
      <formula>$H$29</formula>
    </cfRule>
  </conditionalFormatting>
  <conditionalFormatting sqref="I37:I40">
    <cfRule type="cellIs" dxfId="9" priority="9" stopIfTrue="1" operator="lessThan">
      <formula>$H$38</formula>
    </cfRule>
  </conditionalFormatting>
  <conditionalFormatting sqref="I43">
    <cfRule type="cellIs" dxfId="8" priority="8" stopIfTrue="1" operator="lessThan">
      <formula>$H$44</formula>
    </cfRule>
  </conditionalFormatting>
  <conditionalFormatting sqref="L43">
    <cfRule type="cellIs" dxfId="7" priority="7" stopIfTrue="1" operator="lessThan">
      <formula>$K$44</formula>
    </cfRule>
  </conditionalFormatting>
  <conditionalFormatting sqref="L37:L40">
    <cfRule type="cellIs" dxfId="6" priority="6" stopIfTrue="1" operator="lessThan">
      <formula>$K$38</formula>
    </cfRule>
  </conditionalFormatting>
  <conditionalFormatting sqref="L28:L34">
    <cfRule type="cellIs" dxfId="5" priority="5" stopIfTrue="1" operator="lessThan">
      <formula>$K$29</formula>
    </cfRule>
  </conditionalFormatting>
  <conditionalFormatting sqref="L19:L25">
    <cfRule type="cellIs" dxfId="4" priority="4" stopIfTrue="1" operator="lessThan">
      <formula>$K$20</formula>
    </cfRule>
  </conditionalFormatting>
  <conditionalFormatting sqref="L10:L16">
    <cfRule type="cellIs" dxfId="3" priority="3" stopIfTrue="1" operator="lessThan">
      <formula>$K$11</formula>
    </cfRule>
  </conditionalFormatting>
  <conditionalFormatting sqref="L2:L7">
    <cfRule type="cellIs" dxfId="2" priority="2" stopIfTrue="1" operator="lessThan">
      <formula>$K$3</formula>
    </cfRule>
  </conditionalFormatting>
  <conditionalFormatting sqref="A1:L46">
    <cfRule type="containsErrors" dxfId="1" priority="1">
      <formula>ISERROR(A1)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Елена</cp:lastModifiedBy>
  <dcterms:created xsi:type="dcterms:W3CDTF">2013-09-29T13:26:51Z</dcterms:created>
  <dcterms:modified xsi:type="dcterms:W3CDTF">2013-09-29T13:43:45Z</dcterms:modified>
</cp:coreProperties>
</file>