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30" windowWidth="10455" windowHeight="7740"/>
  </bookViews>
  <sheets>
    <sheet name="Лист1" sheetId="1" r:id="rId1"/>
    <sheet name="Protected" sheetId="2" r:id="rId2"/>
    <sheet name="Лист3" sheetId="3" r:id="rId3"/>
  </sheets>
  <definedNames>
    <definedName name="Cisa_57665">Лист3!$N$2</definedName>
    <definedName name="Crit_A30" localSheetId="2">Лист3!$N$2</definedName>
    <definedName name="дополнительный_замок">Лист3!$G$2:$G$5</definedName>
    <definedName name="ЗапираниеНа3" xml:space="preserve"> IF(Лист3!$L$2 &gt; 1, Protected!$B$5, Protected!$B$4)</definedName>
    <definedName name="Количество_замков">Лист3!$A$2:$A$4</definedName>
    <definedName name="МДФ_глянец__кожа">Лист3!$Q$2:$Q$60</definedName>
    <definedName name="МДФ_зеркало">Лист3!$C$10:$C$15</definedName>
    <definedName name="МДФ_кожа">Лист3!$Q$2:$Q$44</definedName>
    <definedName name="МДФ_рисунок">Лист3!$A$10:$A$71</definedName>
    <definedName name="МДФ_цвет">Лист3!$N$3:$N$131</definedName>
    <definedName name="_xlnm.Print_Area" localSheetId="0">Лист1!$A$1:$K$61</definedName>
    <definedName name="основной_замок">Лист3!$E$2:$E$6</definedName>
    <definedName name="Покраска">Лист3!$E$10:$E$20</definedName>
    <definedName name="Фурнитура">Лист3!$J$2:$J$4</definedName>
  </definedNames>
  <calcPr calcId="124519"/>
</workbook>
</file>

<file path=xl/calcChain.xml><?xml version="1.0" encoding="utf-8"?>
<calcChain xmlns="http://schemas.openxmlformats.org/spreadsheetml/2006/main">
  <c r="I56" i="1"/>
  <c r="L18" i="3"/>
  <c r="I43" i="1"/>
  <c r="H41"/>
  <c r="H38"/>
  <c r="H37"/>
  <c r="H36"/>
  <c r="H35"/>
  <c r="H34"/>
  <c r="H33"/>
  <c r="I25"/>
  <c r="E25"/>
  <c r="I22"/>
  <c r="K12" i="3"/>
  <c r="K11"/>
  <c r="K10"/>
  <c r="U1"/>
  <c r="C14" i="1" s="1"/>
  <c r="E29" i="3" s="1"/>
  <c r="U2"/>
  <c r="E14" i="1" s="1"/>
  <c r="E30" i="3" s="1"/>
  <c r="U3"/>
  <c r="G14" i="1" s="1"/>
  <c r="E31" i="3" s="1"/>
  <c r="U4"/>
  <c r="J14" i="1" s="1"/>
  <c r="L1" i="3"/>
  <c r="G29" l="1"/>
  <c r="E20" i="1" s="1"/>
  <c r="I20" s="1"/>
  <c r="L20" i="3"/>
  <c r="L19"/>
</calcChain>
</file>

<file path=xl/sharedStrings.xml><?xml version="1.0" encoding="utf-8"?>
<sst xmlns="http://schemas.openxmlformats.org/spreadsheetml/2006/main" count="334" uniqueCount="312">
  <si>
    <t>Дата___________________2013 г.</t>
  </si>
  <si>
    <t>Телефон:________________________________________________________________________________</t>
  </si>
  <si>
    <t>Адрес монтажа двери:_____________________________________________________________________</t>
  </si>
  <si>
    <t>Заказчик:________________________________________________________________________________</t>
  </si>
  <si>
    <t>Контактное лицо:________________________________________________________________________</t>
  </si>
  <si>
    <t>____________________________________________________________________________________________________</t>
  </si>
  <si>
    <t>Модель двери:</t>
  </si>
  <si>
    <t>S1</t>
  </si>
  <si>
    <t>S2</t>
  </si>
  <si>
    <t>S3</t>
  </si>
  <si>
    <t xml:space="preserve">Открывание дверного блока: </t>
  </si>
  <si>
    <t>Правостороннее</t>
  </si>
  <si>
    <t>Левостороннее</t>
  </si>
  <si>
    <t>Комплектация</t>
  </si>
  <si>
    <t>Количество замков</t>
  </si>
  <si>
    <t>Установка замка:</t>
  </si>
  <si>
    <t>Основной замок:</t>
  </si>
  <si>
    <t>Дополнтельный замок:</t>
  </si>
  <si>
    <t>основной замок</t>
  </si>
  <si>
    <t>дополнительный замок</t>
  </si>
  <si>
    <t>Crit A30</t>
  </si>
  <si>
    <t>Resident RNB S</t>
  </si>
  <si>
    <t>Crit 1РМ001</t>
  </si>
  <si>
    <t>Противосьемные штыри:</t>
  </si>
  <si>
    <t>Глазок:</t>
  </si>
  <si>
    <t>Другое</t>
  </si>
  <si>
    <t>Запирание на три стороны:</t>
  </si>
  <si>
    <t>Фурнитура:</t>
  </si>
  <si>
    <t>Покраска полимерно-порошковая (по каталогу Sidoorov):</t>
  </si>
  <si>
    <t>МДФ панель 10 мм с фрезеровкой (цвет и рисунок по каталогу Sidoorov):</t>
  </si>
  <si>
    <r>
      <t xml:space="preserve">Заказ № </t>
    </r>
    <r>
      <rPr>
        <b/>
        <sz val="11"/>
        <color indexed="8"/>
        <rFont val="Times New Roman"/>
        <family val="1"/>
        <charset val="204"/>
      </rPr>
      <t>________________</t>
    </r>
  </si>
  <si>
    <t>МДФ панель глянцевая, кожа:</t>
  </si>
  <si>
    <t>МДФ с зеркалом:</t>
  </si>
  <si>
    <t>Подготовка места под доводчик:</t>
  </si>
  <si>
    <t>Доводчик:</t>
  </si>
  <si>
    <t>Толщина стали полотна:</t>
  </si>
  <si>
    <t>1,5 мм:</t>
  </si>
  <si>
    <t>2 мм:</t>
  </si>
  <si>
    <t>Полуторка:</t>
  </si>
  <si>
    <t>Третья петля:</t>
  </si>
  <si>
    <t>Фурнитура</t>
  </si>
  <si>
    <t>Хром</t>
  </si>
  <si>
    <t>Золото</t>
  </si>
  <si>
    <t>Cisa 57665</t>
  </si>
  <si>
    <t>Цвет:</t>
  </si>
  <si>
    <t>МДФ цвет</t>
  </si>
  <si>
    <t>Матовая пленка</t>
  </si>
  <si>
    <t>МДФ глянец, кожа</t>
  </si>
  <si>
    <t>Глянцевая пленка</t>
  </si>
  <si>
    <t>MBP  5086 Синяя матовая</t>
  </si>
  <si>
    <t>MBP 101-18 Ясень сизый</t>
  </si>
  <si>
    <t>MBP 1155-BD Белое дерево</t>
  </si>
  <si>
    <t>MBP 1201-R Шёлк белый</t>
  </si>
  <si>
    <t>MBP 1392-4SC Береза</t>
  </si>
  <si>
    <t>MBP 1421-27 Дуб рустикальный</t>
  </si>
  <si>
    <t>MBP 1421-28 Дуб светлый</t>
  </si>
  <si>
    <t xml:space="preserve">MBP 1878-37 Вишня </t>
  </si>
  <si>
    <t>MBP 1892-22 Вишня Форема</t>
  </si>
  <si>
    <t>MBP 1939-21 Яблоня Толедо</t>
  </si>
  <si>
    <t>MBP 1983-2 Ольха</t>
  </si>
  <si>
    <t xml:space="preserve">MBP 1998-10 Венге </t>
  </si>
  <si>
    <t>MBP 20141-2 Ольха Бавария</t>
  </si>
  <si>
    <t>MBP 2050-2 Бук натуральный</t>
  </si>
  <si>
    <t>MBP 2093-7 Венге полосатый</t>
  </si>
  <si>
    <t>MBP 2450 Ваниль шагрень</t>
  </si>
  <si>
    <t>MBP 33610-23 Красное дерево</t>
  </si>
  <si>
    <t>MBP 4003-2R Орех с патиной</t>
  </si>
  <si>
    <t>MBP 5000-2 Мореная береза</t>
  </si>
  <si>
    <t>MBP 6416 Салат</t>
  </si>
  <si>
    <t>MBP 8021-2 Северная береза</t>
  </si>
  <si>
    <t>MBP 8051-4 Дуб беленый</t>
  </si>
  <si>
    <t>MBP 8337-R Аллюминий тесненый</t>
  </si>
  <si>
    <t>MBP 9055-5 Старое дерево</t>
  </si>
  <si>
    <t>МВР 8332-R Аллюминий шагрень</t>
  </si>
  <si>
    <t>МВР 8705-22 Вишня</t>
  </si>
  <si>
    <t>MBP  101-15 Махагон</t>
  </si>
  <si>
    <t>1927 Н2 Оранжевая матовая</t>
  </si>
  <si>
    <t>3875 РН 2-904 Штормовое море</t>
  </si>
  <si>
    <t>1019-904 Персик матовая</t>
  </si>
  <si>
    <t>ТР-112 Розовая матовая</t>
  </si>
  <si>
    <t>ТР-108 Голубое небо</t>
  </si>
  <si>
    <t>ТР -101 Белый снег</t>
  </si>
  <si>
    <t>ТР -103 Желтая матовая</t>
  </si>
  <si>
    <t>Глубокое теснение</t>
  </si>
  <si>
    <t>0201-10 Лен светлый</t>
  </si>
  <si>
    <t>0210-10 Лен темный</t>
  </si>
  <si>
    <t>0209-10 Лен белый</t>
  </si>
  <si>
    <t>20141-4 Сокальский дуб</t>
  </si>
  <si>
    <t>203-6Т Карпатская Ель</t>
  </si>
  <si>
    <t>246-3Т Тиковое дерево</t>
  </si>
  <si>
    <t>258-1Р Штрокс шоколад</t>
  </si>
  <si>
    <t>258-Р Штрокс Олива</t>
  </si>
  <si>
    <t>194-7T Венге светлый</t>
  </si>
  <si>
    <t>21--12 Золото белое</t>
  </si>
  <si>
    <t>RB089-013 Черное серебро</t>
  </si>
  <si>
    <t xml:space="preserve">5028-43 Дуб светлый рифл. </t>
  </si>
  <si>
    <t>5029-43 Дуб темный рифл.</t>
  </si>
  <si>
    <t>2901 Ясень жемчужный</t>
  </si>
  <si>
    <t>0107-Н Сапели</t>
  </si>
  <si>
    <t>MBP 4079-3 Ваниль кристалл</t>
  </si>
  <si>
    <t>MBP 4079-5 Черный кристалл</t>
  </si>
  <si>
    <t>МВР 5145-3 Белый  кристалл</t>
  </si>
  <si>
    <t>2040 Аркадия черная</t>
  </si>
  <si>
    <t>2041 Аркадия белая</t>
  </si>
  <si>
    <t>2042 Аркадия бронзовая</t>
  </si>
  <si>
    <t>5053 Флоренция черная</t>
  </si>
  <si>
    <t>5056 Флоренция серебристая</t>
  </si>
  <si>
    <t>9050 Флоренция черно-белая</t>
  </si>
  <si>
    <t>9200-2  Цветы серебро</t>
  </si>
  <si>
    <t>9200-4  Цветы белые</t>
  </si>
  <si>
    <t>9200-5 Цветы оранжевые</t>
  </si>
  <si>
    <t>9200-7 Цветы черные</t>
  </si>
  <si>
    <t>MCS 0532755 Шелк золото</t>
  </si>
  <si>
    <t>MCS 0535755 Шелк бирюза</t>
  </si>
  <si>
    <t>MCS 0536755 Шелк розовый</t>
  </si>
  <si>
    <t>MCS 0533755 Шелк жемчуг</t>
  </si>
  <si>
    <t>СС 5061 Хризантемы бизе</t>
  </si>
  <si>
    <t>СС 5062 Хризантемы гламур</t>
  </si>
  <si>
    <t>СС 5063 Хризантемы шампань</t>
  </si>
  <si>
    <t>RB28501-М16 Дуб американский</t>
  </si>
  <si>
    <t>RB24100-М12 Дуб патинированный</t>
  </si>
  <si>
    <t>0025-32 Ясень бежевый</t>
  </si>
  <si>
    <t>0012-66 Ясень молочный</t>
  </si>
  <si>
    <t>5169-10В Лен синий</t>
  </si>
  <si>
    <t>5169-4 Лен беж</t>
  </si>
  <si>
    <t>5169-8А Лен капучино</t>
  </si>
  <si>
    <t>5169-9 Лен темно-коричневый</t>
  </si>
  <si>
    <t>ТР-309 Серебряный орех</t>
  </si>
  <si>
    <t>017-HGP Виолетта</t>
  </si>
  <si>
    <t>1600 Красный</t>
  </si>
  <si>
    <t>116 G Жёлтый</t>
  </si>
  <si>
    <t xml:space="preserve">1401G Розовый         </t>
  </si>
  <si>
    <t xml:space="preserve">1495G Оранж   </t>
  </si>
  <si>
    <t>5G Мокко</t>
  </si>
  <si>
    <t>1505-2 Лайм</t>
  </si>
  <si>
    <t>1705-1 Сизый</t>
  </si>
  <si>
    <t xml:space="preserve">241-G Зебрано      </t>
  </si>
  <si>
    <t>ТР-021 Оливковый</t>
  </si>
  <si>
    <t xml:space="preserve"> 91024-3 Перламутр</t>
  </si>
  <si>
    <t>DM 089-6Т Черный глянец</t>
  </si>
  <si>
    <t>DM 203-6Т Слоновая кость</t>
  </si>
  <si>
    <t xml:space="preserve">DM 403-6Т Бордо  глянец      </t>
  </si>
  <si>
    <t>RB 1705-1 Cизый металл</t>
  </si>
  <si>
    <t xml:space="preserve">RI 1205-22 Ваниль </t>
  </si>
  <si>
    <t>RO 1305-3 Мандарин</t>
  </si>
  <si>
    <t>PGS 13-2 Сосна белая ПЭТ</t>
  </si>
  <si>
    <t>SMBP 1313 G Белый глянец</t>
  </si>
  <si>
    <t>SMBP 1392-3G Вишня</t>
  </si>
  <si>
    <t>SMBP 2034-160-9 Орех Кантри ПЭТ</t>
  </si>
  <si>
    <t>SMBP 2117G Кедр</t>
  </si>
  <si>
    <t>SMBP 4034-5 Старое дерево ПЭТ</t>
  </si>
  <si>
    <t>SMBP 4604-16 Золотое дерево</t>
  </si>
  <si>
    <t>SMBP 5034-2G Корень ореха</t>
  </si>
  <si>
    <t>SMBP 533-23 Белый дуб</t>
  </si>
  <si>
    <t>SMBP 5802-8RG Орех Милано</t>
  </si>
  <si>
    <t>SMBP 5809-1 BG Венге</t>
  </si>
  <si>
    <t>SMBP 6001-18 Ольха</t>
  </si>
  <si>
    <t>SMBP 6416G Эвкалипт</t>
  </si>
  <si>
    <t>SMBP 8021-6G Бургундское вино</t>
  </si>
  <si>
    <t>SMBP 8045-1G Жемчуг</t>
  </si>
  <si>
    <t>SMBR 5300-2G Вишня светлая</t>
  </si>
  <si>
    <t>Металлизированная пленка</t>
  </si>
  <si>
    <t>DW088-6Т Индиго</t>
  </si>
  <si>
    <t>DW089-6Т Черный</t>
  </si>
  <si>
    <t>DW101-6Т Белый</t>
  </si>
  <si>
    <t>DW102-6Т Сиреневый</t>
  </si>
  <si>
    <t>DW201В-6Т Золотистый</t>
  </si>
  <si>
    <t>DW202В-6Т Оранжевый</t>
  </si>
  <si>
    <t>DW204-6Т Апельсиновый</t>
  </si>
  <si>
    <t>DW302-6Т Салатовый</t>
  </si>
  <si>
    <t>DW303В-6Т Бирюзовый</t>
  </si>
  <si>
    <t>DW308-6Т Голубой</t>
  </si>
  <si>
    <t>DW401-6Т Красный</t>
  </si>
  <si>
    <t xml:space="preserve">DW402В-6Т Розовый </t>
  </si>
  <si>
    <t>DW403-6Т Гранат</t>
  </si>
  <si>
    <t>DW404-6Т Корица</t>
  </si>
  <si>
    <t xml:space="preserve">DW405-6Т Лиловый </t>
  </si>
  <si>
    <t>DW406-6Т Абрикосовый</t>
  </si>
  <si>
    <t>DW501В-6Т Темно-бежевый</t>
  </si>
  <si>
    <t>DW502-6Т Шампань</t>
  </si>
  <si>
    <t>DW803-6Т Серый</t>
  </si>
  <si>
    <t>DW804-6Т Синий</t>
  </si>
  <si>
    <t>DW903-6Т Пурпурный</t>
  </si>
  <si>
    <t>DW904-6Т Гламур</t>
  </si>
  <si>
    <t xml:space="preserve">DW905-6Т Фиолетовый </t>
  </si>
  <si>
    <t>D 7031 Оливка</t>
  </si>
  <si>
    <t>D 3037 Лазурь</t>
  </si>
  <si>
    <t>D 1074 Пламя</t>
  </si>
  <si>
    <t>D 8012 Сирень</t>
  </si>
  <si>
    <t>ТР-033 Подводный мир</t>
  </si>
  <si>
    <t>ТМ-440 Огни Нью-Йорка</t>
  </si>
  <si>
    <t>ТМ-439 Серебряный дождь</t>
  </si>
  <si>
    <t>ТМ-433 Роза белая</t>
  </si>
  <si>
    <t>ТМ-435 Роза красная</t>
  </si>
  <si>
    <t>ТМ-437 Роза черная</t>
  </si>
  <si>
    <t>Высокоглянцевая пленка-IV категория</t>
  </si>
  <si>
    <t>ПВХ 313/1 Страйп белый</t>
  </si>
  <si>
    <t>ПВХ 313/3 Страйп черный</t>
  </si>
  <si>
    <t>ПВХ 313/4 Страйп красный</t>
  </si>
  <si>
    <t>ПВХ 8804 Онденс белый</t>
  </si>
  <si>
    <t>ПВХ 8801 Онденс черный</t>
  </si>
  <si>
    <t>ПВХ 848/3 Квадро лиловый</t>
  </si>
  <si>
    <t>ПВХ 848/4 Квадро красный</t>
  </si>
  <si>
    <t>ПВХ 924/2 Лотос</t>
  </si>
  <si>
    <t>ПВХ 930/3 Ночная Флора</t>
  </si>
  <si>
    <t>ПВХ 930/4 Золотая Флора</t>
  </si>
  <si>
    <t>ПВХ 953/1 Ветка Сакуры</t>
  </si>
  <si>
    <t>ПВХ 956/1 Белый шелк</t>
  </si>
  <si>
    <t>ПВХ 956/3 Черный шелк</t>
  </si>
  <si>
    <t>ПВХ 957 Тренд лайн</t>
  </si>
  <si>
    <t>ПВХ 957/8 Тренд аквамарин</t>
  </si>
  <si>
    <t>ПВХ 957/9 Тренд капучино</t>
  </si>
  <si>
    <t>Кожа</t>
  </si>
  <si>
    <t>50 Белая кожа</t>
  </si>
  <si>
    <t>190 Коричневая кожа</t>
  </si>
  <si>
    <t>2905 Черная кожа</t>
  </si>
  <si>
    <t>В96-01 Кожа змеи</t>
  </si>
  <si>
    <t>В97-01 Кожа крокодила</t>
  </si>
  <si>
    <t>9021-1 Шиншилла (кожа)</t>
  </si>
  <si>
    <t>Рисунок:</t>
  </si>
  <si>
    <t>Рисунок МДФ</t>
  </si>
  <si>
    <t>ДН-2</t>
  </si>
  <si>
    <t>ДН-3</t>
  </si>
  <si>
    <t>ДН-4</t>
  </si>
  <si>
    <t>ДН-5</t>
  </si>
  <si>
    <t>ДН-6</t>
  </si>
  <si>
    <t>ДН-7</t>
  </si>
  <si>
    <t>ДН-8</t>
  </si>
  <si>
    <t>ДН-9</t>
  </si>
  <si>
    <t>ДН-10</t>
  </si>
  <si>
    <t>ДН-11</t>
  </si>
  <si>
    <t>ДН-13</t>
  </si>
  <si>
    <t>ДН-15</t>
  </si>
  <si>
    <t>ДН-16</t>
  </si>
  <si>
    <t>ДН-17</t>
  </si>
  <si>
    <t>ДН-18</t>
  </si>
  <si>
    <t>ДН-19</t>
  </si>
  <si>
    <t>ДН-20</t>
  </si>
  <si>
    <t>ДН-21</t>
  </si>
  <si>
    <t>ДН-22</t>
  </si>
  <si>
    <t>ДН-23</t>
  </si>
  <si>
    <t>ДН-26</t>
  </si>
  <si>
    <t>ДН-27</t>
  </si>
  <si>
    <t>ДН-28</t>
  </si>
  <si>
    <t>ДН-29</t>
  </si>
  <si>
    <t>ДН-30</t>
  </si>
  <si>
    <t>ДН-31</t>
  </si>
  <si>
    <t>ДН-32</t>
  </si>
  <si>
    <t>ДН-33</t>
  </si>
  <si>
    <t>ДН-34</t>
  </si>
  <si>
    <t>ДН-35</t>
  </si>
  <si>
    <t>ДН-36</t>
  </si>
  <si>
    <t>ДН-37</t>
  </si>
  <si>
    <t>ДН-38</t>
  </si>
  <si>
    <t>ДН-39</t>
  </si>
  <si>
    <t>ДН-40</t>
  </si>
  <si>
    <t>ДН-41</t>
  </si>
  <si>
    <t>ДН-42</t>
  </si>
  <si>
    <t>London1-4</t>
  </si>
  <si>
    <t>B13-4</t>
  </si>
  <si>
    <t>Slalom4-4</t>
  </si>
  <si>
    <t>Inok-4</t>
  </si>
  <si>
    <t>B16-4</t>
  </si>
  <si>
    <t>London2-4</t>
  </si>
  <si>
    <t>B11-4</t>
  </si>
  <si>
    <t>B12-4</t>
  </si>
  <si>
    <t>Orion7-5</t>
  </si>
  <si>
    <t>Pano-A4</t>
  </si>
  <si>
    <t>B14-4</t>
  </si>
  <si>
    <t>B4-4</t>
  </si>
  <si>
    <t>London3-4</t>
  </si>
  <si>
    <t>London4-4</t>
  </si>
  <si>
    <t>Slalom3-4</t>
  </si>
  <si>
    <t>Pano-B4</t>
  </si>
  <si>
    <t>Boss-4</t>
  </si>
  <si>
    <t>Triumph93-2</t>
  </si>
  <si>
    <t>ДН-49</t>
  </si>
  <si>
    <t>ДН-48</t>
  </si>
  <si>
    <t>ДН-47</t>
  </si>
  <si>
    <t>ДН-43</t>
  </si>
  <si>
    <t>ДН-46</t>
  </si>
  <si>
    <t>ДН-45</t>
  </si>
  <si>
    <t>ДН-44</t>
  </si>
  <si>
    <t xml:space="preserve">Произведенные замеры проема: </t>
  </si>
  <si>
    <t>Н(высота)</t>
  </si>
  <si>
    <t>В(ширина)</t>
  </si>
  <si>
    <t>Замки основные</t>
  </si>
  <si>
    <t>Crit M10</t>
  </si>
  <si>
    <t>МДФ зеркало</t>
  </si>
  <si>
    <t>-</t>
  </si>
  <si>
    <t>Покраска</t>
  </si>
  <si>
    <t>Антик серебро</t>
  </si>
  <si>
    <t>Антик медь</t>
  </si>
  <si>
    <t>Антик бронза</t>
  </si>
  <si>
    <t>Антик синий</t>
  </si>
  <si>
    <t>Антик зеленый</t>
  </si>
  <si>
    <t>Черный крокодил</t>
  </si>
  <si>
    <t>Коричневый крокодил</t>
  </si>
  <si>
    <t>Хамилион</t>
  </si>
  <si>
    <t>Серый крокодил</t>
  </si>
  <si>
    <t>Рисунок наружного наличника</t>
  </si>
  <si>
    <t>Размеры короба двери</t>
  </si>
  <si>
    <t>Варианты крепления в праем</t>
  </si>
  <si>
    <t>Ночная задвижка:</t>
  </si>
  <si>
    <t>Металл/металл:</t>
  </si>
  <si>
    <t>ключ-ключ</t>
  </si>
  <si>
    <t>Только для: Crit 1PM001:</t>
  </si>
  <si>
    <t>ключ-вертушка</t>
  </si>
  <si>
    <t>через короб</t>
  </si>
  <si>
    <t>через уши</t>
  </si>
  <si>
    <t>длинна ушей</t>
  </si>
  <si>
    <t>(______)</t>
  </si>
</sst>
</file>

<file path=xl/styles.xml><?xml version="1.0" encoding="utf-8"?>
<styleSheet xmlns="http://schemas.openxmlformats.org/spreadsheetml/2006/main">
  <numFmts count="1">
    <numFmt numFmtId="164" formatCode=";;;"/>
  </numFmts>
  <fonts count="16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13" applyFont="1" applyFill="1" applyBorder="1"/>
    <xf numFmtId="0" fontId="8" fillId="0" borderId="0" xfId="15" applyFont="1" applyFill="1" applyBorder="1"/>
    <xf numFmtId="0" fontId="8" fillId="0" borderId="0" xfId="17" applyFont="1" applyFill="1" applyBorder="1"/>
    <xf numFmtId="0" fontId="8" fillId="0" borderId="0" xfId="5" applyFont="1" applyFill="1" applyBorder="1"/>
    <xf numFmtId="0" fontId="8" fillId="0" borderId="0" xfId="5" applyFont="1" applyBorder="1"/>
    <xf numFmtId="0" fontId="8" fillId="0" borderId="0" xfId="3" applyFont="1" applyFill="1" applyBorder="1"/>
    <xf numFmtId="0" fontId="8" fillId="0" borderId="0" xfId="9" applyFont="1" applyFill="1" applyBorder="1"/>
    <xf numFmtId="0" fontId="8" fillId="0" borderId="0" xfId="11" applyFont="1" applyFill="1" applyBorder="1"/>
    <xf numFmtId="0" fontId="0" fillId="0" borderId="5" xfId="0" applyBorder="1"/>
    <xf numFmtId="0" fontId="0" fillId="0" borderId="0" xfId="0" applyFont="1" applyBorder="1"/>
    <xf numFmtId="0" fontId="9" fillId="0" borderId="0" xfId="12" applyFont="1" applyFill="1" applyBorder="1"/>
    <xf numFmtId="0" fontId="9" fillId="0" borderId="0" xfId="14" applyFont="1" applyFill="1" applyBorder="1"/>
    <xf numFmtId="0" fontId="9" fillId="0" borderId="0" xfId="12" applyFont="1" applyFill="1" applyBorder="1" applyAlignment="1">
      <alignment horizontal="left"/>
    </xf>
    <xf numFmtId="0" fontId="9" fillId="0" borderId="0" xfId="16" applyFont="1" applyFill="1" applyBorder="1"/>
    <xf numFmtId="0" fontId="9" fillId="0" borderId="0" xfId="16" applyFont="1" applyFill="1" applyBorder="1" applyAlignment="1">
      <alignment horizontal="left"/>
    </xf>
    <xf numFmtId="0" fontId="9" fillId="0" borderId="0" xfId="1" applyFont="1" applyFill="1" applyBorder="1"/>
    <xf numFmtId="16" fontId="9" fillId="0" borderId="0" xfId="1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9" fillId="0" borderId="0" xfId="12" applyFont="1" applyFill="1" applyBorder="1" applyAlignment="1"/>
    <xf numFmtId="0" fontId="0" fillId="0" borderId="0" xfId="0" applyBorder="1"/>
    <xf numFmtId="49" fontId="10" fillId="0" borderId="0" xfId="4" applyNumberFormat="1" applyFont="1" applyFill="1" applyBorder="1" applyAlignment="1">
      <alignment horizontal="left"/>
    </xf>
    <xf numFmtId="49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/>
    <xf numFmtId="0" fontId="3" fillId="0" borderId="0" xfId="4" applyFont="1" applyBorder="1"/>
    <xf numFmtId="0" fontId="3" fillId="0" borderId="0" xfId="2" applyFont="1" applyFill="1" applyBorder="1"/>
    <xf numFmtId="0" fontId="3" fillId="0" borderId="0" xfId="8" applyFont="1" applyFill="1" applyBorder="1"/>
    <xf numFmtId="0" fontId="3" fillId="0" borderId="0" xfId="8" applyFont="1" applyFill="1" applyBorder="1" applyAlignment="1">
      <alignment horizontal="left"/>
    </xf>
    <xf numFmtId="0" fontId="3" fillId="0" borderId="0" xfId="10" applyFont="1" applyFill="1" applyBorder="1"/>
    <xf numFmtId="49" fontId="3" fillId="0" borderId="0" xfId="16" applyNumberFormat="1" applyFont="1" applyFill="1" applyBorder="1" applyAlignment="1">
      <alignment horizontal="left"/>
    </xf>
    <xf numFmtId="0" fontId="3" fillId="0" borderId="0" xfId="16" applyFont="1" applyFill="1" applyBorder="1" applyAlignment="1">
      <alignment horizontal="left"/>
    </xf>
    <xf numFmtId="0" fontId="8" fillId="0" borderId="0" xfId="13" applyFont="1" applyFill="1" applyBorder="1" applyAlignment="1"/>
    <xf numFmtId="0" fontId="4" fillId="0" borderId="0" xfId="0" applyFont="1" applyAlignment="1">
      <alignment horizontal="center"/>
    </xf>
    <xf numFmtId="0" fontId="3" fillId="0" borderId="0" xfId="7" applyFont="1" applyFill="1" applyBorder="1"/>
    <xf numFmtId="0" fontId="3" fillId="0" borderId="0" xfId="6" applyFont="1" applyFill="1" applyBorder="1"/>
    <xf numFmtId="0" fontId="10" fillId="0" borderId="0" xfId="6" applyFont="1" applyFill="1" applyBorder="1"/>
    <xf numFmtId="0" fontId="0" fillId="0" borderId="1" xfId="0" applyBorder="1"/>
    <xf numFmtId="0" fontId="0" fillId="0" borderId="0" xfId="0" applyBorder="1" applyAlignme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NumberFormat="1"/>
    <xf numFmtId="3" fontId="4" fillId="0" borderId="0" xfId="0" applyNumberFormat="1" applyFont="1" applyBorder="1" applyAlignment="1"/>
    <xf numFmtId="164" fontId="0" fillId="0" borderId="0" xfId="0" applyNumberFormat="1" applyBorder="1"/>
    <xf numFmtId="0" fontId="4" fillId="0" borderId="0" xfId="0" applyFont="1" applyAlignment="1"/>
    <xf numFmtId="164" fontId="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8">
    <cellStyle name="Обычный" xfId="0" builtinId="0"/>
    <cellStyle name="Обычный 10" xfId="1"/>
    <cellStyle name="Обычный 12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20" xfId="8"/>
    <cellStyle name="Обычный 21" xfId="9"/>
    <cellStyle name="Обычный 22" xfId="10"/>
    <cellStyle name="Обычный 23" xfId="11"/>
    <cellStyle name="Обычный 3" xfId="12"/>
    <cellStyle name="Обычный 4" xfId="13"/>
    <cellStyle name="Обычный 5" xfId="14"/>
    <cellStyle name="Обычный 6" xfId="15"/>
    <cellStyle name="Обычный 8" xfId="16"/>
    <cellStyle name="Обычный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12</xdr:row>
      <xdr:rowOff>104775</xdr:rowOff>
    </xdr:from>
    <xdr:to>
      <xdr:col>10</xdr:col>
      <xdr:colOff>0</xdr:colOff>
      <xdr:row>14</xdr:row>
      <xdr:rowOff>114300</xdr:rowOff>
    </xdr:to>
    <xdr:grpSp>
      <xdr:nvGrpSpPr>
        <xdr:cNvPr id="1403" name="Группа 2"/>
        <xdr:cNvGrpSpPr>
          <a:grpSpLocks/>
        </xdr:cNvGrpSpPr>
      </xdr:nvGrpSpPr>
      <xdr:grpSpPr bwMode="auto">
        <a:xfrm>
          <a:off x="1200150" y="2495550"/>
          <a:ext cx="5553075" cy="390525"/>
          <a:chOff x="1200149" y="2962275"/>
          <a:chExt cx="5505451" cy="390525"/>
        </a:xfrm>
      </xdr:grpSpPr>
      <xdr:sp macro="" textlink="">
        <xdr:nvSpPr>
          <xdr:cNvPr id="2" name="Прямоугольник 1"/>
          <xdr:cNvSpPr/>
        </xdr:nvSpPr>
        <xdr:spPr>
          <a:xfrm>
            <a:off x="1200149" y="2962275"/>
            <a:ext cx="5496008" cy="381000"/>
          </a:xfrm>
          <a:prstGeom prst="rect">
            <a:avLst/>
          </a:prstGeom>
          <a:noFill/>
          <a:ln w="254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266700</xdr:colOff>
      <xdr:row>46</xdr:row>
      <xdr:rowOff>0</xdr:rowOff>
    </xdr:from>
    <xdr:to>
      <xdr:col>3</xdr:col>
      <xdr:colOff>19050</xdr:colOff>
      <xdr:row>46</xdr:row>
      <xdr:rowOff>1588</xdr:rowOff>
    </xdr:to>
    <xdr:cxnSp macro="">
      <xdr:nvCxnSpPr>
        <xdr:cNvPr id="5" name="Прямая соединительная линия 4"/>
        <xdr:cNvCxnSpPr/>
      </xdr:nvCxnSpPr>
      <xdr:spPr>
        <a:xfrm>
          <a:off x="266700" y="9191625"/>
          <a:ext cx="21907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256382</xdr:colOff>
      <xdr:row>45</xdr:row>
      <xdr:rowOff>181768</xdr:rowOff>
    </xdr:from>
    <xdr:to>
      <xdr:col>0</xdr:col>
      <xdr:colOff>257970</xdr:colOff>
      <xdr:row>56</xdr:row>
      <xdr:rowOff>793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-700087" y="10139362"/>
          <a:ext cx="1914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56</xdr:row>
      <xdr:rowOff>0</xdr:rowOff>
    </xdr:from>
    <xdr:to>
      <xdr:col>3</xdr:col>
      <xdr:colOff>19050</xdr:colOff>
      <xdr:row>56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257175" y="11096625"/>
          <a:ext cx="22002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8731</xdr:colOff>
      <xdr:row>46</xdr:row>
      <xdr:rowOff>10319</xdr:rowOff>
    </xdr:from>
    <xdr:to>
      <xdr:col>3</xdr:col>
      <xdr:colOff>10319</xdr:colOff>
      <xdr:row>56</xdr:row>
      <xdr:rowOff>10319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1495425" y="10153650"/>
          <a:ext cx="1905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46832</xdr:colOff>
      <xdr:row>49</xdr:row>
      <xdr:rowOff>104775</xdr:rowOff>
    </xdr:from>
    <xdr:to>
      <xdr:col>1</xdr:col>
      <xdr:colOff>47626</xdr:colOff>
      <xdr:row>56</xdr:row>
      <xdr:rowOff>798</xdr:rowOff>
    </xdr:to>
    <xdr:cxnSp macro="">
      <xdr:nvCxnSpPr>
        <xdr:cNvPr id="17" name="Прямая со стрелкой 16"/>
        <xdr:cNvCxnSpPr/>
      </xdr:nvCxnSpPr>
      <xdr:spPr>
        <a:xfrm rot="5400000" flipH="1" flipV="1">
          <a:off x="651667" y="10482265"/>
          <a:ext cx="1229523" cy="794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46</xdr:row>
      <xdr:rowOff>9525</xdr:rowOff>
    </xdr:from>
    <xdr:to>
      <xdr:col>3</xdr:col>
      <xdr:colOff>428625</xdr:colOff>
      <xdr:row>46</xdr:row>
      <xdr:rowOff>11113</xdr:rowOff>
    </xdr:to>
    <xdr:cxnSp macro="">
      <xdr:nvCxnSpPr>
        <xdr:cNvPr id="22" name="Прямая со стрелкой 21"/>
        <xdr:cNvCxnSpPr/>
      </xdr:nvCxnSpPr>
      <xdr:spPr>
        <a:xfrm>
          <a:off x="2457450" y="9201150"/>
          <a:ext cx="409575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55</xdr:row>
      <xdr:rowOff>180975</xdr:rowOff>
    </xdr:from>
    <xdr:to>
      <xdr:col>3</xdr:col>
      <xdr:colOff>409575</xdr:colOff>
      <xdr:row>55</xdr:row>
      <xdr:rowOff>182563</xdr:rowOff>
    </xdr:to>
    <xdr:cxnSp macro="">
      <xdr:nvCxnSpPr>
        <xdr:cNvPr id="23" name="Прямая со стрелкой 22"/>
        <xdr:cNvCxnSpPr/>
      </xdr:nvCxnSpPr>
      <xdr:spPr>
        <a:xfrm>
          <a:off x="2438400" y="11087100"/>
          <a:ext cx="409575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46</xdr:row>
      <xdr:rowOff>28576</xdr:rowOff>
    </xdr:from>
    <xdr:to>
      <xdr:col>3</xdr:col>
      <xdr:colOff>428625</xdr:colOff>
      <xdr:row>56</xdr:row>
      <xdr:rowOff>9526</xdr:rowOff>
    </xdr:to>
    <xdr:cxnSp macro="">
      <xdr:nvCxnSpPr>
        <xdr:cNvPr id="25" name="Прямая со стрелкой 24"/>
        <xdr:cNvCxnSpPr/>
      </xdr:nvCxnSpPr>
      <xdr:spPr>
        <a:xfrm rot="5400000">
          <a:off x="1919288" y="10158413"/>
          <a:ext cx="1885950" cy="9525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608807</xdr:colOff>
      <xdr:row>56</xdr:row>
      <xdr:rowOff>10318</xdr:rowOff>
    </xdr:from>
    <xdr:to>
      <xdr:col>3</xdr:col>
      <xdr:colOff>795</xdr:colOff>
      <xdr:row>57</xdr:row>
      <xdr:rowOff>96043</xdr:rowOff>
    </xdr:to>
    <xdr:cxnSp macro="">
      <xdr:nvCxnSpPr>
        <xdr:cNvPr id="27" name="Прямая со стрелкой 26"/>
        <xdr:cNvCxnSpPr/>
      </xdr:nvCxnSpPr>
      <xdr:spPr>
        <a:xfrm rot="5400000">
          <a:off x="2300288" y="11244262"/>
          <a:ext cx="2762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256382</xdr:colOff>
      <xdr:row>55</xdr:row>
      <xdr:rowOff>181770</xdr:rowOff>
    </xdr:from>
    <xdr:to>
      <xdr:col>0</xdr:col>
      <xdr:colOff>257970</xdr:colOff>
      <xdr:row>57</xdr:row>
      <xdr:rowOff>76995</xdr:rowOff>
    </xdr:to>
    <xdr:cxnSp macro="">
      <xdr:nvCxnSpPr>
        <xdr:cNvPr id="28" name="Прямая со стрелкой 27"/>
        <xdr:cNvCxnSpPr/>
      </xdr:nvCxnSpPr>
      <xdr:spPr>
        <a:xfrm rot="5400000">
          <a:off x="119063" y="11225214"/>
          <a:ext cx="2762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57</xdr:row>
      <xdr:rowOff>76200</xdr:rowOff>
    </xdr:from>
    <xdr:to>
      <xdr:col>3</xdr:col>
      <xdr:colOff>9525</xdr:colOff>
      <xdr:row>57</xdr:row>
      <xdr:rowOff>77788</xdr:rowOff>
    </xdr:to>
    <xdr:cxnSp macro="">
      <xdr:nvCxnSpPr>
        <xdr:cNvPr id="30" name="Прямая соединительная линия 29"/>
        <xdr:cNvCxnSpPr/>
      </xdr:nvCxnSpPr>
      <xdr:spPr>
        <a:xfrm>
          <a:off x="257175" y="11363325"/>
          <a:ext cx="21907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581024</xdr:colOff>
      <xdr:row>46</xdr:row>
      <xdr:rowOff>9525</xdr:rowOff>
    </xdr:from>
    <xdr:to>
      <xdr:col>8</xdr:col>
      <xdr:colOff>95250</xdr:colOff>
      <xdr:row>50</xdr:row>
      <xdr:rowOff>42753</xdr:rowOff>
    </xdr:to>
    <xdr:pic>
      <xdr:nvPicPr>
        <xdr:cNvPr id="15" name="Рисунок 14" descr="Безымянный_c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4" y="8924925"/>
          <a:ext cx="2000251" cy="795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56"/>
  <sheetViews>
    <sheetView tabSelected="1" view="pageBreakPreview" topLeftCell="A13" zoomScaleSheetLayoutView="100" workbookViewId="0">
      <selection activeCell="I56" sqref="I56"/>
    </sheetView>
  </sheetViews>
  <sheetFormatPr defaultRowHeight="15"/>
  <cols>
    <col min="1" max="1" width="18.28515625" customWidth="1"/>
    <col min="3" max="5" width="9.140625" customWidth="1"/>
    <col min="7" max="7" width="9.85546875" customWidth="1"/>
  </cols>
  <sheetData>
    <row r="1" spans="1:10">
      <c r="A1" s="63" t="s">
        <v>30</v>
      </c>
      <c r="B1" s="3"/>
      <c r="C1" s="3"/>
      <c r="D1" s="3"/>
      <c r="E1" s="3"/>
      <c r="F1" s="63" t="s">
        <v>0</v>
      </c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>
      <c r="A3" s="63" t="s">
        <v>3</v>
      </c>
      <c r="B3" s="2"/>
      <c r="C3" s="2"/>
      <c r="D3" s="2"/>
      <c r="E3" s="2"/>
      <c r="F3" s="2"/>
      <c r="G3" s="2"/>
      <c r="H3" s="2"/>
      <c r="I3" s="2"/>
      <c r="J3" s="3"/>
    </row>
    <row r="4" spans="1:10">
      <c r="A4" s="2"/>
      <c r="B4" s="2"/>
      <c r="C4" s="2"/>
      <c r="D4" s="2"/>
      <c r="E4" s="2"/>
      <c r="F4" s="2"/>
      <c r="G4" s="2"/>
      <c r="H4" s="2"/>
      <c r="I4" s="2"/>
      <c r="J4" s="3"/>
    </row>
    <row r="5" spans="1:10">
      <c r="A5" s="2"/>
      <c r="B5" s="2"/>
      <c r="C5" s="2"/>
      <c r="D5" s="2"/>
      <c r="E5" s="62"/>
      <c r="F5" s="2"/>
      <c r="G5" s="2"/>
      <c r="H5" s="2"/>
      <c r="I5" s="2"/>
      <c r="J5" s="3"/>
    </row>
    <row r="6" spans="1:10" ht="17.25" customHeight="1">
      <c r="A6" s="63" t="s">
        <v>4</v>
      </c>
      <c r="B6" s="2"/>
      <c r="C6" s="2"/>
      <c r="D6" s="2"/>
      <c r="E6" s="2"/>
      <c r="F6" s="2"/>
      <c r="G6" s="2"/>
      <c r="H6" s="2"/>
      <c r="I6" s="2"/>
      <c r="J6" s="3"/>
    </row>
    <row r="7" spans="1:10">
      <c r="A7" s="2"/>
      <c r="B7" s="2"/>
      <c r="C7" s="2"/>
      <c r="D7" s="2"/>
      <c r="E7" s="2"/>
      <c r="F7" s="2"/>
      <c r="G7" s="2"/>
      <c r="H7" s="2"/>
      <c r="I7" s="2"/>
      <c r="J7" s="3"/>
    </row>
    <row r="8" spans="1:10" ht="15.75" customHeight="1">
      <c r="A8" s="63" t="s">
        <v>1</v>
      </c>
      <c r="B8" s="2"/>
      <c r="C8" s="2"/>
      <c r="D8" s="2"/>
      <c r="E8" s="2"/>
      <c r="F8" s="2"/>
      <c r="G8" s="2"/>
      <c r="H8" s="2"/>
      <c r="I8" s="2"/>
      <c r="J8" s="3"/>
    </row>
    <row r="9" spans="1:10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3"/>
    </row>
    <row r="11" spans="1:10" ht="17.25" customHeight="1">
      <c r="A11" s="63" t="s">
        <v>2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>
      <c r="A12" s="3" t="s">
        <v>5</v>
      </c>
      <c r="B12" s="3"/>
      <c r="C12" s="3"/>
      <c r="D12" s="3"/>
      <c r="E12" s="3"/>
      <c r="F12" s="3"/>
      <c r="G12" s="3"/>
      <c r="H12" s="3"/>
      <c r="I12" s="3"/>
      <c r="J12" s="3"/>
    </row>
    <row r="14" spans="1:10">
      <c r="A14" s="1" t="s">
        <v>6</v>
      </c>
      <c r="B14" s="64" t="s">
        <v>7</v>
      </c>
      <c r="C14" s="61" t="str">
        <f>Лист3!U1</f>
        <v/>
      </c>
      <c r="D14" s="64" t="s">
        <v>8</v>
      </c>
      <c r="E14" s="61">
        <f>Лист3!U2</f>
        <v>8150</v>
      </c>
      <c r="F14" s="64" t="s">
        <v>9</v>
      </c>
      <c r="G14" s="61" t="str">
        <f>Лист3!U3</f>
        <v/>
      </c>
      <c r="H14" t="s">
        <v>38</v>
      </c>
      <c r="J14" s="61" t="str">
        <f>Лист3!U4</f>
        <v/>
      </c>
    </row>
    <row r="16" spans="1:10">
      <c r="A16" s="1" t="s">
        <v>10</v>
      </c>
      <c r="D16" s="64" t="s">
        <v>11</v>
      </c>
      <c r="E16" s="1"/>
      <c r="G16" s="64" t="s">
        <v>12</v>
      </c>
    </row>
    <row r="18" spans="1:10" ht="18.75">
      <c r="A18" s="73" t="s">
        <v>13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>
      <c r="A19" s="29"/>
      <c r="B19" s="53" t="b">
        <v>1</v>
      </c>
      <c r="C19" s="29"/>
      <c r="D19" s="29"/>
      <c r="E19" s="29"/>
      <c r="F19" s="29"/>
      <c r="G19" s="29"/>
      <c r="H19" s="29"/>
      <c r="I19" s="29"/>
      <c r="J19" s="29"/>
    </row>
    <row r="20" spans="1:10">
      <c r="A20" s="68" t="s">
        <v>15</v>
      </c>
      <c r="B20" s="48"/>
      <c r="C20" s="75" t="s">
        <v>16</v>
      </c>
      <c r="D20" s="75"/>
      <c r="E20" s="76" t="str">
        <f>Лист3!G29</f>
        <v>Resident RNB S</v>
      </c>
      <c r="F20" s="76"/>
      <c r="G20" s="76"/>
      <c r="H20" s="47"/>
      <c r="I20" s="52">
        <f>IF(E20="Crit A30",500,IF(E20="Cisa 57665",3300,IF(E20="Resident RNB S",2500,IF(E20="Другое",0,IF(E20="",0)))))</f>
        <v>2500</v>
      </c>
      <c r="J20" s="47"/>
    </row>
    <row r="21" spans="1:10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>
      <c r="A22" s="29"/>
      <c r="B22" s="29"/>
      <c r="C22" s="74" t="s">
        <v>17</v>
      </c>
      <c r="D22" s="74"/>
      <c r="E22" s="74"/>
      <c r="F22" s="76" t="s">
        <v>22</v>
      </c>
      <c r="G22" s="76"/>
      <c r="H22" s="76"/>
      <c r="I22" s="48">
        <f>IF(F22="Crit 1РМ001",500,IF(F22="Crit M10",400,IF(F22="Другое","",IF(F22="",""))))</f>
        <v>500</v>
      </c>
      <c r="J22" s="29"/>
    </row>
    <row r="23" spans="1:10">
      <c r="A23" s="48" t="s">
        <v>306</v>
      </c>
      <c r="C23" s="68" t="s">
        <v>305</v>
      </c>
      <c r="D23" s="29"/>
      <c r="E23" s="53" t="b">
        <v>1</v>
      </c>
      <c r="F23" s="68" t="s">
        <v>307</v>
      </c>
      <c r="G23" s="29"/>
      <c r="H23" s="29"/>
      <c r="I23" s="53" t="b">
        <v>1</v>
      </c>
      <c r="J23" s="29"/>
    </row>
    <row r="24" spans="1:10">
      <c r="B24" s="29"/>
      <c r="C24" s="29"/>
      <c r="D24" s="29"/>
      <c r="E24" s="53"/>
      <c r="F24" s="29"/>
      <c r="G24" s="29"/>
      <c r="H24" s="29"/>
      <c r="I24" s="53"/>
      <c r="J24" s="29"/>
    </row>
    <row r="25" spans="1:10">
      <c r="A25" s="68" t="s">
        <v>23</v>
      </c>
      <c r="B25" s="29"/>
      <c r="C25" s="29"/>
      <c r="D25" s="68" t="s">
        <v>24</v>
      </c>
      <c r="E25" s="48">
        <f>IF(E23,60,"")</f>
        <v>60</v>
      </c>
      <c r="F25" s="29"/>
      <c r="G25" s="68" t="s">
        <v>303</v>
      </c>
      <c r="H25" s="29"/>
      <c r="I25" s="48">
        <f>IF(I23,160,"")</f>
        <v>160</v>
      </c>
      <c r="J25" s="29"/>
    </row>
    <row r="26" spans="1:10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spans="1:10">
      <c r="A27" s="68" t="s">
        <v>26</v>
      </c>
      <c r="B27" s="29"/>
      <c r="C27" s="29"/>
      <c r="D27" s="29"/>
      <c r="E27" s="29"/>
      <c r="F27" s="75" t="s">
        <v>27</v>
      </c>
      <c r="G27" s="75"/>
      <c r="H27" s="65" t="s">
        <v>42</v>
      </c>
      <c r="I27" s="29"/>
      <c r="J27" s="29"/>
    </row>
    <row r="28" spans="1:10">
      <c r="A28" s="46" t="s">
        <v>5</v>
      </c>
      <c r="B28" s="46"/>
      <c r="C28" s="46"/>
      <c r="D28" s="46"/>
      <c r="E28" s="46"/>
      <c r="F28" s="46"/>
      <c r="G28" s="46"/>
      <c r="H28" s="46"/>
      <c r="I28" s="46"/>
      <c r="J28" s="46"/>
    </row>
    <row r="29" spans="1:10">
      <c r="A29" s="1" t="s">
        <v>29</v>
      </c>
    </row>
    <row r="31" spans="1:10">
      <c r="A31" s="1" t="s">
        <v>44</v>
      </c>
      <c r="B31" s="71" t="s">
        <v>51</v>
      </c>
      <c r="C31" s="71"/>
      <c r="D31" s="71"/>
      <c r="G31" s="1" t="s">
        <v>219</v>
      </c>
      <c r="H31" s="71" t="s">
        <v>225</v>
      </c>
      <c r="I31" s="71"/>
    </row>
    <row r="32" spans="1:10">
      <c r="B32" s="3"/>
      <c r="C32" s="42"/>
      <c r="D32" s="42"/>
      <c r="E32" s="42"/>
      <c r="H32" s="55" t="b">
        <v>0</v>
      </c>
      <c r="I32" s="42"/>
    </row>
    <row r="33" spans="1:9">
      <c r="A33" s="69" t="s">
        <v>31</v>
      </c>
      <c r="C33" s="54"/>
      <c r="D33" s="72"/>
      <c r="E33" s="72"/>
      <c r="F33" s="72"/>
      <c r="H33" s="1" t="str">
        <f>IF(H32,900,"")</f>
        <v/>
      </c>
    </row>
    <row r="34" spans="1:9">
      <c r="A34" s="69" t="s">
        <v>32</v>
      </c>
      <c r="C34" s="71" t="s">
        <v>252</v>
      </c>
      <c r="D34" s="71"/>
      <c r="H34" s="58" t="str">
        <f>IF(I34,3000,"0")</f>
        <v>0</v>
      </c>
      <c r="I34" s="57" t="b">
        <v>0</v>
      </c>
    </row>
    <row r="35" spans="1:9">
      <c r="A35" s="69" t="s">
        <v>304</v>
      </c>
      <c r="H35" s="59" t="str">
        <f>IF(I35,1500,"0")</f>
        <v>0</v>
      </c>
      <c r="I35" s="57" t="b">
        <v>0</v>
      </c>
    </row>
    <row r="36" spans="1:9">
      <c r="A36" s="69" t="s">
        <v>39</v>
      </c>
      <c r="H36" s="59" t="str">
        <f>IF(I36,300,"0")</f>
        <v>0</v>
      </c>
      <c r="I36" s="57" t="b">
        <v>0</v>
      </c>
    </row>
    <row r="37" spans="1:9">
      <c r="A37" s="69" t="s">
        <v>33</v>
      </c>
      <c r="H37" s="59" t="str">
        <f>IF(I37,300,"0")</f>
        <v>0</v>
      </c>
      <c r="I37" s="57" t="b">
        <v>0</v>
      </c>
    </row>
    <row r="38" spans="1:9">
      <c r="A38" s="69" t="s">
        <v>34</v>
      </c>
      <c r="H38" s="59" t="str">
        <f>IF(I38,1200,"0")</f>
        <v>0</v>
      </c>
      <c r="I38" s="57" t="b">
        <v>0</v>
      </c>
    </row>
    <row r="40" spans="1:9">
      <c r="A40" t="s">
        <v>5</v>
      </c>
    </row>
    <row r="41" spans="1:9">
      <c r="A41" s="1" t="s">
        <v>35</v>
      </c>
      <c r="C41" s="69" t="s">
        <v>36</v>
      </c>
      <c r="G41" s="69" t="s">
        <v>37</v>
      </c>
      <c r="H41" s="59" t="str">
        <f>IF(I41,1500,"0")</f>
        <v>0</v>
      </c>
      <c r="I41" s="57" t="b">
        <v>0</v>
      </c>
    </row>
    <row r="43" spans="1:9">
      <c r="A43" s="67" t="s">
        <v>28</v>
      </c>
      <c r="F43" s="71" t="s">
        <v>292</v>
      </c>
      <c r="G43" s="71"/>
      <c r="H43" s="71"/>
      <c r="I43" s="60">
        <f>IF(F43="Черный крокодил",500,IF(F43="Серый крокодил",500,IF(F43="Коричневый крокодил",500,IF(F43="","0",))))</f>
        <v>0</v>
      </c>
    </row>
    <row r="44" spans="1:9">
      <c r="A44" t="s">
        <v>5</v>
      </c>
    </row>
    <row r="45" spans="1:9">
      <c r="A45" s="1" t="s">
        <v>283</v>
      </c>
      <c r="D45" s="3" t="s">
        <v>284</v>
      </c>
      <c r="E45" s="64">
        <v>2050</v>
      </c>
      <c r="G45" s="3" t="s">
        <v>285</v>
      </c>
      <c r="H45" s="64">
        <v>960</v>
      </c>
    </row>
    <row r="46" spans="1:9">
      <c r="A46" s="70" t="s">
        <v>301</v>
      </c>
      <c r="B46" s="70"/>
      <c r="C46" s="70"/>
      <c r="F46" s="1" t="s">
        <v>300</v>
      </c>
    </row>
    <row r="48" spans="1:9">
      <c r="I48" s="50"/>
    </row>
    <row r="53" spans="5:11">
      <c r="F53" s="1" t="s">
        <v>302</v>
      </c>
    </row>
    <row r="54" spans="5:11">
      <c r="E54" t="s">
        <v>308</v>
      </c>
      <c r="G54" t="s">
        <v>309</v>
      </c>
      <c r="I54" t="s">
        <v>310</v>
      </c>
      <c r="K54" s="66" t="s">
        <v>311</v>
      </c>
    </row>
    <row r="56" spans="5:11">
      <c r="I56" s="50">
        <f>IF(($E$45&gt;2050)*($H$45&gt;950),E45*H45*6840/1000000,13200)</f>
        <v>13200</v>
      </c>
    </row>
  </sheetData>
  <mergeCells count="12">
    <mergeCell ref="A46:C46"/>
    <mergeCell ref="F43:H43"/>
    <mergeCell ref="D33:F33"/>
    <mergeCell ref="C34:D34"/>
    <mergeCell ref="A18:J18"/>
    <mergeCell ref="H31:I31"/>
    <mergeCell ref="B31:D31"/>
    <mergeCell ref="C22:E22"/>
    <mergeCell ref="C20:D20"/>
    <mergeCell ref="F27:G27"/>
    <mergeCell ref="E20:G20"/>
    <mergeCell ref="F22:H22"/>
  </mergeCells>
  <dataValidations count="7">
    <dataValidation type="list" allowBlank="1" showInputMessage="1" showErrorMessage="1" sqref="F22:H22">
      <formula1>дополнительный_замок</formula1>
    </dataValidation>
    <dataValidation type="list" allowBlank="1" showInputMessage="1" showErrorMessage="1" sqref="H27">
      <formula1>Фурнитура</formula1>
    </dataValidation>
    <dataValidation type="list" allowBlank="1" showInputMessage="1" showErrorMessage="1" sqref="D31 B31">
      <formula1>МДФ_цвет</formula1>
    </dataValidation>
    <dataValidation type="list" allowBlank="1" showInputMessage="1" showErrorMessage="1" sqref="H31:I31">
      <formula1>МДФ_рисунок</formula1>
    </dataValidation>
    <dataValidation type="list" allowBlank="1" showInputMessage="1" showErrorMessage="1" sqref="D33:F33">
      <formula1>МДФ_кожа</formula1>
    </dataValidation>
    <dataValidation type="list" allowBlank="1" showInputMessage="1" showErrorMessage="1" sqref="C34:D34">
      <formula1>МДФ_зеркало</formula1>
    </dataValidation>
    <dataValidation type="list" allowBlank="1" showInputMessage="1" showErrorMessage="1" sqref="F43:H43">
      <formula1>Покраска</formula1>
    </dataValidation>
  </dataValidations>
  <pageMargins left="0.7" right="0.7" top="0.75" bottom="0.75" header="0.3" footer="0.3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2:B5"/>
  <sheetViews>
    <sheetView workbookViewId="0">
      <selection activeCell="D38" sqref="D38"/>
    </sheetView>
  </sheetViews>
  <sheetFormatPr defaultRowHeight="15"/>
  <sheetData>
    <row r="2" spans="2:2">
      <c r="B2" s="8" t="s">
        <v>26</v>
      </c>
    </row>
    <row r="3" spans="2:2">
      <c r="B3" s="5" t="e">
        <v>#N/A</v>
      </c>
    </row>
    <row r="4" spans="2:2">
      <c r="B4" s="6" t="b">
        <v>0</v>
      </c>
    </row>
    <row r="5" spans="2:2">
      <c r="B5" s="7" t="b">
        <v>1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U131"/>
  <sheetViews>
    <sheetView topLeftCell="B1" workbookViewId="0">
      <selection activeCell="H15" sqref="H15"/>
    </sheetView>
  </sheetViews>
  <sheetFormatPr defaultRowHeight="15"/>
  <cols>
    <col min="13" max="13" width="12.28515625" style="19" customWidth="1"/>
    <col min="14" max="14" width="9.140625" style="3" customWidth="1"/>
    <col min="15" max="15" width="22.7109375" customWidth="1"/>
    <col min="16" max="16" width="14.28515625" style="29" customWidth="1"/>
  </cols>
  <sheetData>
    <row r="1" spans="1:21">
      <c r="A1" t="s">
        <v>14</v>
      </c>
      <c r="E1" t="s">
        <v>18</v>
      </c>
      <c r="G1" t="s">
        <v>19</v>
      </c>
      <c r="J1" t="s">
        <v>40</v>
      </c>
      <c r="L1" s="4" t="str">
        <f xml:space="preserve"> INDEX(L3:L6, L2)</f>
        <v>S2</v>
      </c>
      <c r="N1" s="3" t="s">
        <v>45</v>
      </c>
      <c r="Q1" t="s">
        <v>47</v>
      </c>
      <c r="T1" s="50">
        <v>6840</v>
      </c>
      <c r="U1" t="str">
        <f>IF(ROW()=$L$2,T1,"")</f>
        <v/>
      </c>
    </row>
    <row r="2" spans="1:21" ht="15.75">
      <c r="G2" s="56" t="s">
        <v>289</v>
      </c>
      <c r="L2" s="18">
        <v>2</v>
      </c>
      <c r="N2" s="9" t="s">
        <v>46</v>
      </c>
      <c r="Q2" s="9" t="s">
        <v>48</v>
      </c>
      <c r="T2" s="50">
        <v>8150</v>
      </c>
      <c r="U2">
        <f>IF(ROW()=$L$2,T2,"")</f>
        <v>8150</v>
      </c>
    </row>
    <row r="3" spans="1:21" ht="15.75">
      <c r="A3">
        <v>1</v>
      </c>
      <c r="E3" s="1" t="s">
        <v>20</v>
      </c>
      <c r="G3" s="1" t="s">
        <v>22</v>
      </c>
      <c r="J3" t="s">
        <v>41</v>
      </c>
      <c r="L3" t="s">
        <v>7</v>
      </c>
      <c r="M3" s="28"/>
      <c r="N3" s="10" t="s">
        <v>49</v>
      </c>
      <c r="O3" s="10"/>
      <c r="P3" s="30"/>
      <c r="Q3" s="13" t="s">
        <v>127</v>
      </c>
      <c r="T3" s="50">
        <v>9350</v>
      </c>
      <c r="U3" t="str">
        <f>IF(ROW()=$L$2,T3,"")</f>
        <v/>
      </c>
    </row>
    <row r="4" spans="1:21" ht="15.75">
      <c r="A4">
        <v>2</v>
      </c>
      <c r="E4" s="1" t="s">
        <v>43</v>
      </c>
      <c r="G4" s="1" t="s">
        <v>287</v>
      </c>
      <c r="J4" t="s">
        <v>42</v>
      </c>
      <c r="L4" t="s">
        <v>8</v>
      </c>
      <c r="M4" s="21"/>
      <c r="N4" s="10" t="s">
        <v>50</v>
      </c>
      <c r="O4" s="10"/>
      <c r="P4" s="31"/>
      <c r="Q4" s="13" t="s">
        <v>128</v>
      </c>
      <c r="T4">
        <v>444</v>
      </c>
      <c r="U4" t="str">
        <f>IF(ROW()=$L$2,T4,"")</f>
        <v/>
      </c>
    </row>
    <row r="5" spans="1:21" ht="15.75">
      <c r="E5" s="1" t="s">
        <v>21</v>
      </c>
      <c r="G5" s="1" t="s">
        <v>25</v>
      </c>
      <c r="L5" t="s">
        <v>9</v>
      </c>
      <c r="M5" s="20"/>
      <c r="N5" s="41" t="s">
        <v>51</v>
      </c>
      <c r="O5" s="41"/>
      <c r="P5" s="32"/>
      <c r="Q5" s="13" t="s">
        <v>129</v>
      </c>
    </row>
    <row r="6" spans="1:21" ht="15.75">
      <c r="E6" s="1" t="s">
        <v>25</v>
      </c>
      <c r="L6" t="s">
        <v>38</v>
      </c>
      <c r="M6" s="20"/>
      <c r="N6" s="10" t="s">
        <v>52</v>
      </c>
      <c r="P6" s="33"/>
      <c r="Q6" s="13" t="s">
        <v>130</v>
      </c>
    </row>
    <row r="7" spans="1:21" ht="15.75">
      <c r="M7" s="20"/>
      <c r="N7" s="10" t="s">
        <v>53</v>
      </c>
      <c r="P7" s="33"/>
      <c r="Q7" s="13" t="s">
        <v>131</v>
      </c>
    </row>
    <row r="8" spans="1:21" ht="15.75">
      <c r="J8" t="s">
        <v>286</v>
      </c>
      <c r="M8" s="20"/>
      <c r="N8" s="10" t="s">
        <v>54</v>
      </c>
      <c r="P8" s="33"/>
      <c r="Q8" s="13" t="s">
        <v>132</v>
      </c>
    </row>
    <row r="9" spans="1:21" ht="15.75">
      <c r="A9" t="s">
        <v>220</v>
      </c>
      <c r="C9" t="s">
        <v>288</v>
      </c>
      <c r="E9" s="1" t="s">
        <v>290</v>
      </c>
      <c r="M9" s="21"/>
      <c r="N9" s="11" t="s">
        <v>55</v>
      </c>
      <c r="P9" s="33"/>
      <c r="Q9" s="13" t="s">
        <v>133</v>
      </c>
    </row>
    <row r="10" spans="1:21" ht="15.75">
      <c r="A10" t="s">
        <v>221</v>
      </c>
      <c r="C10" t="s">
        <v>235</v>
      </c>
      <c r="E10" s="49" t="s">
        <v>289</v>
      </c>
      <c r="J10" s="51">
        <v>500</v>
      </c>
      <c r="K10" t="str">
        <f>IF(ROW()=$L$2,J10,"")</f>
        <v/>
      </c>
      <c r="M10" s="20"/>
      <c r="N10" s="10" t="s">
        <v>56</v>
      </c>
      <c r="P10" s="33"/>
      <c r="Q10" s="13" t="s">
        <v>134</v>
      </c>
    </row>
    <row r="11" spans="1:21" ht="15.75">
      <c r="A11" t="s">
        <v>222</v>
      </c>
      <c r="C11" t="s">
        <v>242</v>
      </c>
      <c r="E11" t="s">
        <v>291</v>
      </c>
      <c r="J11" s="51">
        <v>2500</v>
      </c>
      <c r="K11" t="str">
        <f>IF(ROW()=$L$2,J11,"")</f>
        <v/>
      </c>
      <c r="M11" s="20"/>
      <c r="N11" s="10" t="s">
        <v>57</v>
      </c>
      <c r="P11" s="33"/>
      <c r="Q11" s="13" t="s">
        <v>135</v>
      </c>
    </row>
    <row r="12" spans="1:21" ht="15.75">
      <c r="A12" t="s">
        <v>223</v>
      </c>
      <c r="C12" t="s">
        <v>252</v>
      </c>
      <c r="E12" t="s">
        <v>292</v>
      </c>
      <c r="J12" s="51">
        <v>3300</v>
      </c>
      <c r="K12" t="str">
        <f>IF(ROW()=$L$2,J12,"")</f>
        <v/>
      </c>
      <c r="M12" s="20"/>
      <c r="N12" s="10" t="s">
        <v>58</v>
      </c>
      <c r="P12" s="33"/>
      <c r="Q12" s="13" t="s">
        <v>136</v>
      </c>
    </row>
    <row r="13" spans="1:21" ht="15.75">
      <c r="A13" t="s">
        <v>224</v>
      </c>
      <c r="C13" t="s">
        <v>253</v>
      </c>
      <c r="E13" t="s">
        <v>293</v>
      </c>
      <c r="M13" s="20"/>
      <c r="N13" s="10" t="s">
        <v>59</v>
      </c>
      <c r="P13" s="34"/>
      <c r="Q13" s="14" t="s">
        <v>137</v>
      </c>
    </row>
    <row r="14" spans="1:21" ht="15.75">
      <c r="A14" t="s">
        <v>225</v>
      </c>
      <c r="C14" t="s">
        <v>255</v>
      </c>
      <c r="E14" t="s">
        <v>294</v>
      </c>
      <c r="M14" s="21"/>
      <c r="N14" s="11" t="s">
        <v>60</v>
      </c>
      <c r="P14" s="33"/>
      <c r="Q14" s="13" t="s">
        <v>138</v>
      </c>
    </row>
    <row r="15" spans="1:21" ht="15.75">
      <c r="A15" t="s">
        <v>226</v>
      </c>
      <c r="C15" s="56" t="s">
        <v>289</v>
      </c>
      <c r="E15" t="s">
        <v>295</v>
      </c>
      <c r="M15" s="20"/>
      <c r="N15" s="10" t="s">
        <v>61</v>
      </c>
      <c r="P15" s="35"/>
      <c r="Q15" s="15" t="s">
        <v>139</v>
      </c>
    </row>
    <row r="16" spans="1:21" ht="15.75">
      <c r="A16" t="s">
        <v>227</v>
      </c>
      <c r="E16" t="s">
        <v>296</v>
      </c>
      <c r="M16" s="21"/>
      <c r="N16" s="11" t="s">
        <v>62</v>
      </c>
      <c r="P16" s="35"/>
      <c r="Q16" s="13" t="s">
        <v>140</v>
      </c>
    </row>
    <row r="17" spans="1:17" ht="15.75">
      <c r="A17" t="s">
        <v>228</v>
      </c>
      <c r="E17" t="s">
        <v>297</v>
      </c>
      <c r="M17" s="21"/>
      <c r="N17" s="11" t="s">
        <v>63</v>
      </c>
      <c r="P17" s="35"/>
      <c r="Q17" s="13" t="s">
        <v>141</v>
      </c>
    </row>
    <row r="18" spans="1:17" ht="15.75">
      <c r="A18" t="s">
        <v>229</v>
      </c>
      <c r="E18" t="s">
        <v>299</v>
      </c>
      <c r="I18" s="1"/>
      <c r="L18" t="str">
        <f>IF(ROW()=$I$17,L18,"")</f>
        <v/>
      </c>
      <c r="M18" s="21"/>
      <c r="N18" s="11" t="s">
        <v>64</v>
      </c>
      <c r="P18" s="33"/>
      <c r="Q18" s="13" t="s">
        <v>142</v>
      </c>
    </row>
    <row r="19" spans="1:17" ht="15.75">
      <c r="A19" t="s">
        <v>230</v>
      </c>
      <c r="E19" t="s">
        <v>298</v>
      </c>
      <c r="I19" s="1"/>
      <c r="L19" t="str">
        <f t="shared" ref="L19:L20" si="0">IF(ROW()=$I$17,L19,"")</f>
        <v/>
      </c>
      <c r="M19" s="21"/>
      <c r="N19" s="11" t="s">
        <v>65</v>
      </c>
      <c r="P19" s="33"/>
      <c r="Q19" s="13" t="s">
        <v>143</v>
      </c>
    </row>
    <row r="20" spans="1:17" ht="15.75">
      <c r="A20" t="s">
        <v>231</v>
      </c>
      <c r="I20" s="1"/>
      <c r="L20" t="str">
        <f t="shared" si="0"/>
        <v/>
      </c>
      <c r="M20" s="21"/>
      <c r="N20" s="11" t="s">
        <v>66</v>
      </c>
      <c r="P20" s="35"/>
      <c r="Q20" s="15" t="s">
        <v>144</v>
      </c>
    </row>
    <row r="21" spans="1:17" ht="15.75">
      <c r="A21" t="s">
        <v>232</v>
      </c>
      <c r="M21" s="20"/>
      <c r="N21" s="10" t="s">
        <v>67</v>
      </c>
      <c r="P21" s="35"/>
      <c r="Q21" s="15" t="s">
        <v>145</v>
      </c>
    </row>
    <row r="22" spans="1:17" ht="15.75">
      <c r="A22" t="s">
        <v>233</v>
      </c>
      <c r="M22" s="20"/>
      <c r="N22" s="10" t="s">
        <v>68</v>
      </c>
      <c r="P22" s="35"/>
      <c r="Q22" s="15" t="s">
        <v>146</v>
      </c>
    </row>
    <row r="23" spans="1:17" ht="15.75">
      <c r="A23" t="s">
        <v>234</v>
      </c>
      <c r="M23" s="21"/>
      <c r="N23" s="11" t="s">
        <v>69</v>
      </c>
      <c r="P23" s="35"/>
      <c r="Q23" s="15" t="s">
        <v>147</v>
      </c>
    </row>
    <row r="24" spans="1:17" ht="15.75">
      <c r="A24" t="s">
        <v>235</v>
      </c>
      <c r="M24" s="21"/>
      <c r="N24" s="11" t="s">
        <v>70</v>
      </c>
      <c r="P24" s="35"/>
      <c r="Q24" s="15" t="s">
        <v>148</v>
      </c>
    </row>
    <row r="25" spans="1:17" ht="15.75">
      <c r="A25" t="s">
        <v>236</v>
      </c>
      <c r="C25" s="50"/>
      <c r="M25" s="21"/>
      <c r="N25" s="11" t="s">
        <v>71</v>
      </c>
      <c r="P25" s="35"/>
      <c r="Q25" s="15" t="s">
        <v>149</v>
      </c>
    </row>
    <row r="26" spans="1:17" ht="15.75">
      <c r="A26" t="s">
        <v>237</v>
      </c>
      <c r="M26" s="21"/>
      <c r="N26" s="11" t="s">
        <v>72</v>
      </c>
      <c r="P26" s="35"/>
      <c r="Q26" s="15" t="s">
        <v>150</v>
      </c>
    </row>
    <row r="27" spans="1:17" ht="15.75">
      <c r="A27" t="s">
        <v>238</v>
      </c>
      <c r="M27" s="21"/>
      <c r="N27" s="11" t="s">
        <v>73</v>
      </c>
      <c r="P27" s="33"/>
      <c r="Q27" s="13" t="s">
        <v>151</v>
      </c>
    </row>
    <row r="28" spans="1:17" ht="15.75">
      <c r="A28" t="s">
        <v>239</v>
      </c>
      <c r="M28" s="21"/>
      <c r="N28" s="11" t="s">
        <v>74</v>
      </c>
      <c r="P28" s="35"/>
      <c r="Q28" s="15" t="s">
        <v>152</v>
      </c>
    </row>
    <row r="29" spans="1:17" ht="15.75">
      <c r="A29" t="s">
        <v>240</v>
      </c>
      <c r="E29" t="str">
        <f>Лист1!C14</f>
        <v/>
      </c>
      <c r="G29" t="str">
        <f>IF(E29=6840,"Crit A30",IF(E30=8150,"Resident RNB S",IF(E31=9350,"Cisa 57665",)))</f>
        <v>Resident RNB S</v>
      </c>
      <c r="M29" s="20"/>
      <c r="N29" s="10" t="s">
        <v>75</v>
      </c>
      <c r="P29" s="35"/>
      <c r="Q29" s="15" t="s">
        <v>153</v>
      </c>
    </row>
    <row r="30" spans="1:17" ht="15.75">
      <c r="A30" t="s">
        <v>241</v>
      </c>
      <c r="E30" s="50">
        <f>Лист1!E14</f>
        <v>8150</v>
      </c>
      <c r="M30" s="22"/>
      <c r="N30" s="10" t="s">
        <v>76</v>
      </c>
      <c r="P30" s="35"/>
      <c r="Q30" s="15" t="s">
        <v>154</v>
      </c>
    </row>
    <row r="31" spans="1:17" ht="15.75">
      <c r="A31" t="s">
        <v>242</v>
      </c>
      <c r="E31" s="50" t="str">
        <f>Лист1!G14</f>
        <v/>
      </c>
      <c r="M31" s="23"/>
      <c r="N31" s="12" t="s">
        <v>77</v>
      </c>
      <c r="P31" s="35"/>
      <c r="Q31" s="15" t="s">
        <v>155</v>
      </c>
    </row>
    <row r="32" spans="1:17" ht="15.75">
      <c r="A32" t="s">
        <v>243</v>
      </c>
      <c r="M32" s="21"/>
      <c r="N32" s="11" t="s">
        <v>78</v>
      </c>
      <c r="P32" s="35"/>
      <c r="Q32" s="15" t="s">
        <v>156</v>
      </c>
    </row>
    <row r="33" spans="1:17" ht="15.75">
      <c r="A33" t="s">
        <v>244</v>
      </c>
      <c r="M33" s="21"/>
      <c r="N33" s="11" t="s">
        <v>79</v>
      </c>
      <c r="P33" s="35"/>
      <c r="Q33" s="15" t="s">
        <v>157</v>
      </c>
    </row>
    <row r="34" spans="1:17" ht="15.75">
      <c r="A34" t="s">
        <v>245</v>
      </c>
      <c r="M34" s="23"/>
      <c r="N34" s="12" t="s">
        <v>80</v>
      </c>
      <c r="P34" s="35"/>
      <c r="Q34" s="15" t="s">
        <v>158</v>
      </c>
    </row>
    <row r="35" spans="1:17" ht="15.75">
      <c r="A35" t="s">
        <v>246</v>
      </c>
      <c r="M35" s="23"/>
      <c r="N35" s="12" t="s">
        <v>81</v>
      </c>
      <c r="P35" s="35"/>
      <c r="Q35" s="15" t="s">
        <v>159</v>
      </c>
    </row>
    <row r="36" spans="1:17" ht="15.75">
      <c r="A36" t="s">
        <v>247</v>
      </c>
      <c r="M36" s="21"/>
      <c r="N36" s="11" t="s">
        <v>82</v>
      </c>
      <c r="P36" s="33"/>
      <c r="Q36" s="13" t="s">
        <v>160</v>
      </c>
    </row>
    <row r="37" spans="1:17" ht="15.75">
      <c r="A37" t="s">
        <v>248</v>
      </c>
      <c r="N37" s="9" t="s">
        <v>83</v>
      </c>
      <c r="Q37" s="9" t="s">
        <v>212</v>
      </c>
    </row>
    <row r="38" spans="1:17" ht="15.75">
      <c r="A38" t="s">
        <v>249</v>
      </c>
      <c r="M38" s="24"/>
      <c r="N38" s="10" t="s">
        <v>84</v>
      </c>
      <c r="P38" s="36"/>
      <c r="Q38" s="16" t="s">
        <v>213</v>
      </c>
    </row>
    <row r="39" spans="1:17" ht="15.75">
      <c r="A39" t="s">
        <v>250</v>
      </c>
      <c r="M39" s="24"/>
      <c r="N39" s="10" t="s">
        <v>85</v>
      </c>
      <c r="P39" s="36"/>
      <c r="Q39" s="16" t="s">
        <v>214</v>
      </c>
    </row>
    <row r="40" spans="1:17" ht="15.75">
      <c r="A40" t="s">
        <v>251</v>
      </c>
      <c r="M40" s="24"/>
      <c r="N40" s="10" t="s">
        <v>86</v>
      </c>
      <c r="P40" s="36"/>
      <c r="Q40" s="16" t="s">
        <v>215</v>
      </c>
    </row>
    <row r="41" spans="1:17" ht="15.75">
      <c r="A41" t="s">
        <v>252</v>
      </c>
      <c r="M41" s="25"/>
      <c r="N41" s="10" t="s">
        <v>87</v>
      </c>
      <c r="P41" s="37"/>
      <c r="Q41" s="16" t="s">
        <v>216</v>
      </c>
    </row>
    <row r="42" spans="1:17" ht="15.75">
      <c r="A42" t="s">
        <v>253</v>
      </c>
      <c r="M42" s="25"/>
      <c r="N42" s="10" t="s">
        <v>88</v>
      </c>
      <c r="P42" s="37"/>
      <c r="Q42" s="16" t="s">
        <v>217</v>
      </c>
    </row>
    <row r="43" spans="1:17" ht="15.75">
      <c r="A43" t="s">
        <v>254</v>
      </c>
      <c r="M43" s="25"/>
      <c r="N43" s="10" t="s">
        <v>89</v>
      </c>
      <c r="P43" s="36"/>
      <c r="Q43" s="16" t="s">
        <v>218</v>
      </c>
    </row>
    <row r="44" spans="1:17" ht="15.75">
      <c r="A44" t="s">
        <v>255</v>
      </c>
      <c r="M44" s="25"/>
      <c r="N44" s="10" t="s">
        <v>90</v>
      </c>
      <c r="P44" s="36"/>
      <c r="Q44" s="16"/>
    </row>
    <row r="45" spans="1:17" ht="15.75">
      <c r="A45" t="s">
        <v>256</v>
      </c>
      <c r="M45" s="23"/>
      <c r="N45" s="10" t="s">
        <v>91</v>
      </c>
      <c r="P45" s="36"/>
      <c r="Q45" s="16"/>
    </row>
    <row r="46" spans="1:17" ht="15.75">
      <c r="A46" t="s">
        <v>257</v>
      </c>
      <c r="M46" s="25"/>
      <c r="N46" s="10" t="s">
        <v>92</v>
      </c>
      <c r="P46" s="38"/>
      <c r="Q46" s="17"/>
    </row>
    <row r="47" spans="1:17" ht="15.75">
      <c r="A47" t="s">
        <v>258</v>
      </c>
      <c r="M47" s="26"/>
      <c r="N47" s="10" t="s">
        <v>93</v>
      </c>
      <c r="P47" s="38"/>
      <c r="Q47" s="17"/>
    </row>
    <row r="48" spans="1:17" ht="15.75">
      <c r="A48" t="s">
        <v>259</v>
      </c>
      <c r="M48" s="24"/>
      <c r="N48" s="10" t="s">
        <v>94</v>
      </c>
      <c r="P48" s="38"/>
      <c r="Q48" s="17"/>
    </row>
    <row r="49" spans="1:17" ht="15.75">
      <c r="A49" t="s">
        <v>260</v>
      </c>
      <c r="M49" s="25"/>
      <c r="N49" s="10" t="s">
        <v>95</v>
      </c>
      <c r="P49" s="38"/>
      <c r="Q49" s="17"/>
    </row>
    <row r="50" spans="1:17" ht="15.75">
      <c r="A50" t="s">
        <v>261</v>
      </c>
      <c r="M50" s="25"/>
      <c r="N50" s="10" t="s">
        <v>96</v>
      </c>
      <c r="P50" s="38"/>
      <c r="Q50" s="17"/>
    </row>
    <row r="51" spans="1:17" ht="15.75">
      <c r="A51" t="s">
        <v>262</v>
      </c>
      <c r="M51" s="27"/>
      <c r="N51" s="10" t="s">
        <v>97</v>
      </c>
      <c r="P51" s="38"/>
      <c r="Q51" s="17"/>
    </row>
    <row r="52" spans="1:17" ht="15.75">
      <c r="A52" t="s">
        <v>263</v>
      </c>
      <c r="M52" s="23"/>
      <c r="N52" s="10" t="s">
        <v>98</v>
      </c>
      <c r="P52" s="38"/>
      <c r="Q52" s="17"/>
    </row>
    <row r="53" spans="1:17" ht="15.75">
      <c r="A53" t="s">
        <v>264</v>
      </c>
      <c r="M53" s="23"/>
      <c r="N53" s="10" t="s">
        <v>99</v>
      </c>
      <c r="P53" s="38"/>
      <c r="Q53" s="17"/>
    </row>
    <row r="54" spans="1:17" ht="15.75">
      <c r="A54" t="s">
        <v>265</v>
      </c>
      <c r="M54" s="23"/>
      <c r="N54" s="10" t="s">
        <v>100</v>
      </c>
      <c r="Q54" s="9"/>
    </row>
    <row r="55" spans="1:17" ht="15.75">
      <c r="A55" t="s">
        <v>266</v>
      </c>
      <c r="M55" s="23"/>
      <c r="N55" s="10" t="s">
        <v>101</v>
      </c>
      <c r="P55" s="39"/>
      <c r="Q55" s="10"/>
    </row>
    <row r="56" spans="1:17" ht="15.75">
      <c r="A56" t="s">
        <v>267</v>
      </c>
      <c r="M56" s="27"/>
      <c r="N56" s="10" t="s">
        <v>102</v>
      </c>
      <c r="P56" s="40"/>
      <c r="Q56" s="10"/>
    </row>
    <row r="57" spans="1:17" ht="15.75">
      <c r="A57" t="s">
        <v>268</v>
      </c>
      <c r="M57" s="27"/>
      <c r="N57" s="10" t="s">
        <v>103</v>
      </c>
      <c r="P57" s="40"/>
      <c r="Q57" s="10"/>
    </row>
    <row r="58" spans="1:17" ht="15.75">
      <c r="A58" t="s">
        <v>269</v>
      </c>
      <c r="M58" s="27"/>
      <c r="N58" s="10" t="s">
        <v>104</v>
      </c>
      <c r="P58" s="40"/>
      <c r="Q58" s="10"/>
    </row>
    <row r="59" spans="1:17" ht="15.75">
      <c r="A59" t="s">
        <v>270</v>
      </c>
      <c r="M59" s="27"/>
      <c r="N59" s="10" t="s">
        <v>105</v>
      </c>
      <c r="P59" s="40"/>
      <c r="Q59" s="10"/>
    </row>
    <row r="60" spans="1:17" ht="15.75">
      <c r="A60" t="s">
        <v>271</v>
      </c>
      <c r="M60" s="27"/>
      <c r="N60" s="10" t="s">
        <v>106</v>
      </c>
      <c r="P60" s="40"/>
      <c r="Q60" s="10"/>
    </row>
    <row r="61" spans="1:17">
      <c r="A61" t="s">
        <v>272</v>
      </c>
      <c r="M61" s="27"/>
      <c r="N61" s="10" t="s">
        <v>107</v>
      </c>
    </row>
    <row r="62" spans="1:17">
      <c r="A62" t="s">
        <v>273</v>
      </c>
      <c r="M62" s="27"/>
      <c r="N62" s="10" t="s">
        <v>108</v>
      </c>
    </row>
    <row r="63" spans="1:17">
      <c r="A63" t="s">
        <v>274</v>
      </c>
      <c r="M63" s="27"/>
      <c r="N63" s="10" t="s">
        <v>109</v>
      </c>
    </row>
    <row r="64" spans="1:17">
      <c r="A64" t="s">
        <v>275</v>
      </c>
      <c r="M64" s="25"/>
      <c r="N64" s="10" t="s">
        <v>110</v>
      </c>
    </row>
    <row r="65" spans="1:14">
      <c r="A65" t="s">
        <v>276</v>
      </c>
      <c r="M65" s="25"/>
      <c r="N65" s="10" t="s">
        <v>111</v>
      </c>
    </row>
    <row r="66" spans="1:14">
      <c r="A66" t="s">
        <v>277</v>
      </c>
      <c r="M66" s="27"/>
      <c r="N66" s="10" t="s">
        <v>112</v>
      </c>
    </row>
    <row r="67" spans="1:14">
      <c r="A67" t="s">
        <v>278</v>
      </c>
      <c r="M67" s="27"/>
      <c r="N67" s="10" t="s">
        <v>113</v>
      </c>
    </row>
    <row r="68" spans="1:14">
      <c r="A68" t="s">
        <v>279</v>
      </c>
      <c r="M68" s="27"/>
      <c r="N68" s="10" t="s">
        <v>114</v>
      </c>
    </row>
    <row r="69" spans="1:14">
      <c r="A69" t="s">
        <v>280</v>
      </c>
      <c r="M69" s="27"/>
      <c r="N69" s="10" t="s">
        <v>115</v>
      </c>
    </row>
    <row r="70" spans="1:14">
      <c r="A70" t="s">
        <v>281</v>
      </c>
      <c r="M70" s="25"/>
      <c r="N70" s="10" t="s">
        <v>116</v>
      </c>
    </row>
    <row r="71" spans="1:14">
      <c r="A71" t="s">
        <v>282</v>
      </c>
      <c r="M71" s="25"/>
      <c r="N71" s="10" t="s">
        <v>117</v>
      </c>
    </row>
    <row r="72" spans="1:14">
      <c r="M72" s="25"/>
      <c r="N72" s="10" t="s">
        <v>118</v>
      </c>
    </row>
    <row r="73" spans="1:14">
      <c r="M73" s="25"/>
      <c r="N73" s="10" t="s">
        <v>119</v>
      </c>
    </row>
    <row r="74" spans="1:14">
      <c r="M74" s="25"/>
      <c r="N74" s="10" t="s">
        <v>120</v>
      </c>
    </row>
    <row r="75" spans="1:14">
      <c r="M75" s="25"/>
      <c r="N75" s="10" t="s">
        <v>121</v>
      </c>
    </row>
    <row r="76" spans="1:14">
      <c r="M76" s="25"/>
      <c r="N76" s="10" t="s">
        <v>122</v>
      </c>
    </row>
    <row r="77" spans="1:14">
      <c r="M77" s="25"/>
      <c r="N77" s="10" t="s">
        <v>123</v>
      </c>
    </row>
    <row r="78" spans="1:14">
      <c r="M78" s="25"/>
      <c r="N78" s="10" t="s">
        <v>124</v>
      </c>
    </row>
    <row r="79" spans="1:14">
      <c r="M79" s="25"/>
      <c r="N79" s="10" t="s">
        <v>125</v>
      </c>
    </row>
    <row r="80" spans="1:14">
      <c r="M80" s="25"/>
      <c r="N80" s="10" t="s">
        <v>126</v>
      </c>
    </row>
    <row r="81" spans="13:14" ht="15.75">
      <c r="N81" s="9" t="s">
        <v>161</v>
      </c>
    </row>
    <row r="82" spans="13:14" ht="15.75">
      <c r="M82" s="43"/>
      <c r="N82" s="10" t="s">
        <v>162</v>
      </c>
    </row>
    <row r="83" spans="13:14" ht="15.75">
      <c r="M83" s="43"/>
      <c r="N83" s="10" t="s">
        <v>163</v>
      </c>
    </row>
    <row r="84" spans="13:14" ht="15.75">
      <c r="M84" s="44"/>
      <c r="N84" s="10" t="s">
        <v>164</v>
      </c>
    </row>
    <row r="85" spans="13:14" ht="15.75">
      <c r="M85" s="43"/>
      <c r="N85" s="10" t="s">
        <v>165</v>
      </c>
    </row>
    <row r="86" spans="13:14" ht="15.75">
      <c r="M86" s="44"/>
      <c r="N86" s="10" t="s">
        <v>166</v>
      </c>
    </row>
    <row r="87" spans="13:14" ht="15.75">
      <c r="M87" s="44"/>
      <c r="N87" s="10" t="s">
        <v>167</v>
      </c>
    </row>
    <row r="88" spans="13:14" ht="15.75">
      <c r="M88" s="44"/>
      <c r="N88" s="10" t="s">
        <v>168</v>
      </c>
    </row>
    <row r="89" spans="13:14" ht="15.75">
      <c r="M89" s="44"/>
      <c r="N89" s="10" t="s">
        <v>169</v>
      </c>
    </row>
    <row r="90" spans="13:14" ht="15.75">
      <c r="M90" s="44"/>
      <c r="N90" s="10" t="s">
        <v>170</v>
      </c>
    </row>
    <row r="91" spans="13:14" ht="15.75">
      <c r="M91" s="44"/>
      <c r="N91" s="10" t="s">
        <v>171</v>
      </c>
    </row>
    <row r="92" spans="13:14" ht="15.75">
      <c r="M92" s="43"/>
      <c r="N92" s="10" t="s">
        <v>172</v>
      </c>
    </row>
    <row r="93" spans="13:14" ht="15.75">
      <c r="M93" s="44"/>
      <c r="N93" s="10" t="s">
        <v>173</v>
      </c>
    </row>
    <row r="94" spans="13:14" ht="15.75">
      <c r="M94" s="43"/>
      <c r="N94" s="10" t="s">
        <v>174</v>
      </c>
    </row>
    <row r="95" spans="13:14" ht="15.75">
      <c r="M95" s="43"/>
      <c r="N95" s="10" t="s">
        <v>175</v>
      </c>
    </row>
    <row r="96" spans="13:14" ht="15.75">
      <c r="M96" s="43"/>
      <c r="N96" s="10" t="s">
        <v>176</v>
      </c>
    </row>
    <row r="97" spans="13:14" ht="15.75">
      <c r="M97" s="43"/>
      <c r="N97" s="10" t="s">
        <v>177</v>
      </c>
    </row>
    <row r="98" spans="13:14" ht="15.75">
      <c r="M98" s="44"/>
      <c r="N98" s="10" t="s">
        <v>178</v>
      </c>
    </row>
    <row r="99" spans="13:14" ht="15.75">
      <c r="M99" s="44"/>
      <c r="N99" s="10" t="s">
        <v>179</v>
      </c>
    </row>
    <row r="100" spans="13:14" ht="15.75">
      <c r="M100" s="43"/>
      <c r="N100" s="10" t="s">
        <v>180</v>
      </c>
    </row>
    <row r="101" spans="13:14" ht="15.75">
      <c r="M101" s="44"/>
      <c r="N101" s="10" t="s">
        <v>181</v>
      </c>
    </row>
    <row r="102" spans="13:14" ht="15.75">
      <c r="M102" s="43"/>
      <c r="N102" s="10" t="s">
        <v>182</v>
      </c>
    </row>
    <row r="103" spans="13:14" ht="15.75">
      <c r="M103" s="44"/>
      <c r="N103" s="10" t="s">
        <v>183</v>
      </c>
    </row>
    <row r="104" spans="13:14" ht="15.75">
      <c r="M104" s="44"/>
      <c r="N104" s="10" t="s">
        <v>184</v>
      </c>
    </row>
    <row r="105" spans="13:14" ht="15.75">
      <c r="M105" s="44"/>
      <c r="N105" s="10" t="s">
        <v>185</v>
      </c>
    </row>
    <row r="106" spans="13:14" ht="15.75">
      <c r="M106" s="44"/>
      <c r="N106" s="10" t="s">
        <v>186</v>
      </c>
    </row>
    <row r="107" spans="13:14" ht="15.75">
      <c r="M107" s="44"/>
      <c r="N107" s="10" t="s">
        <v>187</v>
      </c>
    </row>
    <row r="108" spans="13:14" ht="15.75">
      <c r="M108" s="44"/>
      <c r="N108" s="10" t="s">
        <v>188</v>
      </c>
    </row>
    <row r="109" spans="13:14" ht="15.75">
      <c r="M109" s="45"/>
      <c r="N109" s="10" t="s">
        <v>189</v>
      </c>
    </row>
    <row r="110" spans="13:14" ht="15.75">
      <c r="M110" s="45"/>
      <c r="N110" s="10" t="s">
        <v>190</v>
      </c>
    </row>
    <row r="111" spans="13:14" ht="15.75">
      <c r="M111" s="45"/>
      <c r="N111" s="10" t="s">
        <v>191</v>
      </c>
    </row>
    <row r="112" spans="13:14" ht="15.75">
      <c r="M112" s="45"/>
      <c r="N112" s="10" t="s">
        <v>192</v>
      </c>
    </row>
    <row r="113" spans="13:14" ht="15.75">
      <c r="M113" s="45"/>
      <c r="N113" s="10" t="s">
        <v>193</v>
      </c>
    </row>
    <row r="114" spans="13:14" ht="15.75">
      <c r="M114" s="45"/>
      <c r="N114" s="10" t="s">
        <v>194</v>
      </c>
    </row>
    <row r="115" spans="13:14" ht="15.75">
      <c r="N115" s="9" t="s">
        <v>195</v>
      </c>
    </row>
    <row r="116" spans="13:14">
      <c r="N116" s="10" t="s">
        <v>196</v>
      </c>
    </row>
    <row r="117" spans="13:14">
      <c r="N117" s="10" t="s">
        <v>197</v>
      </c>
    </row>
    <row r="118" spans="13:14">
      <c r="N118" s="10" t="s">
        <v>198</v>
      </c>
    </row>
    <row r="119" spans="13:14">
      <c r="N119" s="10" t="s">
        <v>199</v>
      </c>
    </row>
    <row r="120" spans="13:14">
      <c r="N120" s="10" t="s">
        <v>200</v>
      </c>
    </row>
    <row r="121" spans="13:14">
      <c r="N121" s="10" t="s">
        <v>201</v>
      </c>
    </row>
    <row r="122" spans="13:14">
      <c r="N122" s="10" t="s">
        <v>202</v>
      </c>
    </row>
    <row r="123" spans="13:14">
      <c r="N123" s="10" t="s">
        <v>203</v>
      </c>
    </row>
    <row r="124" spans="13:14">
      <c r="N124" s="10" t="s">
        <v>204</v>
      </c>
    </row>
    <row r="125" spans="13:14">
      <c r="N125" s="10" t="s">
        <v>205</v>
      </c>
    </row>
    <row r="126" spans="13:14">
      <c r="N126" s="10" t="s">
        <v>206</v>
      </c>
    </row>
    <row r="127" spans="13:14">
      <c r="N127" s="10" t="s">
        <v>207</v>
      </c>
    </row>
    <row r="128" spans="13:14">
      <c r="N128" s="10" t="s">
        <v>208</v>
      </c>
    </row>
    <row r="129" spans="14:14">
      <c r="N129" s="10" t="s">
        <v>209</v>
      </c>
    </row>
    <row r="130" spans="14:14">
      <c r="N130" s="10" t="s">
        <v>210</v>
      </c>
    </row>
    <row r="131" spans="14:14">
      <c r="N131" s="10" t="s">
        <v>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Лист1</vt:lpstr>
      <vt:lpstr>Protected</vt:lpstr>
      <vt:lpstr>Лист3</vt:lpstr>
      <vt:lpstr>Cisa_57665</vt:lpstr>
      <vt:lpstr>Лист3!Crit_A30</vt:lpstr>
      <vt:lpstr>дополнительный_замок</vt:lpstr>
      <vt:lpstr>Количество_замков</vt:lpstr>
      <vt:lpstr>МДФ_глянец__кожа</vt:lpstr>
      <vt:lpstr>МДФ_зеркало</vt:lpstr>
      <vt:lpstr>МДФ_кожа</vt:lpstr>
      <vt:lpstr>МДФ_рисунок</vt:lpstr>
      <vt:lpstr>МДФ_цвет</vt:lpstr>
      <vt:lpstr>Лист1!Область_печати</vt:lpstr>
      <vt:lpstr>основной_замок</vt:lpstr>
      <vt:lpstr>Покраска</vt:lpstr>
      <vt:lpstr>Фурнитура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2013-07-29T07:57:10Z</cp:lastPrinted>
  <dcterms:created xsi:type="dcterms:W3CDTF">2013-07-12T03:44:39Z</dcterms:created>
  <dcterms:modified xsi:type="dcterms:W3CDTF">2013-08-01T05:13:47Z</dcterms:modified>
</cp:coreProperties>
</file>