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05" yWindow="-105" windowWidth="19425" windowHeight="10305" tabRatio="551"/>
  </bookViews>
  <sheets>
    <sheet name="График" sheetId="1" r:id="rId1"/>
    <sheet name="Сотрудник_время" sheetId="2" r:id="rId2"/>
  </sheets>
  <definedNames>
    <definedName name="Z_39825AE4_4230_4B79_A003_55130E575659_.wvu.PrintArea" localSheetId="0" hidden="1">График!$A$1:$AU$15</definedName>
    <definedName name="Z_39825AE4_4230_4B79_A003_55130E575659_.wvu.PrintArea" localSheetId="1" hidden="1">Сотрудник_время!$A$1:$AJ$27</definedName>
    <definedName name="_xlnm.Print_Area" localSheetId="0">График!$A$1:$AI$15</definedName>
    <definedName name="_xlnm.Print_Area" localSheetId="1">Сотрудник_время!$A$4:$AH$22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5" i="1" l="1"/>
  <c r="BH5" i="1"/>
  <c r="BI5" i="1"/>
  <c r="BJ5" i="1"/>
  <c r="BC5" i="1"/>
  <c r="BF5" i="1"/>
  <c r="CC5" i="1"/>
  <c r="BW5" i="1"/>
  <c r="BP5" i="1"/>
  <c r="BB5" i="1"/>
  <c r="BA5" i="1" l="1"/>
  <c r="AZ5" i="1"/>
  <c r="BQ5" i="1"/>
  <c r="BO5" i="1"/>
  <c r="BN5" i="1"/>
  <c r="BM5" i="1"/>
  <c r="BV5" i="1"/>
  <c r="BU5" i="1"/>
  <c r="BX5" i="1"/>
  <c r="BT5" i="1"/>
  <c r="CB5" i="1"/>
  <c r="CA5" i="1"/>
  <c r="CT4" i="1"/>
  <c r="CS5" i="1"/>
  <c r="CS6" i="1"/>
  <c r="CS7" i="1"/>
  <c r="CS8" i="1"/>
  <c r="CS9" i="1"/>
  <c r="CS10" i="1"/>
  <c r="CS11" i="1"/>
  <c r="CS12" i="1"/>
  <c r="CS13" i="1"/>
  <c r="CS14" i="1"/>
  <c r="CS15" i="1"/>
  <c r="CS4" i="1"/>
  <c r="CR5" i="1"/>
  <c r="CR6" i="1"/>
  <c r="CR7" i="1"/>
  <c r="CR8" i="1"/>
  <c r="CR9" i="1"/>
  <c r="CR10" i="1"/>
  <c r="CR11" i="1"/>
  <c r="CR12" i="1"/>
  <c r="CR13" i="1"/>
  <c r="CR14" i="1"/>
  <c r="CR15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H5" i="1" l="1"/>
  <c r="CG5" i="1"/>
  <c r="CF5" i="1"/>
  <c r="CQ10" i="1"/>
  <c r="CL10" i="1"/>
  <c r="CJ10" i="1"/>
  <c r="CN10" i="1"/>
  <c r="CT9" i="1"/>
  <c r="CG9" i="1"/>
  <c r="CO9" i="1"/>
  <c r="CM9" i="1"/>
  <c r="CK9" i="1"/>
  <c r="CO8" i="1"/>
  <c r="CM8" i="1"/>
  <c r="CK8" i="1"/>
  <c r="CJ8" i="1"/>
  <c r="CI8" i="1"/>
  <c r="CG8" i="1"/>
  <c r="CT8" i="1"/>
  <c r="CJ11" i="1"/>
  <c r="CI11" i="1"/>
  <c r="CQ7" i="1"/>
  <c r="CG7" i="1"/>
  <c r="CP7" i="1"/>
  <c r="CO7" i="1"/>
  <c r="CN7" i="1"/>
  <c r="CM7" i="1"/>
  <c r="CL7" i="1"/>
  <c r="CK7" i="1"/>
  <c r="CJ7" i="1"/>
  <c r="CF7" i="1"/>
  <c r="CH11" i="1"/>
  <c r="CH7" i="1"/>
  <c r="CI7" i="1"/>
  <c r="CP6" i="1"/>
  <c r="CO6" i="1"/>
  <c r="CG6" i="1"/>
  <c r="CQ6" i="1"/>
  <c r="CN6" i="1"/>
  <c r="CM6" i="1"/>
  <c r="CH6" i="1"/>
  <c r="CL6" i="1"/>
  <c r="CK6" i="1"/>
  <c r="CJ6" i="1"/>
  <c r="CI6" i="1"/>
  <c r="CM10" i="1"/>
  <c r="CF6" i="1"/>
  <c r="CT6" i="1"/>
  <c r="CT5" i="1"/>
  <c r="CJ5" i="1"/>
  <c r="CL5" i="1"/>
  <c r="CM5" i="1"/>
  <c r="CK5" i="1"/>
  <c r="CN5" i="1"/>
  <c r="CO5" i="1"/>
  <c r="CP5" i="1"/>
  <c r="CQ5" i="1"/>
  <c r="CI5" i="1"/>
  <c r="CR2" i="1"/>
  <c r="CS2" i="1"/>
  <c r="AZ3" i="1"/>
  <c r="BA2" i="1"/>
  <c r="BA3" i="1" s="1"/>
  <c r="CN8" i="1" l="1"/>
  <c r="CI10" i="1"/>
  <c r="CL8" i="1"/>
  <c r="CP8" i="1"/>
  <c r="CH8" i="1"/>
  <c r="CQ8" i="1"/>
  <c r="CF8" i="1"/>
  <c r="CN11" i="1"/>
  <c r="CP9" i="1"/>
  <c r="CK10" i="1"/>
  <c r="CT7" i="1"/>
  <c r="CP11" i="1"/>
  <c r="CH9" i="1"/>
  <c r="CO10" i="1"/>
  <c r="CL11" i="1"/>
  <c r="CQ9" i="1"/>
  <c r="CL9" i="1"/>
  <c r="CP10" i="1"/>
  <c r="CM11" i="1"/>
  <c r="CN9" i="1"/>
  <c r="CF10" i="1"/>
  <c r="CI9" i="1"/>
  <c r="CG10" i="1"/>
  <c r="CK11" i="1"/>
  <c r="CF11" i="1"/>
  <c r="CG11" i="1"/>
  <c r="CH10" i="1"/>
  <c r="CO11" i="1"/>
  <c r="CQ11" i="1"/>
  <c r="CJ9" i="1"/>
  <c r="CT10" i="1"/>
  <c r="CF9" i="1"/>
  <c r="BB2" i="1"/>
  <c r="B3" i="1"/>
  <c r="CT11" i="1" l="1"/>
  <c r="CL14" i="1"/>
  <c r="CK14" i="1"/>
  <c r="CF14" i="1"/>
  <c r="CP14" i="1"/>
  <c r="CM14" i="1"/>
  <c r="CJ14" i="1"/>
  <c r="CG14" i="1"/>
  <c r="CO14" i="1"/>
  <c r="CN14" i="1"/>
  <c r="CH14" i="1"/>
  <c r="CI14" i="1"/>
  <c r="CQ14" i="1"/>
  <c r="BB3" i="1"/>
  <c r="BC2" i="1"/>
  <c r="B9" i="2"/>
  <c r="B10" i="2"/>
  <c r="B11" i="2"/>
  <c r="B12" i="2"/>
  <c r="B13" i="2"/>
  <c r="B14" i="2"/>
  <c r="B15" i="2"/>
  <c r="B16" i="2"/>
  <c r="B17" i="2"/>
  <c r="B18" i="2"/>
  <c r="B19" i="2"/>
  <c r="B20" i="2"/>
  <c r="B8" i="2"/>
  <c r="CL12" i="1" l="1"/>
  <c r="CT12" i="1"/>
  <c r="CN12" i="1"/>
  <c r="CO12" i="1"/>
  <c r="CI12" i="1"/>
  <c r="CK12" i="1"/>
  <c r="CH12" i="1"/>
  <c r="CQ12" i="1"/>
  <c r="CG12" i="1"/>
  <c r="CM12" i="1"/>
  <c r="CF12" i="1"/>
  <c r="CJ12" i="1"/>
  <c r="CP12" i="1"/>
  <c r="BC3" i="1"/>
  <c r="BD2" i="1"/>
  <c r="J4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H21" i="2"/>
  <c r="AH20" i="2"/>
  <c r="AH19" i="2"/>
  <c r="AH15" i="1" s="1"/>
  <c r="AH18" i="2"/>
  <c r="AH14" i="1" s="1"/>
  <c r="AH17" i="2"/>
  <c r="AH13" i="1" s="1"/>
  <c r="AH16" i="2"/>
  <c r="AH12" i="1" s="1"/>
  <c r="AH15" i="2"/>
  <c r="AH11" i="1" s="1"/>
  <c r="AH14" i="2"/>
  <c r="AH10" i="1" s="1"/>
  <c r="AH13" i="2"/>
  <c r="AH9" i="1" s="1"/>
  <c r="AH12" i="2"/>
  <c r="AH8" i="1" s="1"/>
  <c r="AH11" i="2"/>
  <c r="AH7" i="1" s="1"/>
  <c r="AH10" i="2"/>
  <c r="AH6" i="1" s="1"/>
  <c r="AH9" i="2"/>
  <c r="AH5" i="1" s="1"/>
  <c r="AH8" i="2"/>
  <c r="AH4" i="1" s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CH13" i="1" l="1"/>
  <c r="CQ13" i="1"/>
  <c r="CG13" i="1"/>
  <c r="CT13" i="1"/>
  <c r="CF13" i="1"/>
  <c r="CP13" i="1"/>
  <c r="CN13" i="1"/>
  <c r="CM13" i="1"/>
  <c r="CO13" i="1"/>
  <c r="CJ13" i="1"/>
  <c r="CL13" i="1"/>
  <c r="CK13" i="1"/>
  <c r="CI13" i="1"/>
  <c r="BD3" i="1"/>
  <c r="BE2" i="1"/>
  <c r="AG12" i="1"/>
  <c r="AG8" i="1"/>
  <c r="AG13" i="1"/>
  <c r="AG11" i="1"/>
  <c r="AG6" i="1"/>
  <c r="AG7" i="1"/>
  <c r="AG10" i="1"/>
  <c r="AG14" i="1"/>
  <c r="AG15" i="1"/>
  <c r="AG4" i="1"/>
  <c r="AG5" i="1"/>
  <c r="AG9" i="1"/>
  <c r="AH22" i="2"/>
  <c r="C2" i="1"/>
  <c r="C3" i="1" s="1"/>
  <c r="CT14" i="1" l="1"/>
  <c r="CL15" i="1"/>
  <c r="CI15" i="1"/>
  <c r="CO15" i="1"/>
  <c r="CH15" i="1"/>
  <c r="CF15" i="1"/>
  <c r="CP15" i="1"/>
  <c r="CK15" i="1"/>
  <c r="CT15" i="1"/>
  <c r="CQ15" i="1"/>
  <c r="CN15" i="1"/>
  <c r="CG15" i="1"/>
  <c r="CJ15" i="1"/>
  <c r="CM15" i="1"/>
  <c r="BE3" i="1"/>
  <c r="BF2" i="1"/>
  <c r="D2" i="1"/>
  <c r="D3" i="1" s="1"/>
  <c r="CT2" i="1" l="1"/>
  <c r="BF3" i="1"/>
  <c r="BG2" i="1"/>
  <c r="E2" i="1"/>
  <c r="E3" i="1" s="1"/>
  <c r="BG3" i="1" l="1"/>
  <c r="BH2" i="1"/>
  <c r="F2" i="1"/>
  <c r="F3" i="1" s="1"/>
  <c r="BH3" i="1" l="1"/>
  <c r="BI2" i="1"/>
  <c r="G2" i="1"/>
  <c r="G3" i="1" s="1"/>
  <c r="BI3" i="1" l="1"/>
  <c r="BJ2" i="1"/>
  <c r="H2" i="1"/>
  <c r="H3" i="1" s="1"/>
  <c r="BJ3" i="1" l="1"/>
  <c r="BK2" i="1"/>
  <c r="I2" i="1"/>
  <c r="I3" i="1" s="1"/>
  <c r="BK3" i="1" l="1"/>
  <c r="BL2" i="1"/>
  <c r="J2" i="1"/>
  <c r="J3" i="1" s="1"/>
  <c r="BL3" i="1" l="1"/>
  <c r="BM2" i="1"/>
  <c r="K2" i="1"/>
  <c r="K3" i="1" s="1"/>
  <c r="BM3" i="1" l="1"/>
  <c r="BN2" i="1"/>
  <c r="L2" i="1"/>
  <c r="L3" i="1" s="1"/>
  <c r="BN3" i="1" l="1"/>
  <c r="BO2" i="1"/>
  <c r="M2" i="1"/>
  <c r="M3" i="1" s="1"/>
  <c r="BO3" i="1" l="1"/>
  <c r="BP2" i="1"/>
  <c r="N2" i="1"/>
  <c r="N3" i="1" s="1"/>
  <c r="BP3" i="1" l="1"/>
  <c r="BQ2" i="1"/>
  <c r="O2" i="1"/>
  <c r="O3" i="1" s="1"/>
  <c r="BQ3" i="1" l="1"/>
  <c r="BR2" i="1"/>
  <c r="P2" i="1"/>
  <c r="P3" i="1" s="1"/>
  <c r="BR3" i="1" l="1"/>
  <c r="BS2" i="1"/>
  <c r="Q2" i="1"/>
  <c r="Q3" i="1" s="1"/>
  <c r="BS3" i="1" l="1"/>
  <c r="BT2" i="1"/>
  <c r="R2" i="1"/>
  <c r="R3" i="1" s="1"/>
  <c r="BT3" i="1" l="1"/>
  <c r="BU2" i="1"/>
  <c r="S2" i="1"/>
  <c r="S3" i="1" s="1"/>
  <c r="BU3" i="1" l="1"/>
  <c r="BV2" i="1"/>
  <c r="T2" i="1"/>
  <c r="T3" i="1" s="1"/>
  <c r="BV3" i="1" l="1"/>
  <c r="BW2" i="1"/>
  <c r="U2" i="1"/>
  <c r="U3" i="1" s="1"/>
  <c r="BW3" i="1" l="1"/>
  <c r="BX2" i="1"/>
  <c r="V2" i="1"/>
  <c r="V3" i="1" s="1"/>
  <c r="BX3" i="1" l="1"/>
  <c r="BY2" i="1"/>
  <c r="W2" i="1"/>
  <c r="W3" i="1" s="1"/>
  <c r="BY3" i="1" l="1"/>
  <c r="BZ2" i="1"/>
  <c r="X2" i="1"/>
  <c r="X3" i="1" s="1"/>
  <c r="BZ3" i="1" l="1"/>
  <c r="CA2" i="1"/>
  <c r="Y2" i="1"/>
  <c r="Y3" i="1" s="1"/>
  <c r="CA3" i="1" l="1"/>
  <c r="CB2" i="1"/>
  <c r="Z2" i="1"/>
  <c r="Z3" i="1" s="1"/>
  <c r="CB3" i="1" l="1"/>
  <c r="CC2" i="1"/>
  <c r="AA2" i="1"/>
  <c r="AA3" i="1" s="1"/>
  <c r="CC3" i="1" l="1"/>
  <c r="CD2" i="1"/>
  <c r="CD3" i="1" s="1"/>
  <c r="AB2" i="1"/>
  <c r="AB3" i="1" s="1"/>
  <c r="AC2" i="1" l="1"/>
  <c r="AC3" i="1" s="1"/>
  <c r="AD2" i="1" l="1"/>
  <c r="AD3" i="1" s="1"/>
  <c r="AE2" i="1" l="1"/>
  <c r="AE3" i="1" s="1"/>
  <c r="AF2" i="1" l="1"/>
  <c r="AF3" i="1" l="1"/>
  <c r="AV10" i="1" l="1"/>
  <c r="AV12" i="1"/>
  <c r="AV5" i="1"/>
  <c r="AW10" i="1"/>
  <c r="AW5" i="1"/>
  <c r="AX5" i="1"/>
  <c r="AV6" i="1"/>
  <c r="AX6" i="1"/>
  <c r="AV14" i="1"/>
  <c r="AW9" i="1"/>
  <c r="AW15" i="1"/>
  <c r="AV13" i="1"/>
  <c r="AX10" i="1"/>
  <c r="AX8" i="1"/>
  <c r="AW11" i="1"/>
  <c r="AW6" i="1"/>
  <c r="AW7" i="1"/>
  <c r="AW14" i="1"/>
  <c r="AV11" i="1"/>
  <c r="AX4" i="1"/>
  <c r="AV7" i="1"/>
  <c r="AW8" i="1"/>
  <c r="AW12" i="1"/>
  <c r="AV15" i="1"/>
  <c r="AX15" i="1"/>
  <c r="AX9" i="1"/>
  <c r="AX7" i="1"/>
  <c r="AV9" i="1"/>
  <c r="AX14" i="1"/>
  <c r="AV8" i="1"/>
  <c r="AX12" i="1"/>
  <c r="AW13" i="1"/>
  <c r="AX11" i="1"/>
  <c r="AX13" i="1"/>
  <c r="AW4" i="1"/>
  <c r="AV4" i="1"/>
  <c r="AW2" i="1" l="1"/>
  <c r="AV2" i="1"/>
  <c r="AX2" i="1" l="1"/>
</calcChain>
</file>

<file path=xl/sharedStrings.xml><?xml version="1.0" encoding="utf-8"?>
<sst xmlns="http://schemas.openxmlformats.org/spreadsheetml/2006/main" count="187" uniqueCount="38">
  <si>
    <t>Октябрь</t>
  </si>
  <si>
    <t>Статистика</t>
  </si>
  <si>
    <t>Фамилия И.О.</t>
  </si>
  <si>
    <t>Всегосмен</t>
  </si>
  <si>
    <t>часов</t>
  </si>
  <si>
    <t>выходные</t>
  </si>
  <si>
    <t>маршрут</t>
  </si>
  <si>
    <t>в</t>
  </si>
  <si>
    <t>б</t>
  </si>
  <si>
    <t>ТАБЕЛЬ УЧЕТА РАБОЧЕГО ВРЕМЕНИ</t>
  </si>
  <si>
    <t>№п/п</t>
  </si>
  <si>
    <t>Фамилия, Имя, Отчество</t>
  </si>
  <si>
    <t>Числа месяца</t>
  </si>
  <si>
    <t>Всего часов за месяц</t>
  </si>
  <si>
    <t>д</t>
  </si>
  <si>
    <t>за день  у всех часов</t>
  </si>
  <si>
    <t>Алексеев Макар Ильич</t>
  </si>
  <si>
    <t>Попов Даниил Камильевич</t>
  </si>
  <si>
    <t>Воронцов Эрик Саввич</t>
  </si>
  <si>
    <t>Лаврентьев Илья Львович</t>
  </si>
  <si>
    <t>Савин Александр Алексеевич</t>
  </si>
  <si>
    <t>Григорьев Артём Арсентьевич</t>
  </si>
  <si>
    <t>Воронин Владислав Алексеевич</t>
  </si>
  <si>
    <t>Журавлев Данила Даниилович</t>
  </si>
  <si>
    <t>Морозов Роман Леонидович</t>
  </si>
  <si>
    <t>Попов Алексей Саввич</t>
  </si>
  <si>
    <t>Миронов Вадим Александрович</t>
  </si>
  <si>
    <t>Беликов Илья Андреевич</t>
  </si>
  <si>
    <t>Сб</t>
  </si>
  <si>
    <t>Вс</t>
  </si>
  <si>
    <t>раб</t>
  </si>
  <si>
    <t>в ячейках таблицы (В:АF) заранее заполняются дни когда сотрудник болен-б, выходной - в, дежурный-д.</t>
  </si>
  <si>
    <t>Сотрудники охраны выезжают на маршруты и получают оплату почасовую. Маршруты по времени разные.</t>
  </si>
  <si>
    <t>В будние дни маршруты : 1, 2, 3, 4, 5, 6, 7, 8, 9, 10</t>
  </si>
  <si>
    <t>в субботу : 1, 2, 3, 4, 56, 7 (шесть)</t>
  </si>
  <si>
    <t>в воскресенье: 13, 2, 4, 56 (пять)</t>
  </si>
  <si>
    <t xml:space="preserve">Задача: составить график  работы, чтобы за месяц сотрудники имели равное кол-во выездов на тот или иной маршрут. </t>
  </si>
  <si>
    <t>Особенность, если сегодня он был по маршруту№6, завтра обязательно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</si>
</sst>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[h]:mm:ss;@"/>
    <numFmt numFmtId="166" formatCode="hh:mm"/>
    <numFmt numFmtId="167" formatCode="[hh]:mm:ss"/>
  </numFmts>
  <fonts count="36">
    <font>
      <sz val="10"/>
      <color theme="1"/>
      <name val="Arial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Arial1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Calibri"/>
      <family val="2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b/>
      <sz val="2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sz val="11"/>
      <name val="Arial Unicode MS"/>
    </font>
    <font>
      <sz val="10"/>
      <name val="Arial Unicode MS"/>
    </font>
    <font>
      <b/>
      <sz val="11"/>
      <name val="Arial Unicode MS"/>
    </font>
    <font>
      <b/>
      <sz val="11"/>
      <color theme="1"/>
      <name val="Arial Unicode MS"/>
    </font>
    <font>
      <b/>
      <sz val="10"/>
      <name val="Arial"/>
      <family val="2"/>
      <charset val="204"/>
    </font>
    <font>
      <b/>
      <sz val="10"/>
      <name val="Cambria"/>
      <family val="1"/>
      <charset val="204"/>
    </font>
    <font>
      <b/>
      <sz val="12"/>
      <name val="Calibri"/>
      <family val="2"/>
      <charset val="204"/>
    </font>
    <font>
      <sz val="11"/>
      <name val="Cambria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11"/>
      <color rgb="FFFF0000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Arial Unicode MS"/>
      <family val="2"/>
      <charset val="204"/>
    </font>
    <font>
      <sz val="18"/>
      <name val="Calibri"/>
      <family val="2"/>
      <charset val="204"/>
    </font>
    <font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indexed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26"/>
      </patternFill>
    </fill>
    <fill>
      <patternFill patternType="solid">
        <fgColor rgb="FFC00000"/>
        <bgColor indexed="53"/>
      </patternFill>
    </fill>
    <fill>
      <patternFill patternType="solid">
        <fgColor theme="0"/>
        <bgColor indexed="5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3" fillId="0" borderId="0"/>
  </cellStyleXfs>
  <cellXfs count="96">
    <xf numFmtId="0" fontId="0" fillId="0" borderId="0" xfId="0"/>
    <xf numFmtId="0" fontId="1" fillId="0" borderId="0" xfId="4" applyFont="1"/>
    <xf numFmtId="0" fontId="5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2" borderId="0" xfId="4" applyFont="1" applyFill="1"/>
    <xf numFmtId="0" fontId="12" fillId="9" borderId="1" xfId="4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left" vertical="top"/>
    </xf>
    <xf numFmtId="0" fontId="18" fillId="0" borderId="0" xfId="1" applyFont="1"/>
    <xf numFmtId="0" fontId="8" fillId="0" borderId="0" xfId="1" applyFont="1" applyAlignment="1">
      <alignment horizontal="left" vertical="top"/>
    </xf>
    <xf numFmtId="0" fontId="8" fillId="0" borderId="0" xfId="1" applyFont="1" applyAlignment="1">
      <alignment vertical="top" wrapText="1"/>
    </xf>
    <xf numFmtId="0" fontId="18" fillId="0" borderId="0" xfId="1" applyFont="1" applyAlignment="1">
      <alignment horizontal="left" vertical="top"/>
    </xf>
    <xf numFmtId="0" fontId="13" fillId="0" borderId="0" xfId="1" applyFont="1"/>
    <xf numFmtId="0" fontId="19" fillId="0" borderId="0" xfId="1" applyFont="1"/>
    <xf numFmtId="0" fontId="23" fillId="10" borderId="11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4" fillId="11" borderId="11" xfId="1" applyFont="1" applyFill="1" applyBorder="1" applyAlignment="1">
      <alignment horizontal="center" vertical="center"/>
    </xf>
    <xf numFmtId="0" fontId="23" fillId="11" borderId="11" xfId="1" applyFont="1" applyFill="1" applyBorder="1" applyAlignment="1">
      <alignment horizontal="center" vertical="center"/>
    </xf>
    <xf numFmtId="0" fontId="23" fillId="12" borderId="11" xfId="1" applyFont="1" applyFill="1" applyBorder="1" applyAlignment="1">
      <alignment horizontal="center" vertical="center"/>
    </xf>
    <xf numFmtId="0" fontId="18" fillId="0" borderId="8" xfId="1" applyFont="1" applyBorder="1" applyAlignment="1">
      <alignment horizontal="center" vertical="top"/>
    </xf>
    <xf numFmtId="0" fontId="10" fillId="0" borderId="12" xfId="1" applyFont="1" applyBorder="1" applyAlignment="1">
      <alignment vertical="center" wrapText="1"/>
    </xf>
    <xf numFmtId="166" fontId="25" fillId="2" borderId="1" xfId="0" applyNumberFormat="1" applyFont="1" applyFill="1" applyBorder="1" applyAlignment="1">
      <alignment horizontal="center" vertical="center"/>
    </xf>
    <xf numFmtId="166" fontId="26" fillId="2" borderId="1" xfId="0" applyNumberFormat="1" applyFont="1" applyFill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top"/>
    </xf>
    <xf numFmtId="0" fontId="27" fillId="0" borderId="1" xfId="1" applyFont="1" applyBorder="1"/>
    <xf numFmtId="0" fontId="1" fillId="2" borderId="1" xfId="1" applyFont="1" applyFill="1" applyBorder="1"/>
    <xf numFmtId="0" fontId="1" fillId="0" borderId="1" xfId="1" applyFont="1" applyBorder="1"/>
    <xf numFmtId="0" fontId="28" fillId="0" borderId="1" xfId="1" applyFont="1" applyBorder="1"/>
    <xf numFmtId="0" fontId="14" fillId="0" borderId="0" xfId="1" applyFont="1"/>
    <xf numFmtId="166" fontId="25" fillId="13" borderId="1" xfId="0" applyNumberFormat="1" applyFont="1" applyFill="1" applyBorder="1" applyAlignment="1">
      <alignment horizontal="center" vertical="center"/>
    </xf>
    <xf numFmtId="166" fontId="26" fillId="13" borderId="1" xfId="0" applyNumberFormat="1" applyFont="1" applyFill="1" applyBorder="1" applyAlignment="1">
      <alignment horizontal="center" vertical="center"/>
    </xf>
    <xf numFmtId="0" fontId="1" fillId="14" borderId="0" xfId="4" applyFont="1" applyFill="1" applyAlignment="1">
      <alignment horizontal="center" vertical="center"/>
    </xf>
    <xf numFmtId="165" fontId="25" fillId="3" borderId="9" xfId="0" applyNumberFormat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center" vertical="top"/>
    </xf>
    <xf numFmtId="0" fontId="18" fillId="0" borderId="15" xfId="1" applyFont="1" applyBorder="1" applyAlignment="1">
      <alignment horizontal="center" vertical="top"/>
    </xf>
    <xf numFmtId="0" fontId="1" fillId="0" borderId="0" xfId="1" applyFont="1" applyBorder="1"/>
    <xf numFmtId="0" fontId="29" fillId="0" borderId="16" xfId="1" applyFont="1" applyBorder="1" applyAlignment="1">
      <alignment horizontal="center" vertical="top"/>
    </xf>
    <xf numFmtId="0" fontId="33" fillId="0" borderId="4" xfId="1" applyFont="1" applyBorder="1" applyAlignment="1"/>
    <xf numFmtId="167" fontId="30" fillId="7" borderId="4" xfId="0" applyNumberFormat="1" applyFont="1" applyFill="1" applyBorder="1" applyAlignment="1">
      <alignment horizontal="center" vertical="center"/>
    </xf>
    <xf numFmtId="167" fontId="30" fillId="3" borderId="10" xfId="0" applyNumberFormat="1" applyFont="1" applyFill="1" applyBorder="1" applyAlignment="1">
      <alignment horizontal="center" vertical="center"/>
    </xf>
    <xf numFmtId="0" fontId="19" fillId="0" borderId="0" xfId="4" applyFont="1"/>
    <xf numFmtId="0" fontId="6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" fillId="0" borderId="0" xfId="4" applyFont="1" applyBorder="1"/>
    <xf numFmtId="0" fontId="4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0" fontId="1" fillId="0" borderId="0" xfId="4" applyFont="1" applyFill="1"/>
    <xf numFmtId="0" fontId="1" fillId="0" borderId="0" xfId="4" applyFont="1" applyFill="1" applyBorder="1"/>
    <xf numFmtId="0" fontId="34" fillId="0" borderId="0" xfId="4" applyFont="1"/>
    <xf numFmtId="164" fontId="8" fillId="2" borderId="1" xfId="4" applyNumberFormat="1" applyFont="1" applyFill="1" applyBorder="1" applyAlignment="1">
      <alignment horizontal="center" vertical="center" wrapText="1"/>
    </xf>
    <xf numFmtId="164" fontId="8" fillId="0" borderId="1" xfId="4" applyNumberFormat="1" applyFont="1" applyBorder="1" applyAlignment="1">
      <alignment horizontal="center" vertical="center" wrapText="1"/>
    </xf>
    <xf numFmtId="164" fontId="10" fillId="2" borderId="1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/>
    </xf>
    <xf numFmtId="0" fontId="4" fillId="5" borderId="1" xfId="4" applyFont="1" applyFill="1" applyBorder="1" applyAlignment="1">
      <alignment horizontal="center" vertical="center"/>
    </xf>
    <xf numFmtId="0" fontId="4" fillId="6" borderId="1" xfId="4" applyFont="1" applyFill="1" applyBorder="1" applyAlignment="1">
      <alignment horizontal="center" vertical="center"/>
    </xf>
    <xf numFmtId="0" fontId="31" fillId="4" borderId="1" xfId="4" applyFont="1" applyFill="1" applyBorder="1" applyAlignment="1">
      <alignment horizontal="center" vertical="center"/>
    </xf>
    <xf numFmtId="0" fontId="31" fillId="5" borderId="1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5" fillId="7" borderId="1" xfId="4" applyFont="1" applyFill="1" applyBorder="1" applyAlignment="1">
      <alignment horizontal="center" vertical="center"/>
    </xf>
    <xf numFmtId="0" fontId="1" fillId="2" borderId="17" xfId="4" applyFont="1" applyFill="1" applyBorder="1" applyAlignment="1">
      <alignment vertical="center"/>
    </xf>
    <xf numFmtId="0" fontId="1" fillId="2" borderId="19" xfId="4" applyFont="1" applyFill="1" applyBorder="1" applyAlignment="1">
      <alignment vertical="center"/>
    </xf>
    <xf numFmtId="0" fontId="1" fillId="2" borderId="18" xfId="4" applyFont="1" applyFill="1" applyBorder="1" applyAlignment="1">
      <alignment vertical="center"/>
    </xf>
    <xf numFmtId="0" fontId="0" fillId="0" borderId="1" xfId="0" applyBorder="1"/>
    <xf numFmtId="0" fontId="4" fillId="2" borderId="1" xfId="4" applyFont="1" applyFill="1" applyBorder="1" applyAlignment="1">
      <alignment horizontal="center" vertical="center"/>
    </xf>
    <xf numFmtId="165" fontId="11" fillId="7" borderId="1" xfId="0" applyNumberFormat="1" applyFont="1" applyFill="1" applyBorder="1" applyAlignment="1">
      <alignment horizontal="center" vertical="center"/>
    </xf>
    <xf numFmtId="0" fontId="0" fillId="15" borderId="1" xfId="0" applyFill="1" applyBorder="1"/>
    <xf numFmtId="0" fontId="4" fillId="8" borderId="1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vertical="center"/>
    </xf>
    <xf numFmtId="0" fontId="5" fillId="2" borderId="20" xfId="4" applyFont="1" applyFill="1" applyBorder="1" applyAlignment="1">
      <alignment vertical="center"/>
    </xf>
    <xf numFmtId="0" fontId="5" fillId="2" borderId="6" xfId="4" applyFont="1" applyFill="1" applyBorder="1" applyAlignment="1">
      <alignment vertical="center"/>
    </xf>
    <xf numFmtId="0" fontId="35" fillId="2" borderId="1" xfId="4" applyFont="1" applyFill="1" applyBorder="1" applyAlignment="1">
      <alignment horizontal="center" vertical="center" wrapText="1"/>
    </xf>
    <xf numFmtId="0" fontId="35" fillId="7" borderId="1" xfId="4" applyFont="1" applyFill="1" applyBorder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6" fillId="0" borderId="0" xfId="4" applyFont="1" applyAlignment="1">
      <alignment horizontal="left"/>
    </xf>
    <xf numFmtId="0" fontId="32" fillId="7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17" fontId="17" fillId="0" borderId="0" xfId="1" applyNumberFormat="1" applyFont="1" applyAlignment="1">
      <alignment horizontal="center"/>
    </xf>
    <xf numFmtId="0" fontId="17" fillId="0" borderId="0" xfId="1" applyFont="1" applyAlignment="1">
      <alignment horizontal="center"/>
    </xf>
    <xf numFmtId="0" fontId="15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2" fillId="3" borderId="5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</cellXfs>
  <cellStyles count="6">
    <cellStyle name="Excel Built-in Normal" xfId="1"/>
    <cellStyle name="Excel Built-in Normal 1" xfId="2"/>
    <cellStyle name="Excel Built-in Normal 2" xfId="3"/>
    <cellStyle name="Обычный" xfId="0" builtinId="0"/>
    <cellStyle name="Обычный 2" xfId="4"/>
    <cellStyle name="Обычный 3" xfId="5"/>
  </cellStyles>
  <dxfs count="6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T27"/>
  <sheetViews>
    <sheetView tabSelected="1" zoomScale="85" zoomScaleNormal="85" workbookViewId="0">
      <pane xSplit="1" topLeftCell="AI1" activePane="topRight" state="frozen"/>
      <selection activeCell="AH16" sqref="AH16"/>
      <selection pane="topRight" activeCell="BA18" sqref="BA18"/>
    </sheetView>
  </sheetViews>
  <sheetFormatPr defaultColWidth="20" defaultRowHeight="15"/>
  <cols>
    <col min="1" max="1" width="28.42578125" style="48" bestFit="1" customWidth="1"/>
    <col min="2" max="31" width="4.7109375" style="48" customWidth="1"/>
    <col min="32" max="32" width="4.7109375" style="49" customWidth="1"/>
    <col min="33" max="33" width="5.7109375" style="48" customWidth="1"/>
    <col min="34" max="34" width="10.5703125" style="48" customWidth="1"/>
    <col min="35" max="35" width="4.7109375" style="50" customWidth="1"/>
    <col min="36" max="36" width="3.140625" style="51" bestFit="1" customWidth="1"/>
    <col min="37" max="38" width="2.7109375" style="51" bestFit="1" customWidth="1"/>
    <col min="39" max="40" width="3.140625" style="51" bestFit="1" customWidth="1"/>
    <col min="41" max="43" width="2.7109375" style="51" bestFit="1" customWidth="1"/>
    <col min="44" max="44" width="3.140625" style="51" bestFit="1" customWidth="1"/>
    <col min="45" max="47" width="3.85546875" style="51" bestFit="1" customWidth="1"/>
    <col min="48" max="48" width="6.7109375" style="48" customWidth="1"/>
    <col min="49" max="50" width="5.7109375" style="48" customWidth="1"/>
    <col min="51" max="51" width="20" style="53"/>
    <col min="52" max="82" width="4.7109375" style="53" customWidth="1"/>
    <col min="83" max="83" width="4.7109375" style="50" customWidth="1"/>
    <col min="84" max="84" width="3.140625" style="51" bestFit="1" customWidth="1"/>
    <col min="85" max="86" width="2.7109375" style="51" bestFit="1" customWidth="1"/>
    <col min="87" max="88" width="3.140625" style="51" bestFit="1" customWidth="1"/>
    <col min="89" max="91" width="2.7109375" style="51" bestFit="1" customWidth="1"/>
    <col min="92" max="92" width="3.140625" style="51" bestFit="1" customWidth="1"/>
    <col min="93" max="95" width="3.85546875" style="51" bestFit="1" customWidth="1"/>
    <col min="96" max="96" width="6.7109375" style="48" customWidth="1"/>
    <col min="97" max="98" width="5.7109375" style="48" customWidth="1"/>
    <col min="99" max="16384" width="20" style="53"/>
  </cols>
  <sheetData>
    <row r="1" spans="1:98" s="52" customFormat="1" ht="18.75">
      <c r="A1" s="4"/>
      <c r="B1" s="4"/>
      <c r="C1" s="4"/>
      <c r="D1" s="4"/>
      <c r="E1" s="4"/>
      <c r="F1" s="4"/>
      <c r="G1" s="4"/>
      <c r="H1" s="79" t="s">
        <v>0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80">
        <v>2024</v>
      </c>
      <c r="T1" s="80"/>
      <c r="U1" s="80"/>
      <c r="V1" s="80"/>
      <c r="W1" s="80"/>
      <c r="X1" s="80"/>
      <c r="Y1" s="80"/>
      <c r="Z1" s="80"/>
      <c r="AA1" s="80"/>
      <c r="AB1" s="80"/>
      <c r="AC1" s="4"/>
      <c r="AD1" s="4"/>
      <c r="AE1" s="4"/>
      <c r="AF1" s="4"/>
      <c r="AG1" s="4"/>
      <c r="AH1" s="36">
        <v>184</v>
      </c>
      <c r="AI1" s="2"/>
      <c r="AJ1" s="66" t="s">
        <v>1</v>
      </c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8"/>
      <c r="AV1" s="1"/>
      <c r="AW1" s="1"/>
      <c r="AX1" s="1"/>
      <c r="CE1" s="2"/>
      <c r="CF1" s="66" t="s">
        <v>1</v>
      </c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8"/>
      <c r="CR1" s="1"/>
      <c r="CS1" s="1"/>
      <c r="CT1" s="1"/>
    </row>
    <row r="2" spans="1:98" s="52" customFormat="1" ht="16.5" customHeight="1">
      <c r="A2" s="83" t="s">
        <v>2</v>
      </c>
      <c r="B2" s="55">
        <v>45566</v>
      </c>
      <c r="C2" s="56">
        <f>B2+1</f>
        <v>45567</v>
      </c>
      <c r="D2" s="56">
        <f t="shared" ref="D2:AC2" si="0">C2+1</f>
        <v>45568</v>
      </c>
      <c r="E2" s="56">
        <f t="shared" si="0"/>
        <v>45569</v>
      </c>
      <c r="F2" s="56">
        <f t="shared" si="0"/>
        <v>45570</v>
      </c>
      <c r="G2" s="56">
        <f t="shared" si="0"/>
        <v>45571</v>
      </c>
      <c r="H2" s="56">
        <f t="shared" si="0"/>
        <v>45572</v>
      </c>
      <c r="I2" s="56">
        <f t="shared" si="0"/>
        <v>45573</v>
      </c>
      <c r="J2" s="55">
        <f t="shared" si="0"/>
        <v>45574</v>
      </c>
      <c r="K2" s="55">
        <f t="shared" si="0"/>
        <v>45575</v>
      </c>
      <c r="L2" s="55">
        <f t="shared" si="0"/>
        <v>45576</v>
      </c>
      <c r="M2" s="55">
        <f t="shared" si="0"/>
        <v>45577</v>
      </c>
      <c r="N2" s="55">
        <f t="shared" si="0"/>
        <v>45578</v>
      </c>
      <c r="O2" s="55">
        <f t="shared" si="0"/>
        <v>45579</v>
      </c>
      <c r="P2" s="56">
        <f t="shared" si="0"/>
        <v>45580</v>
      </c>
      <c r="Q2" s="56">
        <f t="shared" si="0"/>
        <v>45581</v>
      </c>
      <c r="R2" s="56">
        <f t="shared" si="0"/>
        <v>45582</v>
      </c>
      <c r="S2" s="56">
        <f t="shared" si="0"/>
        <v>45583</v>
      </c>
      <c r="T2" s="56">
        <f t="shared" si="0"/>
        <v>45584</v>
      </c>
      <c r="U2" s="56">
        <f t="shared" si="0"/>
        <v>45585</v>
      </c>
      <c r="V2" s="56">
        <f t="shared" si="0"/>
        <v>45586</v>
      </c>
      <c r="W2" s="56">
        <f t="shared" si="0"/>
        <v>45587</v>
      </c>
      <c r="X2" s="56">
        <f t="shared" si="0"/>
        <v>45588</v>
      </c>
      <c r="Y2" s="56">
        <f t="shared" si="0"/>
        <v>45589</v>
      </c>
      <c r="Z2" s="56">
        <f t="shared" si="0"/>
        <v>45590</v>
      </c>
      <c r="AA2" s="56">
        <f t="shared" si="0"/>
        <v>45591</v>
      </c>
      <c r="AB2" s="56">
        <f t="shared" si="0"/>
        <v>45592</v>
      </c>
      <c r="AC2" s="56">
        <f t="shared" si="0"/>
        <v>45593</v>
      </c>
      <c r="AD2" s="56">
        <f>IFERROR(IF(MONTH(AC2+1)=SEARCH(MID($H$1,2,2),"ёнвеварпрайюнюлвгенктояек")/2,AC2+1,""),"")</f>
        <v>45594</v>
      </c>
      <c r="AE2" s="56">
        <f>IFERROR(IF(MONTH(AD2+1)=SEARCH(MID($H$1,2,2),"ёнвеварпрайюнюлвгенктояек")/2,AD2+1,""),"")</f>
        <v>45595</v>
      </c>
      <c r="AF2" s="56">
        <f>IFERROR(IF(MONTH(AE2+1)=SEARCH(MID($H$1,2,2),"ёнвеварпрайюнюлвгенктояек")/2,AE2+1,""),"")</f>
        <v>45596</v>
      </c>
      <c r="AG2" s="84" t="s">
        <v>3</v>
      </c>
      <c r="AH2" s="84" t="s">
        <v>4</v>
      </c>
      <c r="AI2" s="81" t="s">
        <v>5</v>
      </c>
      <c r="AJ2" s="74" t="s">
        <v>6</v>
      </c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6"/>
      <c r="AV2" s="1">
        <f>SUM(AV4:AV15)</f>
        <v>24</v>
      </c>
      <c r="AW2" s="1">
        <f t="shared" ref="AW2:AX2" si="1">SUM(AW4:AW15)</f>
        <v>20</v>
      </c>
      <c r="AX2" s="1">
        <f t="shared" si="1"/>
        <v>230</v>
      </c>
      <c r="AZ2" s="55">
        <v>45566</v>
      </c>
      <c r="BA2" s="56">
        <f>AZ2+1</f>
        <v>45567</v>
      </c>
      <c r="BB2" s="56">
        <f t="shared" ref="BB2" si="2">BA2+1</f>
        <v>45568</v>
      </c>
      <c r="BC2" s="56">
        <f t="shared" ref="BC2" si="3">BB2+1</f>
        <v>45569</v>
      </c>
      <c r="BD2" s="56">
        <f t="shared" ref="BD2" si="4">BC2+1</f>
        <v>45570</v>
      </c>
      <c r="BE2" s="56">
        <f t="shared" ref="BE2" si="5">BD2+1</f>
        <v>45571</v>
      </c>
      <c r="BF2" s="56">
        <f t="shared" ref="BF2" si="6">BE2+1</f>
        <v>45572</v>
      </c>
      <c r="BG2" s="56">
        <f t="shared" ref="BG2" si="7">BF2+1</f>
        <v>45573</v>
      </c>
      <c r="BH2" s="55">
        <f t="shared" ref="BH2" si="8">BG2+1</f>
        <v>45574</v>
      </c>
      <c r="BI2" s="55">
        <f t="shared" ref="BI2" si="9">BH2+1</f>
        <v>45575</v>
      </c>
      <c r="BJ2" s="55">
        <f t="shared" ref="BJ2" si="10">BI2+1</f>
        <v>45576</v>
      </c>
      <c r="BK2" s="55">
        <f t="shared" ref="BK2" si="11">BJ2+1</f>
        <v>45577</v>
      </c>
      <c r="BL2" s="55">
        <f t="shared" ref="BL2" si="12">BK2+1</f>
        <v>45578</v>
      </c>
      <c r="BM2" s="55">
        <f t="shared" ref="BM2" si="13">BL2+1</f>
        <v>45579</v>
      </c>
      <c r="BN2" s="56">
        <f t="shared" ref="BN2" si="14">BM2+1</f>
        <v>45580</v>
      </c>
      <c r="BO2" s="56">
        <f t="shared" ref="BO2" si="15">BN2+1</f>
        <v>45581</v>
      </c>
      <c r="BP2" s="56">
        <f t="shared" ref="BP2" si="16">BO2+1</f>
        <v>45582</v>
      </c>
      <c r="BQ2" s="56">
        <f t="shared" ref="BQ2" si="17">BP2+1</f>
        <v>45583</v>
      </c>
      <c r="BR2" s="56">
        <f t="shared" ref="BR2" si="18">BQ2+1</f>
        <v>45584</v>
      </c>
      <c r="BS2" s="56">
        <f t="shared" ref="BS2" si="19">BR2+1</f>
        <v>45585</v>
      </c>
      <c r="BT2" s="56">
        <f t="shared" ref="BT2" si="20">BS2+1</f>
        <v>45586</v>
      </c>
      <c r="BU2" s="56">
        <f t="shared" ref="BU2" si="21">BT2+1</f>
        <v>45587</v>
      </c>
      <c r="BV2" s="56">
        <f t="shared" ref="BV2" si="22">BU2+1</f>
        <v>45588</v>
      </c>
      <c r="BW2" s="56">
        <f t="shared" ref="BW2" si="23">BV2+1</f>
        <v>45589</v>
      </c>
      <c r="BX2" s="56">
        <f t="shared" ref="BX2" si="24">BW2+1</f>
        <v>45590</v>
      </c>
      <c r="BY2" s="56">
        <f t="shared" ref="BY2" si="25">BX2+1</f>
        <v>45591</v>
      </c>
      <c r="BZ2" s="56">
        <f t="shared" ref="BZ2" si="26">BY2+1</f>
        <v>45592</v>
      </c>
      <c r="CA2" s="56">
        <f t="shared" ref="CA2" si="27">BZ2+1</f>
        <v>45593</v>
      </c>
      <c r="CB2" s="56">
        <f>IFERROR(IF(MONTH(CA2+1)=SEARCH(MID($H$1,2,2),"ёнвеварпрайюнюлвгенктояек")/2,CA2+1,""),"")</f>
        <v>45594</v>
      </c>
      <c r="CC2" s="56">
        <f>IFERROR(IF(MONTH(CB2+1)=SEARCH(MID($H$1,2,2),"ёнвеварпрайюнюлвгенктояек")/2,CB2+1,""),"")</f>
        <v>45595</v>
      </c>
      <c r="CD2" s="56">
        <f>IFERROR(IF(MONTH(CC2+1)=SEARCH(MID($H$1,2,2),"ёнвеварпрайюнюлвгенктояек")/2,CC2+1,""),"")</f>
        <v>45596</v>
      </c>
      <c r="CE2" s="81" t="s">
        <v>5</v>
      </c>
      <c r="CF2" s="82" t="s">
        <v>6</v>
      </c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1">
        <f>SUM(CR4:CR15)</f>
        <v>24</v>
      </c>
      <c r="CS2" s="1">
        <f t="shared" ref="CS2:CT2" si="28">SUM(CS4:CS15)</f>
        <v>24</v>
      </c>
      <c r="CT2" s="1">
        <f t="shared" si="28"/>
        <v>276</v>
      </c>
    </row>
    <row r="3" spans="1:98" s="52" customFormat="1">
      <c r="A3" s="83"/>
      <c r="B3" s="57">
        <f>WEEKDAY(B2,2)</f>
        <v>2</v>
      </c>
      <c r="C3" s="58">
        <f t="shared" ref="C3:AF3" si="29">WEEKDAY(C2,2)</f>
        <v>3</v>
      </c>
      <c r="D3" s="58">
        <f t="shared" si="29"/>
        <v>4</v>
      </c>
      <c r="E3" s="58">
        <f t="shared" si="29"/>
        <v>5</v>
      </c>
      <c r="F3" s="58">
        <f t="shared" si="29"/>
        <v>6</v>
      </c>
      <c r="G3" s="58">
        <f t="shared" si="29"/>
        <v>7</v>
      </c>
      <c r="H3" s="58">
        <f t="shared" si="29"/>
        <v>1</v>
      </c>
      <c r="I3" s="58">
        <f t="shared" si="29"/>
        <v>2</v>
      </c>
      <c r="J3" s="57">
        <f t="shared" si="29"/>
        <v>3</v>
      </c>
      <c r="K3" s="57">
        <f t="shared" si="29"/>
        <v>4</v>
      </c>
      <c r="L3" s="57">
        <f t="shared" si="29"/>
        <v>5</v>
      </c>
      <c r="M3" s="57">
        <f t="shared" si="29"/>
        <v>6</v>
      </c>
      <c r="N3" s="57">
        <f t="shared" si="29"/>
        <v>7</v>
      </c>
      <c r="O3" s="57">
        <f t="shared" si="29"/>
        <v>1</v>
      </c>
      <c r="P3" s="58">
        <f t="shared" si="29"/>
        <v>2</v>
      </c>
      <c r="Q3" s="58">
        <f t="shared" si="29"/>
        <v>3</v>
      </c>
      <c r="R3" s="58">
        <f t="shared" si="29"/>
        <v>4</v>
      </c>
      <c r="S3" s="58">
        <f t="shared" si="29"/>
        <v>5</v>
      </c>
      <c r="T3" s="58">
        <f t="shared" si="29"/>
        <v>6</v>
      </c>
      <c r="U3" s="58">
        <f t="shared" si="29"/>
        <v>7</v>
      </c>
      <c r="V3" s="58">
        <f t="shared" si="29"/>
        <v>1</v>
      </c>
      <c r="W3" s="58">
        <f t="shared" si="29"/>
        <v>2</v>
      </c>
      <c r="X3" s="58">
        <f t="shared" si="29"/>
        <v>3</v>
      </c>
      <c r="Y3" s="58">
        <f t="shared" si="29"/>
        <v>4</v>
      </c>
      <c r="Z3" s="58">
        <f t="shared" si="29"/>
        <v>5</v>
      </c>
      <c r="AA3" s="58">
        <f t="shared" si="29"/>
        <v>6</v>
      </c>
      <c r="AB3" s="58">
        <f t="shared" si="29"/>
        <v>7</v>
      </c>
      <c r="AC3" s="58">
        <f t="shared" si="29"/>
        <v>1</v>
      </c>
      <c r="AD3" s="58">
        <f t="shared" si="29"/>
        <v>2</v>
      </c>
      <c r="AE3" s="58">
        <f t="shared" si="29"/>
        <v>3</v>
      </c>
      <c r="AF3" s="58">
        <f t="shared" si="29"/>
        <v>4</v>
      </c>
      <c r="AG3" s="84"/>
      <c r="AH3" s="84"/>
      <c r="AI3" s="81"/>
      <c r="AJ3" s="59">
        <v>1</v>
      </c>
      <c r="AK3" s="60">
        <v>2</v>
      </c>
      <c r="AL3" s="61">
        <v>3</v>
      </c>
      <c r="AM3" s="62">
        <v>4</v>
      </c>
      <c r="AN3" s="60">
        <v>5</v>
      </c>
      <c r="AO3" s="61">
        <v>6</v>
      </c>
      <c r="AP3" s="60">
        <v>7</v>
      </c>
      <c r="AQ3" s="62">
        <v>8</v>
      </c>
      <c r="AR3" s="63">
        <v>9</v>
      </c>
      <c r="AS3" s="62">
        <v>10</v>
      </c>
      <c r="AT3" s="64">
        <v>13</v>
      </c>
      <c r="AU3" s="64">
        <v>56</v>
      </c>
      <c r="AV3" s="1" t="s">
        <v>28</v>
      </c>
      <c r="AW3" s="1" t="s">
        <v>29</v>
      </c>
      <c r="AX3" s="1" t="s">
        <v>30</v>
      </c>
      <c r="AZ3" s="57">
        <f>WEEKDAY(AZ2,2)</f>
        <v>2</v>
      </c>
      <c r="BA3" s="58">
        <f t="shared" ref="BA3:CD3" si="30">WEEKDAY(BA2,2)</f>
        <v>3</v>
      </c>
      <c r="BB3" s="58">
        <f t="shared" si="30"/>
        <v>4</v>
      </c>
      <c r="BC3" s="58">
        <f t="shared" si="30"/>
        <v>5</v>
      </c>
      <c r="BD3" s="58">
        <f t="shared" si="30"/>
        <v>6</v>
      </c>
      <c r="BE3" s="58">
        <f t="shared" si="30"/>
        <v>7</v>
      </c>
      <c r="BF3" s="58">
        <f t="shared" si="30"/>
        <v>1</v>
      </c>
      <c r="BG3" s="58">
        <f t="shared" si="30"/>
        <v>2</v>
      </c>
      <c r="BH3" s="57">
        <f t="shared" si="30"/>
        <v>3</v>
      </c>
      <c r="BI3" s="57">
        <f t="shared" si="30"/>
        <v>4</v>
      </c>
      <c r="BJ3" s="57">
        <f t="shared" si="30"/>
        <v>5</v>
      </c>
      <c r="BK3" s="57">
        <f t="shared" si="30"/>
        <v>6</v>
      </c>
      <c r="BL3" s="57">
        <f t="shared" si="30"/>
        <v>7</v>
      </c>
      <c r="BM3" s="57">
        <f t="shared" si="30"/>
        <v>1</v>
      </c>
      <c r="BN3" s="58">
        <f t="shared" si="30"/>
        <v>2</v>
      </c>
      <c r="BO3" s="58">
        <f t="shared" si="30"/>
        <v>3</v>
      </c>
      <c r="BP3" s="58">
        <f t="shared" si="30"/>
        <v>4</v>
      </c>
      <c r="BQ3" s="58">
        <f t="shared" si="30"/>
        <v>5</v>
      </c>
      <c r="BR3" s="58">
        <f t="shared" si="30"/>
        <v>6</v>
      </c>
      <c r="BS3" s="58">
        <f t="shared" si="30"/>
        <v>7</v>
      </c>
      <c r="BT3" s="58">
        <f t="shared" si="30"/>
        <v>1</v>
      </c>
      <c r="BU3" s="58">
        <f t="shared" si="30"/>
        <v>2</v>
      </c>
      <c r="BV3" s="58">
        <f t="shared" si="30"/>
        <v>3</v>
      </c>
      <c r="BW3" s="58">
        <f t="shared" si="30"/>
        <v>4</v>
      </c>
      <c r="BX3" s="58">
        <f t="shared" si="30"/>
        <v>5</v>
      </c>
      <c r="BY3" s="58">
        <f t="shared" si="30"/>
        <v>6</v>
      </c>
      <c r="BZ3" s="58">
        <f t="shared" si="30"/>
        <v>7</v>
      </c>
      <c r="CA3" s="58">
        <f t="shared" si="30"/>
        <v>1</v>
      </c>
      <c r="CB3" s="58">
        <f t="shared" si="30"/>
        <v>2</v>
      </c>
      <c r="CC3" s="58">
        <f t="shared" si="30"/>
        <v>3</v>
      </c>
      <c r="CD3" s="58">
        <f t="shared" si="30"/>
        <v>4</v>
      </c>
      <c r="CE3" s="81"/>
      <c r="CF3" s="59">
        <v>1</v>
      </c>
      <c r="CG3" s="60">
        <v>2</v>
      </c>
      <c r="CH3" s="61">
        <v>3</v>
      </c>
      <c r="CI3" s="62">
        <v>4</v>
      </c>
      <c r="CJ3" s="60">
        <v>5</v>
      </c>
      <c r="CK3" s="61">
        <v>6</v>
      </c>
      <c r="CL3" s="60">
        <v>7</v>
      </c>
      <c r="CM3" s="62">
        <v>8</v>
      </c>
      <c r="CN3" s="63">
        <v>9</v>
      </c>
      <c r="CO3" s="62">
        <v>10</v>
      </c>
      <c r="CP3" s="64">
        <v>13</v>
      </c>
      <c r="CQ3" s="64">
        <v>56</v>
      </c>
      <c r="CR3" s="1" t="s">
        <v>28</v>
      </c>
      <c r="CS3" s="1" t="s">
        <v>29</v>
      </c>
      <c r="CT3" s="1" t="s">
        <v>30</v>
      </c>
    </row>
    <row r="4" spans="1:98" s="52" customFormat="1" ht="18" customHeight="1">
      <c r="A4" s="69" t="s">
        <v>16</v>
      </c>
      <c r="B4" s="7">
        <v>9</v>
      </c>
      <c r="C4" s="7">
        <v>7</v>
      </c>
      <c r="D4" s="7">
        <v>3</v>
      </c>
      <c r="E4" s="7">
        <v>6</v>
      </c>
      <c r="F4" s="7" t="s">
        <v>7</v>
      </c>
      <c r="G4" s="7" t="s">
        <v>7</v>
      </c>
      <c r="H4" s="7" t="s">
        <v>8</v>
      </c>
      <c r="I4" s="7" t="s">
        <v>8</v>
      </c>
      <c r="J4" s="7" t="s">
        <v>8</v>
      </c>
      <c r="K4" s="7" t="s">
        <v>8</v>
      </c>
      <c r="L4" s="7" t="s">
        <v>8</v>
      </c>
      <c r="M4" s="7" t="s">
        <v>8</v>
      </c>
      <c r="N4" s="7" t="s">
        <v>8</v>
      </c>
      <c r="O4" s="7" t="s">
        <v>8</v>
      </c>
      <c r="P4" s="7" t="s">
        <v>8</v>
      </c>
      <c r="Q4" s="7" t="s">
        <v>8</v>
      </c>
      <c r="R4" s="7">
        <v>7</v>
      </c>
      <c r="S4" s="7">
        <v>1</v>
      </c>
      <c r="T4" s="7">
        <v>56</v>
      </c>
      <c r="U4" s="7">
        <v>7</v>
      </c>
      <c r="V4" s="7">
        <v>2</v>
      </c>
      <c r="W4" s="7">
        <v>8</v>
      </c>
      <c r="X4" s="7">
        <v>5</v>
      </c>
      <c r="Y4" s="7">
        <v>1</v>
      </c>
      <c r="Z4" s="7">
        <v>10</v>
      </c>
      <c r="AA4" s="7">
        <v>4</v>
      </c>
      <c r="AB4" s="7" t="s">
        <v>7</v>
      </c>
      <c r="AC4" s="7">
        <v>3</v>
      </c>
      <c r="AD4" s="7">
        <v>7</v>
      </c>
      <c r="AE4" s="7">
        <v>6</v>
      </c>
      <c r="AF4" s="7"/>
      <c r="AG4" s="70">
        <f t="shared" ref="AG4:AG14" si="31">SUM(AJ4:AU4)</f>
        <v>17</v>
      </c>
      <c r="AH4" s="71">
        <f>Сотрудник_время!AH8</f>
        <v>4.9236111111111125</v>
      </c>
      <c r="AI4" s="65">
        <f t="shared" ref="AI4:AI15" si="32">COUNTIF(B4:AF4,"в")</f>
        <v>3</v>
      </c>
      <c r="AJ4" s="8">
        <f t="shared" ref="AJ4:AJ15" si="33">COUNTIF(B4:AF4,"1")</f>
        <v>2</v>
      </c>
      <c r="AK4" s="8">
        <f t="shared" ref="AK4:AK15" si="34">COUNTIF(B4:AF4,"2")</f>
        <v>1</v>
      </c>
      <c r="AL4" s="8">
        <f t="shared" ref="AL4:AL15" si="35">COUNTIF(B4:AF4,"3")</f>
        <v>2</v>
      </c>
      <c r="AM4" s="8">
        <f t="shared" ref="AM4:AM15" si="36">COUNTIF(B4:AF4,"4")</f>
        <v>1</v>
      </c>
      <c r="AN4" s="8">
        <f t="shared" ref="AN4:AN15" si="37">COUNTIF(B4:AF4,"5")</f>
        <v>1</v>
      </c>
      <c r="AO4" s="8">
        <f t="shared" ref="AO4:AO15" si="38">COUNTIF(B4:AF4,"6")</f>
        <v>2</v>
      </c>
      <c r="AP4" s="8">
        <f t="shared" ref="AP4:AP15" si="39">COUNTIF(B4:AF4,"7")</f>
        <v>4</v>
      </c>
      <c r="AQ4" s="8">
        <f t="shared" ref="AQ4:AQ15" si="40">COUNTIF(B4:AF4,"8")</f>
        <v>1</v>
      </c>
      <c r="AR4" s="8">
        <f t="shared" ref="AR4:AR15" si="41">COUNTIF(B4:AF4,"9")</f>
        <v>1</v>
      </c>
      <c r="AS4" s="8">
        <f t="shared" ref="AS4:AS15" si="42">COUNTIF(B4:AF4,"10")</f>
        <v>1</v>
      </c>
      <c r="AT4" s="6">
        <f t="shared" ref="AT4:AT15" si="43">COUNTIF(B4:AF4,"13")</f>
        <v>0</v>
      </c>
      <c r="AU4" s="6">
        <f t="shared" ref="AU4:AU15" si="44">COUNTIF(B4:AF4,"56")</f>
        <v>1</v>
      </c>
      <c r="AV4" s="1">
        <f>COUNTIF($B$3:$AF$3,"=6")-COUNTIFS($B$3:$AF$3,"=6",B4:AF4,"*")</f>
        <v>2</v>
      </c>
      <c r="AW4" s="1">
        <f>COUNTIF($B$3:$AF$3,"=7")-COUNTIFS($B$3:$AF$3,"=7",B4:AF4,"*")</f>
        <v>1</v>
      </c>
      <c r="AX4" s="1">
        <f>COUNTIFS($B$3:$AF$3,"&lt;6",B4:AF4,"&lt;&gt;*")</f>
        <v>15</v>
      </c>
      <c r="AZ4" s="77">
        <v>1</v>
      </c>
      <c r="BA4" s="77">
        <v>2</v>
      </c>
      <c r="BB4" s="77">
        <v>3</v>
      </c>
      <c r="BC4" s="77">
        <v>4</v>
      </c>
      <c r="BD4" s="77" t="s">
        <v>7</v>
      </c>
      <c r="BE4" s="77"/>
      <c r="BF4" s="77">
        <v>5</v>
      </c>
      <c r="BG4" s="77">
        <v>6</v>
      </c>
      <c r="BH4" s="77">
        <v>3</v>
      </c>
      <c r="BI4" s="77">
        <v>7</v>
      </c>
      <c r="BJ4" s="77">
        <v>8</v>
      </c>
      <c r="BK4" s="77"/>
      <c r="BL4" s="77" t="s">
        <v>7</v>
      </c>
      <c r="BM4" s="77">
        <v>9</v>
      </c>
      <c r="BN4" s="77">
        <v>10</v>
      </c>
      <c r="BO4" s="77">
        <v>1</v>
      </c>
      <c r="BP4" s="77">
        <v>2</v>
      </c>
      <c r="BQ4" s="77">
        <v>3</v>
      </c>
      <c r="BR4" s="77" t="s">
        <v>7</v>
      </c>
      <c r="BS4" s="77"/>
      <c r="BT4" s="77">
        <v>4</v>
      </c>
      <c r="BU4" s="77">
        <v>5</v>
      </c>
      <c r="BV4" s="77">
        <v>6</v>
      </c>
      <c r="BW4" s="77">
        <v>3</v>
      </c>
      <c r="BX4" s="77">
        <v>7</v>
      </c>
      <c r="BY4" s="77" t="s">
        <v>7</v>
      </c>
      <c r="BZ4" s="77"/>
      <c r="CA4" s="77">
        <v>8</v>
      </c>
      <c r="CB4" s="77">
        <v>9</v>
      </c>
      <c r="CC4" s="77">
        <v>10</v>
      </c>
      <c r="CD4" s="77">
        <v>1</v>
      </c>
      <c r="CE4" s="78"/>
      <c r="CF4" s="8">
        <f t="shared" ref="CF4:CF15" si="45">COUNTIF(AX4:CB4,"1")</f>
        <v>2</v>
      </c>
      <c r="CG4" s="8">
        <f t="shared" ref="CG4:CG15" si="46">COUNTIF(AX4:CB4,"2")</f>
        <v>2</v>
      </c>
      <c r="CH4" s="8">
        <f t="shared" ref="CH4:CH15" si="47">COUNTIF(AX4:CB4,"3")</f>
        <v>4</v>
      </c>
      <c r="CI4" s="8">
        <f t="shared" ref="CI4:CI15" si="48">COUNTIF(AX4:CB4,"4")</f>
        <v>2</v>
      </c>
      <c r="CJ4" s="8">
        <f t="shared" ref="CJ4:CJ15" si="49">COUNTIF(AX4:CB4,"5")</f>
        <v>2</v>
      </c>
      <c r="CK4" s="8">
        <f t="shared" ref="CK4:CK15" si="50">COUNTIF(AX4:CB4,"6")</f>
        <v>2</v>
      </c>
      <c r="CL4" s="8">
        <f t="shared" ref="CL4:CL15" si="51">COUNTIF(AX4:CB4,"7")</f>
        <v>2</v>
      </c>
      <c r="CM4" s="8">
        <f t="shared" ref="CM4:CM15" si="52">COUNTIF(AX4:CB4,"8")</f>
        <v>2</v>
      </c>
      <c r="CN4" s="8">
        <f t="shared" ref="CN4:CN15" si="53">COUNTIF(AX4:CB4,"9")</f>
        <v>2</v>
      </c>
      <c r="CO4" s="8">
        <f t="shared" ref="CO4:CO15" si="54">COUNTIF(AX4:CB4,"10")</f>
        <v>1</v>
      </c>
      <c r="CP4" s="6">
        <f t="shared" ref="CP4:CP15" si="55">COUNTIF(AX4:CB4,"13")</f>
        <v>0</v>
      </c>
      <c r="CQ4" s="6">
        <f t="shared" ref="CQ4:CQ15" si="56">COUNTIF(AX4:CB4,"56")</f>
        <v>0</v>
      </c>
      <c r="CR4" s="1">
        <f>COUNTIF($B$3:$AF$3,"=6")-COUNTIFS($B$3:$AF$3,"=6",AZ4:CD4,"*")</f>
        <v>1</v>
      </c>
      <c r="CS4" s="1">
        <f>COUNTIF($B$3:$AF$3,"=7")-COUNTIFS($B$3:$AF$3,"=7",AZ4:CD4,"*")</f>
        <v>3</v>
      </c>
      <c r="CT4" s="1">
        <f>COUNTIFS($B$3:$AF$3,"&lt;6",AZ4:CD4,"&lt;&gt;*")</f>
        <v>23</v>
      </c>
    </row>
    <row r="5" spans="1:98" s="52" customFormat="1" ht="18" customHeight="1">
      <c r="A5" s="72" t="s">
        <v>17</v>
      </c>
      <c r="B5" s="7">
        <v>10</v>
      </c>
      <c r="C5" s="7">
        <v>2</v>
      </c>
      <c r="D5" s="7">
        <v>6</v>
      </c>
      <c r="E5" s="7">
        <v>5</v>
      </c>
      <c r="F5" s="7" t="s">
        <v>7</v>
      </c>
      <c r="G5" s="7">
        <v>2</v>
      </c>
      <c r="H5" s="7">
        <v>8</v>
      </c>
      <c r="I5" s="7">
        <v>4</v>
      </c>
      <c r="J5" s="7">
        <v>3</v>
      </c>
      <c r="K5" s="7">
        <v>10</v>
      </c>
      <c r="L5" s="7">
        <v>6</v>
      </c>
      <c r="M5" s="7">
        <v>1</v>
      </c>
      <c r="N5" s="7">
        <v>7</v>
      </c>
      <c r="O5" s="7">
        <v>3</v>
      </c>
      <c r="P5" s="7">
        <v>1</v>
      </c>
      <c r="Q5" s="7">
        <v>9</v>
      </c>
      <c r="R5" s="7">
        <v>4</v>
      </c>
      <c r="S5" s="7">
        <v>8</v>
      </c>
      <c r="T5" s="7" t="s">
        <v>7</v>
      </c>
      <c r="U5" s="7" t="s">
        <v>7</v>
      </c>
      <c r="V5" s="7">
        <v>5</v>
      </c>
      <c r="W5" s="7">
        <v>6</v>
      </c>
      <c r="X5" s="7">
        <v>7</v>
      </c>
      <c r="Y5" s="7">
        <v>8</v>
      </c>
      <c r="Z5" s="7">
        <v>4</v>
      </c>
      <c r="AA5" s="7">
        <v>7</v>
      </c>
      <c r="AB5" s="7" t="s">
        <v>7</v>
      </c>
      <c r="AC5" s="7">
        <v>1</v>
      </c>
      <c r="AD5" s="7">
        <v>8</v>
      </c>
      <c r="AE5" s="7">
        <v>4</v>
      </c>
      <c r="AF5" s="7"/>
      <c r="AG5" s="73">
        <f t="shared" si="31"/>
        <v>26</v>
      </c>
      <c r="AH5" s="71">
        <f>Сотрудник_время!AH9</f>
        <v>7.5763888888888884</v>
      </c>
      <c r="AI5" s="65">
        <f t="shared" si="32"/>
        <v>4</v>
      </c>
      <c r="AJ5" s="5">
        <f t="shared" si="33"/>
        <v>3</v>
      </c>
      <c r="AK5" s="5">
        <f t="shared" si="34"/>
        <v>2</v>
      </c>
      <c r="AL5" s="5">
        <f t="shared" si="35"/>
        <v>2</v>
      </c>
      <c r="AM5" s="5">
        <f t="shared" si="36"/>
        <v>4</v>
      </c>
      <c r="AN5" s="5">
        <f t="shared" si="37"/>
        <v>2</v>
      </c>
      <c r="AO5" s="5">
        <f t="shared" si="38"/>
        <v>3</v>
      </c>
      <c r="AP5" s="5">
        <f t="shared" si="39"/>
        <v>3</v>
      </c>
      <c r="AQ5" s="5">
        <f t="shared" si="40"/>
        <v>4</v>
      </c>
      <c r="AR5" s="5">
        <f t="shared" si="41"/>
        <v>1</v>
      </c>
      <c r="AS5" s="5">
        <f t="shared" si="42"/>
        <v>2</v>
      </c>
      <c r="AT5" s="6">
        <f t="shared" si="43"/>
        <v>0</v>
      </c>
      <c r="AU5" s="6">
        <f t="shared" si="44"/>
        <v>0</v>
      </c>
      <c r="AV5" s="1">
        <f t="shared" ref="AV5:AV15" si="57">COUNTIF($B$3:$AF$3,"=6")-COUNTIFS($B$3:$AF$3,"=6",B5:AF5,"*")</f>
        <v>2</v>
      </c>
      <c r="AW5" s="1">
        <f t="shared" ref="AW5:AW15" si="58">COUNTIF($B$3:$AF$3,"=7")-COUNTIFS($B$3:$AF$3,"=7",B5:AF5,"*")</f>
        <v>2</v>
      </c>
      <c r="AX5" s="1">
        <f t="shared" ref="AX5:AX15" si="59">COUNTIFS($B$3:$AF$3,"&lt;6",B5:AF5,"&lt;&gt;*")</f>
        <v>23</v>
      </c>
      <c r="AZ5" s="77">
        <f>BA4</f>
        <v>2</v>
      </c>
      <c r="BA5" s="77">
        <f t="shared" ref="BA5:BB5" si="60">BB4</f>
        <v>3</v>
      </c>
      <c r="BB5" s="77">
        <f t="shared" si="60"/>
        <v>4</v>
      </c>
      <c r="BC5" s="77">
        <f>BF4</f>
        <v>5</v>
      </c>
      <c r="BD5" s="77"/>
      <c r="BE5" s="77" t="s">
        <v>7</v>
      </c>
      <c r="BF5" s="77">
        <f t="shared" ref="BF5:BI5" si="61">BG4</f>
        <v>6</v>
      </c>
      <c r="BG5" s="77">
        <f t="shared" si="61"/>
        <v>3</v>
      </c>
      <c r="BH5" s="77">
        <f t="shared" si="61"/>
        <v>7</v>
      </c>
      <c r="BI5" s="77">
        <f t="shared" si="61"/>
        <v>8</v>
      </c>
      <c r="BJ5" s="77">
        <f>BM4</f>
        <v>9</v>
      </c>
      <c r="BK5" s="77" t="s">
        <v>7</v>
      </c>
      <c r="BL5" s="77"/>
      <c r="BM5" s="77">
        <f t="shared" ref="BM5:BP5" si="62">BN4</f>
        <v>10</v>
      </c>
      <c r="BN5" s="77">
        <f t="shared" si="62"/>
        <v>1</v>
      </c>
      <c r="BO5" s="77">
        <f t="shared" si="62"/>
        <v>2</v>
      </c>
      <c r="BP5" s="77">
        <f t="shared" si="62"/>
        <v>3</v>
      </c>
      <c r="BQ5" s="77">
        <f>BT4</f>
        <v>4</v>
      </c>
      <c r="BR5" s="77"/>
      <c r="BS5" s="77" t="s">
        <v>7</v>
      </c>
      <c r="BT5" s="77">
        <f t="shared" ref="BT5:BW5" si="63">BU4</f>
        <v>5</v>
      </c>
      <c r="BU5" s="77">
        <f t="shared" si="63"/>
        <v>6</v>
      </c>
      <c r="BV5" s="77">
        <f t="shared" si="63"/>
        <v>3</v>
      </c>
      <c r="BW5" s="77">
        <f t="shared" si="63"/>
        <v>7</v>
      </c>
      <c r="BX5" s="77">
        <f>CA4</f>
        <v>8</v>
      </c>
      <c r="BY5" s="77"/>
      <c r="BZ5" s="77" t="s">
        <v>7</v>
      </c>
      <c r="CA5" s="77">
        <f t="shared" ref="CA5:CC5" si="64">CB4</f>
        <v>9</v>
      </c>
      <c r="CB5" s="77">
        <f t="shared" si="64"/>
        <v>10</v>
      </c>
      <c r="CC5" s="77">
        <f t="shared" si="64"/>
        <v>1</v>
      </c>
      <c r="CD5" s="77">
        <v>2</v>
      </c>
      <c r="CE5" s="78"/>
      <c r="CF5" s="5">
        <f t="shared" si="45"/>
        <v>1</v>
      </c>
      <c r="CG5" s="5">
        <f t="shared" si="46"/>
        <v>2</v>
      </c>
      <c r="CH5" s="5">
        <f t="shared" si="47"/>
        <v>4</v>
      </c>
      <c r="CI5" s="5">
        <f t="shared" si="48"/>
        <v>2</v>
      </c>
      <c r="CJ5" s="5">
        <f t="shared" si="49"/>
        <v>2</v>
      </c>
      <c r="CK5" s="5">
        <f t="shared" si="50"/>
        <v>2</v>
      </c>
      <c r="CL5" s="5">
        <f t="shared" si="51"/>
        <v>2</v>
      </c>
      <c r="CM5" s="5">
        <f t="shared" si="52"/>
        <v>2</v>
      </c>
      <c r="CN5" s="5">
        <f t="shared" si="53"/>
        <v>2</v>
      </c>
      <c r="CO5" s="5">
        <f t="shared" si="54"/>
        <v>2</v>
      </c>
      <c r="CP5" s="6">
        <f t="shared" si="55"/>
        <v>0</v>
      </c>
      <c r="CQ5" s="6">
        <f t="shared" si="56"/>
        <v>0</v>
      </c>
      <c r="CR5" s="1">
        <f t="shared" ref="CR5:CR15" si="65">COUNTIF($B$3:$AF$3,"=6")-COUNTIFS($B$3:$AF$3,"=6",AZ5:CD5,"*")</f>
        <v>3</v>
      </c>
      <c r="CS5" s="1">
        <f t="shared" ref="CS5:CS15" si="66">COUNTIF($B$3:$AF$3,"=7")-COUNTIFS($B$3:$AF$3,"=7",AZ5:CD5,"*")</f>
        <v>1</v>
      </c>
      <c r="CT5" s="1">
        <f t="shared" ref="CT5:CT15" si="67">COUNTIFS($B$3:$AF$3,"&lt;6",AZ5:CD5,"&lt;&gt;*")</f>
        <v>23</v>
      </c>
    </row>
    <row r="6" spans="1:98" s="52" customFormat="1" ht="18" customHeight="1">
      <c r="A6" s="69" t="s">
        <v>18</v>
      </c>
      <c r="B6" s="7">
        <v>8</v>
      </c>
      <c r="C6" s="7" t="s">
        <v>7</v>
      </c>
      <c r="D6" s="7">
        <v>1</v>
      </c>
      <c r="E6" s="7">
        <v>4</v>
      </c>
      <c r="F6" s="7">
        <v>3</v>
      </c>
      <c r="G6" s="7" t="s">
        <v>7</v>
      </c>
      <c r="H6" s="7">
        <v>6</v>
      </c>
      <c r="I6" s="7">
        <v>7</v>
      </c>
      <c r="J6" s="7">
        <v>8</v>
      </c>
      <c r="K6" s="7">
        <v>3</v>
      </c>
      <c r="L6" s="7">
        <v>7</v>
      </c>
      <c r="M6" s="7">
        <v>2</v>
      </c>
      <c r="N6" s="7">
        <v>13</v>
      </c>
      <c r="O6" s="7">
        <v>5</v>
      </c>
      <c r="P6" s="7">
        <v>2</v>
      </c>
      <c r="Q6" s="7">
        <v>1</v>
      </c>
      <c r="R6" s="7">
        <v>5</v>
      </c>
      <c r="S6" s="7">
        <v>4</v>
      </c>
      <c r="T6" s="7" t="s">
        <v>7</v>
      </c>
      <c r="U6" s="7">
        <v>4</v>
      </c>
      <c r="V6" s="7">
        <v>10</v>
      </c>
      <c r="W6" s="7">
        <v>9</v>
      </c>
      <c r="X6" s="7">
        <v>10</v>
      </c>
      <c r="Y6" s="7">
        <v>9</v>
      </c>
      <c r="Z6" s="7">
        <v>3</v>
      </c>
      <c r="AA6" s="7" t="s">
        <v>7</v>
      </c>
      <c r="AB6" s="7">
        <v>13</v>
      </c>
      <c r="AC6" s="7">
        <v>2</v>
      </c>
      <c r="AD6" s="7">
        <v>9</v>
      </c>
      <c r="AE6" s="7">
        <v>1</v>
      </c>
      <c r="AF6" s="7"/>
      <c r="AG6" s="70">
        <f t="shared" si="31"/>
        <v>26</v>
      </c>
      <c r="AH6" s="71">
        <f>Сотрудник_время!AH10</f>
        <v>8.0138888888888893</v>
      </c>
      <c r="AI6" s="65">
        <f t="shared" si="32"/>
        <v>4</v>
      </c>
      <c r="AJ6" s="8">
        <f t="shared" si="33"/>
        <v>3</v>
      </c>
      <c r="AK6" s="8">
        <f t="shared" si="34"/>
        <v>3</v>
      </c>
      <c r="AL6" s="8">
        <f t="shared" si="35"/>
        <v>3</v>
      </c>
      <c r="AM6" s="8">
        <f t="shared" si="36"/>
        <v>3</v>
      </c>
      <c r="AN6" s="8">
        <f t="shared" si="37"/>
        <v>2</v>
      </c>
      <c r="AO6" s="8">
        <f t="shared" si="38"/>
        <v>1</v>
      </c>
      <c r="AP6" s="8">
        <f t="shared" si="39"/>
        <v>2</v>
      </c>
      <c r="AQ6" s="8">
        <f t="shared" si="40"/>
        <v>2</v>
      </c>
      <c r="AR6" s="8">
        <f t="shared" si="41"/>
        <v>3</v>
      </c>
      <c r="AS6" s="8">
        <f t="shared" si="42"/>
        <v>2</v>
      </c>
      <c r="AT6" s="6">
        <f t="shared" si="43"/>
        <v>2</v>
      </c>
      <c r="AU6" s="6">
        <f t="shared" si="44"/>
        <v>0</v>
      </c>
      <c r="AV6" s="1">
        <f t="shared" si="57"/>
        <v>2</v>
      </c>
      <c r="AW6" s="1">
        <f t="shared" si="58"/>
        <v>3</v>
      </c>
      <c r="AX6" s="1">
        <f t="shared" si="59"/>
        <v>22</v>
      </c>
      <c r="AZ6" s="77">
        <v>3</v>
      </c>
      <c r="BA6" s="77">
        <v>4</v>
      </c>
      <c r="BB6" s="77">
        <v>5</v>
      </c>
      <c r="BC6" s="77">
        <v>6</v>
      </c>
      <c r="BD6" s="77" t="s">
        <v>7</v>
      </c>
      <c r="BE6" s="77"/>
      <c r="BF6" s="77">
        <v>7</v>
      </c>
      <c r="BG6" s="77">
        <v>8</v>
      </c>
      <c r="BH6" s="77">
        <v>9</v>
      </c>
      <c r="BI6" s="77">
        <v>10</v>
      </c>
      <c r="BJ6" s="77">
        <v>1</v>
      </c>
      <c r="BK6" s="77"/>
      <c r="BL6" s="77" t="s">
        <v>7</v>
      </c>
      <c r="BM6" s="77">
        <v>2</v>
      </c>
      <c r="BN6" s="77">
        <v>3</v>
      </c>
      <c r="BO6" s="77">
        <v>4</v>
      </c>
      <c r="BP6" s="77">
        <v>5</v>
      </c>
      <c r="BQ6" s="77">
        <v>6</v>
      </c>
      <c r="BR6" s="77" t="s">
        <v>7</v>
      </c>
      <c r="BS6" s="77"/>
      <c r="BT6" s="77">
        <v>7</v>
      </c>
      <c r="BU6" s="77">
        <v>8</v>
      </c>
      <c r="BV6" s="77">
        <v>9</v>
      </c>
      <c r="BW6" s="77">
        <v>10</v>
      </c>
      <c r="BX6" s="77">
        <v>1</v>
      </c>
      <c r="BY6" s="77" t="s">
        <v>7</v>
      </c>
      <c r="BZ6" s="77"/>
      <c r="CA6" s="77">
        <v>2</v>
      </c>
      <c r="CB6" s="77">
        <v>3</v>
      </c>
      <c r="CC6" s="77">
        <v>4</v>
      </c>
      <c r="CD6" s="77">
        <v>5</v>
      </c>
      <c r="CE6" s="78"/>
      <c r="CF6" s="8">
        <f t="shared" si="45"/>
        <v>2</v>
      </c>
      <c r="CG6" s="8">
        <f t="shared" si="46"/>
        <v>2</v>
      </c>
      <c r="CH6" s="8">
        <f t="shared" si="47"/>
        <v>3</v>
      </c>
      <c r="CI6" s="8">
        <f t="shared" si="48"/>
        <v>2</v>
      </c>
      <c r="CJ6" s="8">
        <f t="shared" si="49"/>
        <v>2</v>
      </c>
      <c r="CK6" s="8">
        <f t="shared" si="50"/>
        <v>2</v>
      </c>
      <c r="CL6" s="8">
        <f t="shared" si="51"/>
        <v>2</v>
      </c>
      <c r="CM6" s="8">
        <f t="shared" si="52"/>
        <v>2</v>
      </c>
      <c r="CN6" s="8">
        <f t="shared" si="53"/>
        <v>2</v>
      </c>
      <c r="CO6" s="8">
        <f t="shared" si="54"/>
        <v>2</v>
      </c>
      <c r="CP6" s="6">
        <f t="shared" si="55"/>
        <v>0</v>
      </c>
      <c r="CQ6" s="6">
        <f t="shared" si="56"/>
        <v>0</v>
      </c>
      <c r="CR6" s="1">
        <f t="shared" si="65"/>
        <v>1</v>
      </c>
      <c r="CS6" s="1">
        <f t="shared" si="66"/>
        <v>3</v>
      </c>
      <c r="CT6" s="1">
        <f t="shared" si="67"/>
        <v>23</v>
      </c>
    </row>
    <row r="7" spans="1:98" s="52" customFormat="1" ht="18" customHeight="1">
      <c r="A7" s="72" t="s">
        <v>19</v>
      </c>
      <c r="B7" s="7">
        <v>3</v>
      </c>
      <c r="C7" s="7">
        <v>9</v>
      </c>
      <c r="D7" s="7">
        <v>5</v>
      </c>
      <c r="E7" s="7">
        <v>9</v>
      </c>
      <c r="F7" s="7" t="s">
        <v>7</v>
      </c>
      <c r="G7" s="7" t="s">
        <v>7</v>
      </c>
      <c r="H7" s="7">
        <v>4</v>
      </c>
      <c r="I7" s="7">
        <v>9</v>
      </c>
      <c r="J7" s="7">
        <v>1</v>
      </c>
      <c r="K7" s="7">
        <v>2</v>
      </c>
      <c r="L7" s="7">
        <v>4</v>
      </c>
      <c r="M7" s="7" t="s">
        <v>7</v>
      </c>
      <c r="N7" s="7" t="s">
        <v>7</v>
      </c>
      <c r="O7" s="7">
        <v>7</v>
      </c>
      <c r="P7" s="7">
        <v>5</v>
      </c>
      <c r="Q7" s="7">
        <v>2</v>
      </c>
      <c r="R7" s="7">
        <v>8</v>
      </c>
      <c r="S7" s="7">
        <v>6</v>
      </c>
      <c r="T7" s="7">
        <v>1</v>
      </c>
      <c r="U7" s="7" t="s">
        <v>7</v>
      </c>
      <c r="V7" s="7">
        <v>3</v>
      </c>
      <c r="W7" s="7">
        <v>3</v>
      </c>
      <c r="X7" s="7">
        <v>8</v>
      </c>
      <c r="Y7" s="7">
        <v>7</v>
      </c>
      <c r="Z7" s="7">
        <v>8</v>
      </c>
      <c r="AA7" s="7">
        <v>2</v>
      </c>
      <c r="AB7" s="7" t="s">
        <v>7</v>
      </c>
      <c r="AC7" s="7">
        <v>5</v>
      </c>
      <c r="AD7" s="7">
        <v>2</v>
      </c>
      <c r="AE7" s="7">
        <v>5</v>
      </c>
      <c r="AF7" s="7"/>
      <c r="AG7" s="73">
        <f t="shared" si="31"/>
        <v>24</v>
      </c>
      <c r="AH7" s="71">
        <f>Сотрудник_время!AH11</f>
        <v>7.6180555555555562</v>
      </c>
      <c r="AI7" s="65">
        <f t="shared" si="32"/>
        <v>6</v>
      </c>
      <c r="AJ7" s="5">
        <f t="shared" si="33"/>
        <v>2</v>
      </c>
      <c r="AK7" s="5">
        <f t="shared" si="34"/>
        <v>4</v>
      </c>
      <c r="AL7" s="5">
        <f t="shared" si="35"/>
        <v>3</v>
      </c>
      <c r="AM7" s="5">
        <f t="shared" si="36"/>
        <v>2</v>
      </c>
      <c r="AN7" s="5">
        <f t="shared" si="37"/>
        <v>4</v>
      </c>
      <c r="AO7" s="5">
        <f t="shared" si="38"/>
        <v>1</v>
      </c>
      <c r="AP7" s="5">
        <f t="shared" si="39"/>
        <v>2</v>
      </c>
      <c r="AQ7" s="5">
        <f t="shared" si="40"/>
        <v>3</v>
      </c>
      <c r="AR7" s="5">
        <f t="shared" si="41"/>
        <v>3</v>
      </c>
      <c r="AS7" s="5">
        <f t="shared" si="42"/>
        <v>0</v>
      </c>
      <c r="AT7" s="6">
        <f t="shared" si="43"/>
        <v>0</v>
      </c>
      <c r="AU7" s="6">
        <f t="shared" si="44"/>
        <v>0</v>
      </c>
      <c r="AV7" s="1">
        <f t="shared" si="57"/>
        <v>2</v>
      </c>
      <c r="AW7" s="1">
        <f t="shared" si="58"/>
        <v>0</v>
      </c>
      <c r="AX7" s="1">
        <f t="shared" si="59"/>
        <v>23</v>
      </c>
      <c r="AZ7" s="77">
        <v>4</v>
      </c>
      <c r="BA7" s="77">
        <v>5</v>
      </c>
      <c r="BB7" s="77">
        <v>6</v>
      </c>
      <c r="BC7" s="77">
        <v>3</v>
      </c>
      <c r="BD7" s="77"/>
      <c r="BE7" s="77" t="s">
        <v>7</v>
      </c>
      <c r="BF7" s="77">
        <v>8</v>
      </c>
      <c r="BG7" s="77">
        <v>9</v>
      </c>
      <c r="BH7" s="77">
        <v>10</v>
      </c>
      <c r="BI7" s="77">
        <v>1</v>
      </c>
      <c r="BJ7" s="77">
        <v>2</v>
      </c>
      <c r="BK7" s="77" t="s">
        <v>7</v>
      </c>
      <c r="BL7" s="77"/>
      <c r="BM7" s="77">
        <v>3</v>
      </c>
      <c r="BN7" s="77">
        <v>4</v>
      </c>
      <c r="BO7" s="77">
        <v>5</v>
      </c>
      <c r="BP7" s="77">
        <v>6</v>
      </c>
      <c r="BQ7" s="77">
        <v>3</v>
      </c>
      <c r="BR7" s="77"/>
      <c r="BS7" s="77" t="s">
        <v>7</v>
      </c>
      <c r="BT7" s="77">
        <v>8</v>
      </c>
      <c r="BU7" s="77">
        <v>9</v>
      </c>
      <c r="BV7" s="77">
        <v>10</v>
      </c>
      <c r="BW7" s="77">
        <v>1</v>
      </c>
      <c r="BX7" s="77">
        <v>2</v>
      </c>
      <c r="BY7" s="77"/>
      <c r="BZ7" s="77" t="s">
        <v>7</v>
      </c>
      <c r="CA7" s="77">
        <v>3</v>
      </c>
      <c r="CB7" s="77">
        <v>4</v>
      </c>
      <c r="CC7" s="77">
        <v>5</v>
      </c>
      <c r="CD7" s="77">
        <v>6</v>
      </c>
      <c r="CE7" s="78"/>
      <c r="CF7" s="5">
        <f t="shared" si="45"/>
        <v>2</v>
      </c>
      <c r="CG7" s="5">
        <f t="shared" si="46"/>
        <v>2</v>
      </c>
      <c r="CH7" s="5">
        <f t="shared" si="47"/>
        <v>4</v>
      </c>
      <c r="CI7" s="5">
        <f t="shared" si="48"/>
        <v>3</v>
      </c>
      <c r="CJ7" s="5">
        <f t="shared" si="49"/>
        <v>2</v>
      </c>
      <c r="CK7" s="5">
        <f t="shared" si="50"/>
        <v>2</v>
      </c>
      <c r="CL7" s="5">
        <f t="shared" si="51"/>
        <v>0</v>
      </c>
      <c r="CM7" s="5">
        <f t="shared" si="52"/>
        <v>2</v>
      </c>
      <c r="CN7" s="5">
        <f t="shared" si="53"/>
        <v>2</v>
      </c>
      <c r="CO7" s="5">
        <f t="shared" si="54"/>
        <v>2</v>
      </c>
      <c r="CP7" s="6">
        <f t="shared" si="55"/>
        <v>0</v>
      </c>
      <c r="CQ7" s="6">
        <f t="shared" si="56"/>
        <v>0</v>
      </c>
      <c r="CR7" s="1">
        <f t="shared" si="65"/>
        <v>3</v>
      </c>
      <c r="CS7" s="1">
        <f t="shared" si="66"/>
        <v>1</v>
      </c>
      <c r="CT7" s="1">
        <f t="shared" si="67"/>
        <v>23</v>
      </c>
    </row>
    <row r="8" spans="1:98" s="52" customFormat="1" ht="18" customHeight="1">
      <c r="A8" s="69" t="s">
        <v>20</v>
      </c>
      <c r="B8" s="7">
        <v>5</v>
      </c>
      <c r="C8" s="7">
        <v>6</v>
      </c>
      <c r="D8" s="7">
        <v>8</v>
      </c>
      <c r="E8" s="7">
        <v>1</v>
      </c>
      <c r="F8" s="7">
        <v>2</v>
      </c>
      <c r="G8" s="7">
        <v>13</v>
      </c>
      <c r="H8" s="7">
        <v>7</v>
      </c>
      <c r="I8" s="7">
        <v>6</v>
      </c>
      <c r="J8" s="7">
        <v>10</v>
      </c>
      <c r="K8" s="7">
        <v>5</v>
      </c>
      <c r="L8" s="7">
        <v>1</v>
      </c>
      <c r="M8" s="7" t="s">
        <v>7</v>
      </c>
      <c r="N8" s="7" t="s">
        <v>7</v>
      </c>
      <c r="O8" s="7">
        <v>6</v>
      </c>
      <c r="P8" s="7">
        <v>4</v>
      </c>
      <c r="Q8" s="7">
        <v>6</v>
      </c>
      <c r="R8" s="7">
        <v>10</v>
      </c>
      <c r="S8" s="7">
        <v>7</v>
      </c>
      <c r="T8" s="7">
        <v>2</v>
      </c>
      <c r="U8" s="7">
        <v>56</v>
      </c>
      <c r="V8" s="7">
        <v>1</v>
      </c>
      <c r="W8" s="7">
        <v>4</v>
      </c>
      <c r="X8" s="7">
        <v>3</v>
      </c>
      <c r="Y8" s="7">
        <v>10</v>
      </c>
      <c r="Z8" s="7">
        <v>9</v>
      </c>
      <c r="AA8" s="7">
        <v>3</v>
      </c>
      <c r="AB8" s="7">
        <v>4</v>
      </c>
      <c r="AC8" s="7">
        <v>4</v>
      </c>
      <c r="AD8" s="7">
        <v>1</v>
      </c>
      <c r="AE8" s="7">
        <v>2</v>
      </c>
      <c r="AF8" s="7"/>
      <c r="AG8" s="70">
        <f t="shared" si="31"/>
        <v>28</v>
      </c>
      <c r="AH8" s="71">
        <f>Сотрудник_время!AH12</f>
        <v>6.5208333333333321</v>
      </c>
      <c r="AI8" s="65">
        <f t="shared" si="32"/>
        <v>2</v>
      </c>
      <c r="AJ8" s="8">
        <f t="shared" si="33"/>
        <v>4</v>
      </c>
      <c r="AK8" s="8">
        <f t="shared" si="34"/>
        <v>3</v>
      </c>
      <c r="AL8" s="8">
        <f t="shared" si="35"/>
        <v>2</v>
      </c>
      <c r="AM8" s="8">
        <f t="shared" si="36"/>
        <v>4</v>
      </c>
      <c r="AN8" s="8">
        <f t="shared" si="37"/>
        <v>2</v>
      </c>
      <c r="AO8" s="8">
        <f t="shared" si="38"/>
        <v>4</v>
      </c>
      <c r="AP8" s="8">
        <f t="shared" si="39"/>
        <v>2</v>
      </c>
      <c r="AQ8" s="8">
        <f t="shared" si="40"/>
        <v>1</v>
      </c>
      <c r="AR8" s="8">
        <f t="shared" si="41"/>
        <v>1</v>
      </c>
      <c r="AS8" s="8">
        <f t="shared" si="42"/>
        <v>3</v>
      </c>
      <c r="AT8" s="6">
        <f t="shared" si="43"/>
        <v>1</v>
      </c>
      <c r="AU8" s="6">
        <f t="shared" si="44"/>
        <v>1</v>
      </c>
      <c r="AV8" s="1">
        <f t="shared" si="57"/>
        <v>3</v>
      </c>
      <c r="AW8" s="1">
        <f t="shared" si="58"/>
        <v>3</v>
      </c>
      <c r="AX8" s="1">
        <f t="shared" si="59"/>
        <v>23</v>
      </c>
      <c r="AZ8" s="77">
        <v>5</v>
      </c>
      <c r="BA8" s="77">
        <v>6</v>
      </c>
      <c r="BB8" s="77">
        <v>3</v>
      </c>
      <c r="BC8" s="77">
        <v>7</v>
      </c>
      <c r="BD8" s="77" t="s">
        <v>7</v>
      </c>
      <c r="BE8" s="77"/>
      <c r="BF8" s="77">
        <v>9</v>
      </c>
      <c r="BG8" s="77">
        <v>10</v>
      </c>
      <c r="BH8" s="77">
        <v>1</v>
      </c>
      <c r="BI8" s="77">
        <v>2</v>
      </c>
      <c r="BJ8" s="77">
        <v>3</v>
      </c>
      <c r="BK8" s="77"/>
      <c r="BL8" s="77" t="s">
        <v>7</v>
      </c>
      <c r="BM8" s="77">
        <v>4</v>
      </c>
      <c r="BN8" s="77">
        <v>5</v>
      </c>
      <c r="BO8" s="77">
        <v>6</v>
      </c>
      <c r="BP8" s="77">
        <v>3</v>
      </c>
      <c r="BQ8" s="77">
        <v>7</v>
      </c>
      <c r="BR8" s="77" t="s">
        <v>7</v>
      </c>
      <c r="BS8" s="77"/>
      <c r="BT8" s="77">
        <v>9</v>
      </c>
      <c r="BU8" s="77">
        <v>10</v>
      </c>
      <c r="BV8" s="77">
        <v>1</v>
      </c>
      <c r="BW8" s="77">
        <v>2</v>
      </c>
      <c r="BX8" s="77">
        <v>3</v>
      </c>
      <c r="BY8" s="77" t="s">
        <v>7</v>
      </c>
      <c r="BZ8" s="77"/>
      <c r="CA8" s="77">
        <v>4</v>
      </c>
      <c r="CB8" s="77">
        <v>5</v>
      </c>
      <c r="CC8" s="77">
        <v>6</v>
      </c>
      <c r="CD8" s="77">
        <v>3</v>
      </c>
      <c r="CE8" s="78"/>
      <c r="CF8" s="8">
        <f t="shared" si="45"/>
        <v>2</v>
      </c>
      <c r="CG8" s="8">
        <f t="shared" si="46"/>
        <v>2</v>
      </c>
      <c r="CH8" s="8">
        <f t="shared" si="47"/>
        <v>4</v>
      </c>
      <c r="CI8" s="8">
        <f t="shared" si="48"/>
        <v>2</v>
      </c>
      <c r="CJ8" s="8">
        <f t="shared" si="49"/>
        <v>3</v>
      </c>
      <c r="CK8" s="8">
        <f t="shared" si="50"/>
        <v>2</v>
      </c>
      <c r="CL8" s="8">
        <f t="shared" si="51"/>
        <v>2</v>
      </c>
      <c r="CM8" s="8">
        <f t="shared" si="52"/>
        <v>0</v>
      </c>
      <c r="CN8" s="8">
        <f t="shared" si="53"/>
        <v>2</v>
      </c>
      <c r="CO8" s="8">
        <f t="shared" si="54"/>
        <v>2</v>
      </c>
      <c r="CP8" s="6">
        <f t="shared" si="55"/>
        <v>0</v>
      </c>
      <c r="CQ8" s="6">
        <f t="shared" si="56"/>
        <v>0</v>
      </c>
      <c r="CR8" s="1">
        <f t="shared" si="65"/>
        <v>1</v>
      </c>
      <c r="CS8" s="1">
        <f t="shared" si="66"/>
        <v>3</v>
      </c>
      <c r="CT8" s="1">
        <f t="shared" si="67"/>
        <v>23</v>
      </c>
    </row>
    <row r="9" spans="1:98" s="52" customFormat="1" ht="18" customHeight="1">
      <c r="A9" s="72" t="s">
        <v>21</v>
      </c>
      <c r="B9" s="7">
        <v>4</v>
      </c>
      <c r="C9" s="7">
        <v>10</v>
      </c>
      <c r="D9" s="7">
        <v>7</v>
      </c>
      <c r="E9" s="7">
        <v>8</v>
      </c>
      <c r="F9" s="7" t="s">
        <v>7</v>
      </c>
      <c r="G9" s="7" t="s">
        <v>7</v>
      </c>
      <c r="H9" s="7">
        <v>10</v>
      </c>
      <c r="I9" s="7">
        <v>5</v>
      </c>
      <c r="J9" s="7">
        <v>2</v>
      </c>
      <c r="K9" s="7">
        <v>9</v>
      </c>
      <c r="L9" s="7">
        <v>2</v>
      </c>
      <c r="M9" s="7" t="s">
        <v>7</v>
      </c>
      <c r="N9" s="7">
        <v>2</v>
      </c>
      <c r="O9" s="7">
        <v>1</v>
      </c>
      <c r="P9" s="7">
        <v>8</v>
      </c>
      <c r="Q9" s="7">
        <v>4</v>
      </c>
      <c r="R9" s="7">
        <v>3</v>
      </c>
      <c r="S9" s="7">
        <v>9</v>
      </c>
      <c r="T9" s="7">
        <v>3</v>
      </c>
      <c r="U9" s="7" t="s">
        <v>7</v>
      </c>
      <c r="V9" s="7">
        <v>9</v>
      </c>
      <c r="W9" s="7">
        <v>1</v>
      </c>
      <c r="X9" s="7" t="s">
        <v>7</v>
      </c>
      <c r="Y9" s="7">
        <v>6</v>
      </c>
      <c r="Z9" s="7">
        <v>2</v>
      </c>
      <c r="AA9" s="7" t="s">
        <v>7</v>
      </c>
      <c r="AB9" s="7">
        <v>56</v>
      </c>
      <c r="AC9" s="7">
        <v>6</v>
      </c>
      <c r="AD9" s="7">
        <v>3</v>
      </c>
      <c r="AE9" s="7">
        <v>10</v>
      </c>
      <c r="AF9" s="7"/>
      <c r="AG9" s="73">
        <f t="shared" si="31"/>
        <v>24</v>
      </c>
      <c r="AH9" s="71">
        <f>Сотрудник_время!AH13</f>
        <v>7.2534722222222214</v>
      </c>
      <c r="AI9" s="65">
        <f t="shared" si="32"/>
        <v>6</v>
      </c>
      <c r="AJ9" s="5">
        <f t="shared" si="33"/>
        <v>2</v>
      </c>
      <c r="AK9" s="5">
        <f t="shared" si="34"/>
        <v>4</v>
      </c>
      <c r="AL9" s="5">
        <f t="shared" si="35"/>
        <v>3</v>
      </c>
      <c r="AM9" s="5">
        <f t="shared" si="36"/>
        <v>2</v>
      </c>
      <c r="AN9" s="5">
        <f t="shared" si="37"/>
        <v>1</v>
      </c>
      <c r="AO9" s="5">
        <f t="shared" si="38"/>
        <v>2</v>
      </c>
      <c r="AP9" s="5">
        <f t="shared" si="39"/>
        <v>1</v>
      </c>
      <c r="AQ9" s="5">
        <f t="shared" si="40"/>
        <v>2</v>
      </c>
      <c r="AR9" s="5">
        <f t="shared" si="41"/>
        <v>3</v>
      </c>
      <c r="AS9" s="5">
        <f t="shared" si="42"/>
        <v>3</v>
      </c>
      <c r="AT9" s="6">
        <f t="shared" si="43"/>
        <v>0</v>
      </c>
      <c r="AU9" s="6">
        <f t="shared" si="44"/>
        <v>1</v>
      </c>
      <c r="AV9" s="1">
        <f t="shared" si="57"/>
        <v>1</v>
      </c>
      <c r="AW9" s="1">
        <f t="shared" si="58"/>
        <v>2</v>
      </c>
      <c r="AX9" s="1">
        <f t="shared" si="59"/>
        <v>22</v>
      </c>
      <c r="AZ9" s="77">
        <v>6</v>
      </c>
      <c r="BA9" s="77">
        <v>3</v>
      </c>
      <c r="BB9" s="77">
        <v>7</v>
      </c>
      <c r="BC9" s="77">
        <v>8</v>
      </c>
      <c r="BD9" s="77"/>
      <c r="BE9" s="77" t="s">
        <v>7</v>
      </c>
      <c r="BF9" s="77">
        <v>10</v>
      </c>
      <c r="BG9" s="77">
        <v>1</v>
      </c>
      <c r="BH9" s="77">
        <v>2</v>
      </c>
      <c r="BI9" s="77">
        <v>3</v>
      </c>
      <c r="BJ9" s="77">
        <v>4</v>
      </c>
      <c r="BK9" s="77" t="s">
        <v>7</v>
      </c>
      <c r="BL9" s="77"/>
      <c r="BM9" s="77">
        <v>5</v>
      </c>
      <c r="BN9" s="77">
        <v>6</v>
      </c>
      <c r="BO9" s="77">
        <v>3</v>
      </c>
      <c r="BP9" s="77">
        <v>7</v>
      </c>
      <c r="BQ9" s="77">
        <v>8</v>
      </c>
      <c r="BR9" s="77"/>
      <c r="BS9" s="77" t="s">
        <v>7</v>
      </c>
      <c r="BT9" s="77">
        <v>10</v>
      </c>
      <c r="BU9" s="77">
        <v>1</v>
      </c>
      <c r="BV9" s="77">
        <v>2</v>
      </c>
      <c r="BW9" s="77">
        <v>3</v>
      </c>
      <c r="BX9" s="77">
        <v>4</v>
      </c>
      <c r="BY9" s="77"/>
      <c r="BZ9" s="77" t="s">
        <v>7</v>
      </c>
      <c r="CA9" s="77">
        <v>5</v>
      </c>
      <c r="CB9" s="77">
        <v>6</v>
      </c>
      <c r="CC9" s="77">
        <v>3</v>
      </c>
      <c r="CD9" s="77">
        <v>7</v>
      </c>
      <c r="CE9" s="78"/>
      <c r="CF9" s="5">
        <f t="shared" si="45"/>
        <v>2</v>
      </c>
      <c r="CG9" s="5">
        <f t="shared" si="46"/>
        <v>2</v>
      </c>
      <c r="CH9" s="5">
        <f t="shared" si="47"/>
        <v>4</v>
      </c>
      <c r="CI9" s="5">
        <f t="shared" si="48"/>
        <v>2</v>
      </c>
      <c r="CJ9" s="5">
        <f t="shared" si="49"/>
        <v>2</v>
      </c>
      <c r="CK9" s="5">
        <f t="shared" si="50"/>
        <v>3</v>
      </c>
      <c r="CL9" s="5">
        <f t="shared" si="51"/>
        <v>2</v>
      </c>
      <c r="CM9" s="5">
        <f t="shared" si="52"/>
        <v>2</v>
      </c>
      <c r="CN9" s="5">
        <f t="shared" si="53"/>
        <v>0</v>
      </c>
      <c r="CO9" s="5">
        <f t="shared" si="54"/>
        <v>2</v>
      </c>
      <c r="CP9" s="6">
        <f t="shared" si="55"/>
        <v>0</v>
      </c>
      <c r="CQ9" s="6">
        <f t="shared" si="56"/>
        <v>0</v>
      </c>
      <c r="CR9" s="1">
        <f t="shared" si="65"/>
        <v>3</v>
      </c>
      <c r="CS9" s="1">
        <f t="shared" si="66"/>
        <v>1</v>
      </c>
      <c r="CT9" s="1">
        <f t="shared" si="67"/>
        <v>23</v>
      </c>
    </row>
    <row r="10" spans="1:98" s="52" customFormat="1" ht="18" customHeight="1">
      <c r="A10" s="69" t="s">
        <v>22</v>
      </c>
      <c r="B10" s="7">
        <v>2</v>
      </c>
      <c r="C10" s="7">
        <v>8</v>
      </c>
      <c r="D10" s="7">
        <v>4</v>
      </c>
      <c r="E10" s="7">
        <v>10</v>
      </c>
      <c r="F10" s="7">
        <v>7</v>
      </c>
      <c r="G10" s="7" t="s">
        <v>7</v>
      </c>
      <c r="H10" s="7">
        <v>1</v>
      </c>
      <c r="I10" s="7">
        <v>3</v>
      </c>
      <c r="J10" s="7">
        <v>5</v>
      </c>
      <c r="K10" s="7">
        <v>6</v>
      </c>
      <c r="L10" s="7">
        <v>9</v>
      </c>
      <c r="M10" s="7">
        <v>4</v>
      </c>
      <c r="N10" s="7">
        <v>56</v>
      </c>
      <c r="O10" s="7">
        <v>4</v>
      </c>
      <c r="P10" s="7">
        <v>7</v>
      </c>
      <c r="Q10" s="7">
        <v>10</v>
      </c>
      <c r="R10" s="7" t="s">
        <v>14</v>
      </c>
      <c r="S10" s="7">
        <v>5</v>
      </c>
      <c r="T10" s="7" t="s">
        <v>7</v>
      </c>
      <c r="U10" s="7" t="s">
        <v>7</v>
      </c>
      <c r="V10" s="7" t="s">
        <v>7</v>
      </c>
      <c r="W10" s="7" t="s">
        <v>7</v>
      </c>
      <c r="X10" s="7">
        <v>2</v>
      </c>
      <c r="Y10" s="7">
        <v>5</v>
      </c>
      <c r="Z10" s="7">
        <v>1</v>
      </c>
      <c r="AA10" s="7" t="s">
        <v>7</v>
      </c>
      <c r="AB10" s="7">
        <v>7</v>
      </c>
      <c r="AC10" s="7" t="s">
        <v>7</v>
      </c>
      <c r="AD10" s="7" t="s">
        <v>14</v>
      </c>
      <c r="AE10" s="7">
        <v>9</v>
      </c>
      <c r="AF10" s="7"/>
      <c r="AG10" s="70">
        <f t="shared" si="31"/>
        <v>21</v>
      </c>
      <c r="AH10" s="71">
        <f>Сотрудник_время!AH14</f>
        <v>7.5138888888888902</v>
      </c>
      <c r="AI10" s="65">
        <f t="shared" si="32"/>
        <v>7</v>
      </c>
      <c r="AJ10" s="8">
        <f t="shared" si="33"/>
        <v>2</v>
      </c>
      <c r="AK10" s="8">
        <f t="shared" si="34"/>
        <v>2</v>
      </c>
      <c r="AL10" s="8">
        <f t="shared" si="35"/>
        <v>1</v>
      </c>
      <c r="AM10" s="8">
        <f t="shared" si="36"/>
        <v>3</v>
      </c>
      <c r="AN10" s="8">
        <f t="shared" si="37"/>
        <v>3</v>
      </c>
      <c r="AO10" s="8">
        <f t="shared" si="38"/>
        <v>1</v>
      </c>
      <c r="AP10" s="8">
        <f t="shared" si="39"/>
        <v>3</v>
      </c>
      <c r="AQ10" s="8">
        <f t="shared" si="40"/>
        <v>1</v>
      </c>
      <c r="AR10" s="8">
        <f t="shared" si="41"/>
        <v>2</v>
      </c>
      <c r="AS10" s="8">
        <f t="shared" si="42"/>
        <v>2</v>
      </c>
      <c r="AT10" s="6">
        <f t="shared" si="43"/>
        <v>0</v>
      </c>
      <c r="AU10" s="6">
        <f t="shared" si="44"/>
        <v>1</v>
      </c>
      <c r="AV10" s="1">
        <f t="shared" si="57"/>
        <v>2</v>
      </c>
      <c r="AW10" s="1">
        <f t="shared" si="58"/>
        <v>2</v>
      </c>
      <c r="AX10" s="1">
        <f t="shared" si="59"/>
        <v>18</v>
      </c>
      <c r="AZ10" s="77">
        <v>7</v>
      </c>
      <c r="BA10" s="77">
        <v>8</v>
      </c>
      <c r="BB10" s="77">
        <v>9</v>
      </c>
      <c r="BC10" s="77">
        <v>10</v>
      </c>
      <c r="BD10" s="77" t="s">
        <v>7</v>
      </c>
      <c r="BE10" s="77"/>
      <c r="BF10" s="77">
        <v>1</v>
      </c>
      <c r="BG10" s="77">
        <v>2</v>
      </c>
      <c r="BH10" s="77">
        <v>3</v>
      </c>
      <c r="BI10" s="77">
        <v>4</v>
      </c>
      <c r="BJ10" s="77">
        <v>5</v>
      </c>
      <c r="BK10" s="77"/>
      <c r="BL10" s="77" t="s">
        <v>7</v>
      </c>
      <c r="BM10" s="77">
        <v>6</v>
      </c>
      <c r="BN10" s="77">
        <v>3</v>
      </c>
      <c r="BO10" s="77">
        <v>7</v>
      </c>
      <c r="BP10" s="77">
        <v>8</v>
      </c>
      <c r="BQ10" s="77">
        <v>9</v>
      </c>
      <c r="BR10" s="77" t="s">
        <v>7</v>
      </c>
      <c r="BS10" s="77"/>
      <c r="BT10" s="77">
        <v>1</v>
      </c>
      <c r="BU10" s="77">
        <v>2</v>
      </c>
      <c r="BV10" s="77">
        <v>3</v>
      </c>
      <c r="BW10" s="77">
        <v>4</v>
      </c>
      <c r="BX10" s="77">
        <v>5</v>
      </c>
      <c r="BY10" s="77" t="s">
        <v>7</v>
      </c>
      <c r="BZ10" s="77"/>
      <c r="CA10" s="77">
        <v>6</v>
      </c>
      <c r="CB10" s="77">
        <v>3</v>
      </c>
      <c r="CC10" s="77">
        <v>7</v>
      </c>
      <c r="CD10" s="77">
        <v>8</v>
      </c>
      <c r="CE10" s="78"/>
      <c r="CF10" s="8">
        <f t="shared" si="45"/>
        <v>2</v>
      </c>
      <c r="CG10" s="8">
        <f t="shared" si="46"/>
        <v>2</v>
      </c>
      <c r="CH10" s="8">
        <f t="shared" si="47"/>
        <v>4</v>
      </c>
      <c r="CI10" s="8">
        <f t="shared" si="48"/>
        <v>2</v>
      </c>
      <c r="CJ10" s="8">
        <f t="shared" si="49"/>
        <v>2</v>
      </c>
      <c r="CK10" s="8">
        <f t="shared" si="50"/>
        <v>2</v>
      </c>
      <c r="CL10" s="8">
        <f t="shared" si="51"/>
        <v>2</v>
      </c>
      <c r="CM10" s="8">
        <f t="shared" si="52"/>
        <v>2</v>
      </c>
      <c r="CN10" s="8">
        <f t="shared" si="53"/>
        <v>2</v>
      </c>
      <c r="CO10" s="8">
        <f t="shared" si="54"/>
        <v>1</v>
      </c>
      <c r="CP10" s="6">
        <f t="shared" si="55"/>
        <v>0</v>
      </c>
      <c r="CQ10" s="6">
        <f t="shared" si="56"/>
        <v>0</v>
      </c>
      <c r="CR10" s="1">
        <f t="shared" si="65"/>
        <v>1</v>
      </c>
      <c r="CS10" s="1">
        <f t="shared" si="66"/>
        <v>3</v>
      </c>
      <c r="CT10" s="1">
        <f t="shared" si="67"/>
        <v>23</v>
      </c>
    </row>
    <row r="11" spans="1:98" s="52" customFormat="1" ht="18" customHeight="1">
      <c r="A11" s="72" t="s">
        <v>23</v>
      </c>
      <c r="B11" s="7">
        <v>1</v>
      </c>
      <c r="C11" s="7">
        <v>3</v>
      </c>
      <c r="D11" s="7" t="s">
        <v>7</v>
      </c>
      <c r="E11" s="7">
        <v>7</v>
      </c>
      <c r="F11" s="7">
        <v>4</v>
      </c>
      <c r="G11" s="7">
        <v>7</v>
      </c>
      <c r="H11" s="7">
        <v>2</v>
      </c>
      <c r="I11" s="7">
        <v>1</v>
      </c>
      <c r="J11" s="7">
        <v>8</v>
      </c>
      <c r="K11" s="7">
        <v>4</v>
      </c>
      <c r="L11" s="7">
        <v>10</v>
      </c>
      <c r="M11" s="7">
        <v>56</v>
      </c>
      <c r="N11" s="7" t="s">
        <v>7</v>
      </c>
      <c r="O11" s="7">
        <v>8</v>
      </c>
      <c r="P11" s="7">
        <v>9</v>
      </c>
      <c r="Q11" s="7">
        <v>5</v>
      </c>
      <c r="R11" s="7">
        <v>6</v>
      </c>
      <c r="S11" s="7" t="s">
        <v>7</v>
      </c>
      <c r="T11" s="7">
        <v>7</v>
      </c>
      <c r="U11" s="7">
        <v>2</v>
      </c>
      <c r="V11" s="7">
        <v>8</v>
      </c>
      <c r="W11" s="7">
        <v>7</v>
      </c>
      <c r="X11" s="7">
        <v>6</v>
      </c>
      <c r="Y11" s="7">
        <v>4</v>
      </c>
      <c r="Z11" s="7">
        <v>5</v>
      </c>
      <c r="AA11" s="7" t="s">
        <v>7</v>
      </c>
      <c r="AB11" s="7" t="s">
        <v>7</v>
      </c>
      <c r="AC11" s="7">
        <v>7</v>
      </c>
      <c r="AD11" s="7">
        <v>10</v>
      </c>
      <c r="AE11" s="7">
        <v>8</v>
      </c>
      <c r="AF11" s="7"/>
      <c r="AG11" s="73">
        <f t="shared" si="31"/>
        <v>25</v>
      </c>
      <c r="AH11" s="71">
        <f>Сотрудник_время!AH15</f>
        <v>7.1493055555555571</v>
      </c>
      <c r="AI11" s="65">
        <f t="shared" si="32"/>
        <v>5</v>
      </c>
      <c r="AJ11" s="5">
        <f t="shared" si="33"/>
        <v>2</v>
      </c>
      <c r="AK11" s="5">
        <f t="shared" si="34"/>
        <v>2</v>
      </c>
      <c r="AL11" s="5">
        <f t="shared" si="35"/>
        <v>1</v>
      </c>
      <c r="AM11" s="5">
        <f t="shared" si="36"/>
        <v>3</v>
      </c>
      <c r="AN11" s="5">
        <f t="shared" si="37"/>
        <v>2</v>
      </c>
      <c r="AO11" s="5">
        <f t="shared" si="38"/>
        <v>2</v>
      </c>
      <c r="AP11" s="5">
        <f t="shared" si="39"/>
        <v>5</v>
      </c>
      <c r="AQ11" s="5">
        <f t="shared" si="40"/>
        <v>4</v>
      </c>
      <c r="AR11" s="5">
        <f t="shared" si="41"/>
        <v>1</v>
      </c>
      <c r="AS11" s="5">
        <f t="shared" si="42"/>
        <v>2</v>
      </c>
      <c r="AT11" s="6">
        <f t="shared" si="43"/>
        <v>0</v>
      </c>
      <c r="AU11" s="6">
        <f t="shared" si="44"/>
        <v>1</v>
      </c>
      <c r="AV11" s="1">
        <f t="shared" si="57"/>
        <v>3</v>
      </c>
      <c r="AW11" s="1">
        <f t="shared" si="58"/>
        <v>2</v>
      </c>
      <c r="AX11" s="1">
        <f t="shared" si="59"/>
        <v>21</v>
      </c>
      <c r="AZ11" s="77">
        <v>8</v>
      </c>
      <c r="BA11" s="77">
        <v>9</v>
      </c>
      <c r="BB11" s="77">
        <v>10</v>
      </c>
      <c r="BC11" s="77">
        <v>1</v>
      </c>
      <c r="BD11" s="77"/>
      <c r="BE11" s="77" t="s">
        <v>7</v>
      </c>
      <c r="BF11" s="77">
        <v>2</v>
      </c>
      <c r="BG11" s="77">
        <v>3</v>
      </c>
      <c r="BH11" s="77">
        <v>4</v>
      </c>
      <c r="BI11" s="77">
        <v>5</v>
      </c>
      <c r="BJ11" s="77">
        <v>6</v>
      </c>
      <c r="BK11" s="77" t="s">
        <v>7</v>
      </c>
      <c r="BL11" s="77"/>
      <c r="BM11" s="77">
        <v>7</v>
      </c>
      <c r="BN11" s="77">
        <v>8</v>
      </c>
      <c r="BO11" s="77">
        <v>9</v>
      </c>
      <c r="BP11" s="77">
        <v>10</v>
      </c>
      <c r="BQ11" s="77">
        <v>1</v>
      </c>
      <c r="BR11" s="77"/>
      <c r="BS11" s="77" t="s">
        <v>7</v>
      </c>
      <c r="BT11" s="77">
        <v>2</v>
      </c>
      <c r="BU11" s="77">
        <v>3</v>
      </c>
      <c r="BV11" s="77">
        <v>4</v>
      </c>
      <c r="BW11" s="77">
        <v>5</v>
      </c>
      <c r="BX11" s="77">
        <v>6</v>
      </c>
      <c r="BY11" s="95">
        <v>3</v>
      </c>
      <c r="BZ11" s="77" t="s">
        <v>7</v>
      </c>
      <c r="CA11" s="77">
        <v>7</v>
      </c>
      <c r="CB11" s="77">
        <v>8</v>
      </c>
      <c r="CC11" s="77">
        <v>9</v>
      </c>
      <c r="CD11" s="77">
        <v>10</v>
      </c>
      <c r="CE11" s="78"/>
      <c r="CF11" s="5">
        <f t="shared" si="45"/>
        <v>2</v>
      </c>
      <c r="CG11" s="5">
        <f t="shared" si="46"/>
        <v>2</v>
      </c>
      <c r="CH11" s="5">
        <f t="shared" si="47"/>
        <v>3</v>
      </c>
      <c r="CI11" s="5">
        <f t="shared" si="48"/>
        <v>2</v>
      </c>
      <c r="CJ11" s="5">
        <f t="shared" si="49"/>
        <v>2</v>
      </c>
      <c r="CK11" s="5">
        <f t="shared" si="50"/>
        <v>2</v>
      </c>
      <c r="CL11" s="5">
        <f t="shared" si="51"/>
        <v>2</v>
      </c>
      <c r="CM11" s="5">
        <f t="shared" si="52"/>
        <v>3</v>
      </c>
      <c r="CN11" s="5">
        <f t="shared" si="53"/>
        <v>2</v>
      </c>
      <c r="CO11" s="5">
        <f t="shared" si="54"/>
        <v>2</v>
      </c>
      <c r="CP11" s="6">
        <f t="shared" si="55"/>
        <v>0</v>
      </c>
      <c r="CQ11" s="6">
        <f t="shared" si="56"/>
        <v>0</v>
      </c>
      <c r="CR11" s="1">
        <f t="shared" si="65"/>
        <v>3</v>
      </c>
      <c r="CS11" s="1">
        <f t="shared" si="66"/>
        <v>1</v>
      </c>
      <c r="CT11" s="1">
        <f t="shared" si="67"/>
        <v>23</v>
      </c>
    </row>
    <row r="12" spans="1:98" s="52" customFormat="1" ht="18" customHeight="1">
      <c r="A12" s="69" t="s">
        <v>24</v>
      </c>
      <c r="B12" s="7" t="s">
        <v>7</v>
      </c>
      <c r="C12" s="7">
        <v>4</v>
      </c>
      <c r="D12" s="7">
        <v>9</v>
      </c>
      <c r="E12" s="7">
        <v>3</v>
      </c>
      <c r="F12" s="7">
        <v>1</v>
      </c>
      <c r="G12" s="7" t="s">
        <v>7</v>
      </c>
      <c r="H12" s="7">
        <v>5</v>
      </c>
      <c r="I12" s="7">
        <v>10</v>
      </c>
      <c r="J12" s="7">
        <v>4</v>
      </c>
      <c r="K12" s="7">
        <v>7</v>
      </c>
      <c r="L12" s="7">
        <v>8</v>
      </c>
      <c r="M12" s="7" t="s">
        <v>7</v>
      </c>
      <c r="N12" s="7" t="s">
        <v>7</v>
      </c>
      <c r="O12" s="7">
        <v>2</v>
      </c>
      <c r="P12" s="7">
        <v>3</v>
      </c>
      <c r="Q12" s="7">
        <v>3</v>
      </c>
      <c r="R12" s="7">
        <v>1</v>
      </c>
      <c r="S12" s="7">
        <v>10</v>
      </c>
      <c r="T12" s="7" t="s">
        <v>7</v>
      </c>
      <c r="U12" s="7" t="s">
        <v>7</v>
      </c>
      <c r="V12" s="7">
        <v>6</v>
      </c>
      <c r="W12" s="7">
        <v>2</v>
      </c>
      <c r="X12" s="7">
        <v>4</v>
      </c>
      <c r="Y12" s="7" t="s">
        <v>14</v>
      </c>
      <c r="Z12" s="7">
        <v>7</v>
      </c>
      <c r="AA12" s="7">
        <v>56</v>
      </c>
      <c r="AB12" s="7" t="s">
        <v>7</v>
      </c>
      <c r="AC12" s="7">
        <v>9</v>
      </c>
      <c r="AD12" s="7">
        <v>5</v>
      </c>
      <c r="AE12" s="7">
        <v>7</v>
      </c>
      <c r="AF12" s="7" t="s">
        <v>14</v>
      </c>
      <c r="AG12" s="70">
        <f t="shared" si="31"/>
        <v>22</v>
      </c>
      <c r="AH12" s="71">
        <f>Сотрудник_время!AH16</f>
        <v>7.427083333333333</v>
      </c>
      <c r="AI12" s="65">
        <f t="shared" si="32"/>
        <v>7</v>
      </c>
      <c r="AJ12" s="8">
        <f t="shared" si="33"/>
        <v>2</v>
      </c>
      <c r="AK12" s="8">
        <f t="shared" si="34"/>
        <v>2</v>
      </c>
      <c r="AL12" s="8">
        <f t="shared" si="35"/>
        <v>3</v>
      </c>
      <c r="AM12" s="8">
        <f t="shared" si="36"/>
        <v>3</v>
      </c>
      <c r="AN12" s="8">
        <f t="shared" si="37"/>
        <v>2</v>
      </c>
      <c r="AO12" s="8">
        <f t="shared" si="38"/>
        <v>1</v>
      </c>
      <c r="AP12" s="8">
        <f t="shared" si="39"/>
        <v>3</v>
      </c>
      <c r="AQ12" s="8">
        <f t="shared" si="40"/>
        <v>1</v>
      </c>
      <c r="AR12" s="8">
        <f t="shared" si="41"/>
        <v>2</v>
      </c>
      <c r="AS12" s="8">
        <f t="shared" si="42"/>
        <v>2</v>
      </c>
      <c r="AT12" s="6">
        <f t="shared" si="43"/>
        <v>0</v>
      </c>
      <c r="AU12" s="6">
        <f t="shared" si="44"/>
        <v>1</v>
      </c>
      <c r="AV12" s="1">
        <f t="shared" si="57"/>
        <v>2</v>
      </c>
      <c r="AW12" s="1">
        <f t="shared" si="58"/>
        <v>0</v>
      </c>
      <c r="AX12" s="1">
        <f t="shared" si="59"/>
        <v>20</v>
      </c>
      <c r="AZ12" s="77">
        <v>9</v>
      </c>
      <c r="BA12" s="77">
        <v>10</v>
      </c>
      <c r="BB12" s="77">
        <v>1</v>
      </c>
      <c r="BC12" s="77">
        <v>2</v>
      </c>
      <c r="BD12" s="77" t="s">
        <v>7</v>
      </c>
      <c r="BE12" s="77"/>
      <c r="BF12" s="77">
        <v>3</v>
      </c>
      <c r="BG12" s="77">
        <v>4</v>
      </c>
      <c r="BH12" s="77">
        <v>5</v>
      </c>
      <c r="BI12" s="77">
        <v>6</v>
      </c>
      <c r="BJ12" s="77">
        <v>3</v>
      </c>
      <c r="BK12" s="77"/>
      <c r="BL12" s="77" t="s">
        <v>7</v>
      </c>
      <c r="BM12" s="77">
        <v>8</v>
      </c>
      <c r="BN12" s="77">
        <v>9</v>
      </c>
      <c r="BO12" s="77">
        <v>10</v>
      </c>
      <c r="BP12" s="77">
        <v>1</v>
      </c>
      <c r="BQ12" s="77">
        <v>2</v>
      </c>
      <c r="BR12" s="77" t="s">
        <v>7</v>
      </c>
      <c r="BS12" s="77"/>
      <c r="BT12" s="77">
        <v>3</v>
      </c>
      <c r="BU12" s="77">
        <v>4</v>
      </c>
      <c r="BV12" s="77">
        <v>5</v>
      </c>
      <c r="BW12" s="77">
        <v>6</v>
      </c>
      <c r="BX12" s="77">
        <v>3</v>
      </c>
      <c r="BY12" s="77" t="s">
        <v>7</v>
      </c>
      <c r="BZ12" s="77"/>
      <c r="CA12" s="77">
        <v>8</v>
      </c>
      <c r="CB12" s="77">
        <v>9</v>
      </c>
      <c r="CC12" s="77">
        <v>10</v>
      </c>
      <c r="CD12" s="77">
        <v>1</v>
      </c>
      <c r="CE12" s="78"/>
      <c r="CF12" s="8">
        <f t="shared" si="45"/>
        <v>2</v>
      </c>
      <c r="CG12" s="8">
        <f t="shared" si="46"/>
        <v>2</v>
      </c>
      <c r="CH12" s="8">
        <f t="shared" si="47"/>
        <v>4</v>
      </c>
      <c r="CI12" s="8">
        <f t="shared" si="48"/>
        <v>2</v>
      </c>
      <c r="CJ12" s="8">
        <f t="shared" si="49"/>
        <v>2</v>
      </c>
      <c r="CK12" s="8">
        <f t="shared" si="50"/>
        <v>2</v>
      </c>
      <c r="CL12" s="8">
        <f t="shared" si="51"/>
        <v>0</v>
      </c>
      <c r="CM12" s="8">
        <f t="shared" si="52"/>
        <v>2</v>
      </c>
      <c r="CN12" s="8">
        <f t="shared" si="53"/>
        <v>3</v>
      </c>
      <c r="CO12" s="8">
        <f t="shared" si="54"/>
        <v>2</v>
      </c>
      <c r="CP12" s="6">
        <f t="shared" si="55"/>
        <v>0</v>
      </c>
      <c r="CQ12" s="6">
        <f t="shared" si="56"/>
        <v>0</v>
      </c>
      <c r="CR12" s="1">
        <f t="shared" si="65"/>
        <v>1</v>
      </c>
      <c r="CS12" s="1">
        <f t="shared" si="66"/>
        <v>3</v>
      </c>
      <c r="CT12" s="1">
        <f t="shared" si="67"/>
        <v>23</v>
      </c>
    </row>
    <row r="13" spans="1:98" s="52" customFormat="1" ht="18" customHeight="1">
      <c r="A13" s="72" t="s">
        <v>25</v>
      </c>
      <c r="B13" s="7">
        <v>7</v>
      </c>
      <c r="C13" s="7">
        <v>1</v>
      </c>
      <c r="D13" s="7">
        <v>10</v>
      </c>
      <c r="E13" s="7">
        <v>2</v>
      </c>
      <c r="F13" s="7" t="s">
        <v>7</v>
      </c>
      <c r="G13" s="7">
        <v>56</v>
      </c>
      <c r="H13" s="7">
        <v>8</v>
      </c>
      <c r="I13" s="7">
        <v>2</v>
      </c>
      <c r="J13" s="7">
        <v>6</v>
      </c>
      <c r="K13" s="7">
        <v>8</v>
      </c>
      <c r="L13" s="7">
        <v>5</v>
      </c>
      <c r="M13" s="7">
        <v>3</v>
      </c>
      <c r="N13" s="7">
        <v>4</v>
      </c>
      <c r="O13" s="7">
        <v>9</v>
      </c>
      <c r="P13" s="7">
        <v>10</v>
      </c>
      <c r="Q13" s="7">
        <v>7</v>
      </c>
      <c r="R13" s="7">
        <v>2</v>
      </c>
      <c r="S13" s="7">
        <v>2</v>
      </c>
      <c r="T13" s="7">
        <v>4</v>
      </c>
      <c r="U13" s="7" t="s">
        <v>7</v>
      </c>
      <c r="V13" s="7">
        <v>7</v>
      </c>
      <c r="W13" s="7">
        <v>5</v>
      </c>
      <c r="X13" s="7">
        <v>1</v>
      </c>
      <c r="Y13" s="7">
        <v>3</v>
      </c>
      <c r="Z13" s="7" t="s">
        <v>7</v>
      </c>
      <c r="AA13" s="7" t="s">
        <v>7</v>
      </c>
      <c r="AB13" s="7">
        <v>2</v>
      </c>
      <c r="AC13" s="7">
        <v>8</v>
      </c>
      <c r="AD13" s="7">
        <v>4</v>
      </c>
      <c r="AE13" s="7" t="s">
        <v>7</v>
      </c>
      <c r="AF13" s="7"/>
      <c r="AG13" s="73">
        <f t="shared" si="31"/>
        <v>25</v>
      </c>
      <c r="AH13" s="71">
        <f>Сотрудник_время!AH17</f>
        <v>7.1319444444444455</v>
      </c>
      <c r="AI13" s="65">
        <f t="shared" si="32"/>
        <v>5</v>
      </c>
      <c r="AJ13" s="5">
        <f t="shared" si="33"/>
        <v>2</v>
      </c>
      <c r="AK13" s="5">
        <f t="shared" si="34"/>
        <v>5</v>
      </c>
      <c r="AL13" s="5">
        <f t="shared" si="35"/>
        <v>2</v>
      </c>
      <c r="AM13" s="5">
        <f t="shared" si="36"/>
        <v>3</v>
      </c>
      <c r="AN13" s="5">
        <f t="shared" si="37"/>
        <v>2</v>
      </c>
      <c r="AO13" s="5">
        <f t="shared" si="38"/>
        <v>1</v>
      </c>
      <c r="AP13" s="5">
        <f t="shared" si="39"/>
        <v>3</v>
      </c>
      <c r="AQ13" s="5">
        <f t="shared" si="40"/>
        <v>3</v>
      </c>
      <c r="AR13" s="5">
        <f t="shared" si="41"/>
        <v>1</v>
      </c>
      <c r="AS13" s="5">
        <f t="shared" si="42"/>
        <v>2</v>
      </c>
      <c r="AT13" s="6">
        <f t="shared" si="43"/>
        <v>0</v>
      </c>
      <c r="AU13" s="6">
        <f t="shared" si="44"/>
        <v>1</v>
      </c>
      <c r="AV13" s="1">
        <f t="shared" si="57"/>
        <v>2</v>
      </c>
      <c r="AW13" s="1">
        <f t="shared" si="58"/>
        <v>3</v>
      </c>
      <c r="AX13" s="1">
        <f t="shared" si="59"/>
        <v>21</v>
      </c>
      <c r="AZ13" s="77">
        <v>10</v>
      </c>
      <c r="BA13" s="77">
        <v>1</v>
      </c>
      <c r="BB13" s="77">
        <v>2</v>
      </c>
      <c r="BC13" s="77">
        <v>3</v>
      </c>
      <c r="BD13" s="77"/>
      <c r="BE13" s="77" t="s">
        <v>7</v>
      </c>
      <c r="BF13" s="77">
        <v>4</v>
      </c>
      <c r="BG13" s="77">
        <v>5</v>
      </c>
      <c r="BH13" s="77">
        <v>6</v>
      </c>
      <c r="BI13" s="77">
        <v>7</v>
      </c>
      <c r="BJ13" s="77">
        <v>8</v>
      </c>
      <c r="BK13" s="77" t="s">
        <v>7</v>
      </c>
      <c r="BL13" s="77"/>
      <c r="BM13" s="77">
        <v>9</v>
      </c>
      <c r="BN13" s="77">
        <v>10</v>
      </c>
      <c r="BO13" s="77">
        <v>1</v>
      </c>
      <c r="BP13" s="77">
        <v>2</v>
      </c>
      <c r="BQ13" s="77">
        <v>3</v>
      </c>
      <c r="BR13" s="77"/>
      <c r="BS13" s="77" t="s">
        <v>7</v>
      </c>
      <c r="BT13" s="77">
        <v>4</v>
      </c>
      <c r="BU13" s="77">
        <v>5</v>
      </c>
      <c r="BV13" s="77">
        <v>6</v>
      </c>
      <c r="BW13" s="77">
        <v>3</v>
      </c>
      <c r="BX13" s="77">
        <v>7</v>
      </c>
      <c r="BY13" s="77"/>
      <c r="BZ13" s="77" t="s">
        <v>7</v>
      </c>
      <c r="CA13" s="77">
        <v>9</v>
      </c>
      <c r="CB13" s="77">
        <v>10</v>
      </c>
      <c r="CC13" s="77">
        <v>1</v>
      </c>
      <c r="CD13" s="77">
        <v>2</v>
      </c>
      <c r="CE13" s="78"/>
      <c r="CF13" s="5">
        <f t="shared" si="45"/>
        <v>2</v>
      </c>
      <c r="CG13" s="5">
        <f t="shared" si="46"/>
        <v>2</v>
      </c>
      <c r="CH13" s="5">
        <f t="shared" si="47"/>
        <v>3</v>
      </c>
      <c r="CI13" s="5">
        <f t="shared" si="48"/>
        <v>2</v>
      </c>
      <c r="CJ13" s="5">
        <f t="shared" si="49"/>
        <v>2</v>
      </c>
      <c r="CK13" s="5">
        <f t="shared" si="50"/>
        <v>2</v>
      </c>
      <c r="CL13" s="5">
        <f t="shared" si="51"/>
        <v>2</v>
      </c>
      <c r="CM13" s="5">
        <f t="shared" si="52"/>
        <v>1</v>
      </c>
      <c r="CN13" s="5">
        <f t="shared" si="53"/>
        <v>2</v>
      </c>
      <c r="CO13" s="5">
        <f t="shared" si="54"/>
        <v>3</v>
      </c>
      <c r="CP13" s="6">
        <f t="shared" si="55"/>
        <v>0</v>
      </c>
      <c r="CQ13" s="6">
        <f t="shared" si="56"/>
        <v>0</v>
      </c>
      <c r="CR13" s="1">
        <f t="shared" si="65"/>
        <v>3</v>
      </c>
      <c r="CS13" s="1">
        <f t="shared" si="66"/>
        <v>1</v>
      </c>
      <c r="CT13" s="1">
        <f t="shared" si="67"/>
        <v>23</v>
      </c>
    </row>
    <row r="14" spans="1:98" s="52" customFormat="1" ht="18" customHeight="1">
      <c r="A14" s="69" t="s">
        <v>26</v>
      </c>
      <c r="B14" s="7" t="s">
        <v>8</v>
      </c>
      <c r="C14" s="7" t="s">
        <v>8</v>
      </c>
      <c r="D14" s="7" t="s">
        <v>8</v>
      </c>
      <c r="E14" s="7" t="s">
        <v>8</v>
      </c>
      <c r="F14" s="7" t="s">
        <v>8</v>
      </c>
      <c r="G14" s="7" t="s">
        <v>8</v>
      </c>
      <c r="H14" s="7" t="s">
        <v>8</v>
      </c>
      <c r="I14" s="7" t="s">
        <v>8</v>
      </c>
      <c r="J14" s="7" t="s">
        <v>8</v>
      </c>
      <c r="K14" s="7" t="s">
        <v>8</v>
      </c>
      <c r="L14" s="7" t="s">
        <v>8</v>
      </c>
      <c r="M14" s="7" t="s">
        <v>8</v>
      </c>
      <c r="N14" s="7" t="s">
        <v>8</v>
      </c>
      <c r="O14" s="7" t="s">
        <v>8</v>
      </c>
      <c r="P14" s="7" t="s">
        <v>8</v>
      </c>
      <c r="Q14" s="7" t="s">
        <v>8</v>
      </c>
      <c r="R14" s="7" t="s">
        <v>8</v>
      </c>
      <c r="S14" s="7" t="s">
        <v>8</v>
      </c>
      <c r="T14" s="7" t="s">
        <v>8</v>
      </c>
      <c r="U14" s="7" t="s">
        <v>8</v>
      </c>
      <c r="V14" s="7" t="s">
        <v>8</v>
      </c>
      <c r="W14" s="7" t="s">
        <v>8</v>
      </c>
      <c r="X14" s="7" t="s">
        <v>8</v>
      </c>
      <c r="Y14" s="7" t="s">
        <v>8</v>
      </c>
      <c r="Z14" s="7" t="s">
        <v>8</v>
      </c>
      <c r="AA14" s="7" t="s">
        <v>8</v>
      </c>
      <c r="AB14" s="7" t="s">
        <v>8</v>
      </c>
      <c r="AC14" s="7" t="s">
        <v>8</v>
      </c>
      <c r="AD14" s="7" t="s">
        <v>8</v>
      </c>
      <c r="AE14" s="7" t="s">
        <v>8</v>
      </c>
      <c r="AF14" s="7" t="s">
        <v>8</v>
      </c>
      <c r="AG14" s="70">
        <f t="shared" si="31"/>
        <v>0</v>
      </c>
      <c r="AH14" s="71">
        <f>Сотрудник_время!AH18</f>
        <v>0</v>
      </c>
      <c r="AI14" s="65">
        <f t="shared" si="32"/>
        <v>0</v>
      </c>
      <c r="AJ14" s="8">
        <f t="shared" si="33"/>
        <v>0</v>
      </c>
      <c r="AK14" s="8">
        <f t="shared" si="34"/>
        <v>0</v>
      </c>
      <c r="AL14" s="8">
        <f t="shared" si="35"/>
        <v>0</v>
      </c>
      <c r="AM14" s="8">
        <f t="shared" si="36"/>
        <v>0</v>
      </c>
      <c r="AN14" s="8">
        <f t="shared" si="37"/>
        <v>0</v>
      </c>
      <c r="AO14" s="8">
        <f t="shared" si="38"/>
        <v>0</v>
      </c>
      <c r="AP14" s="8">
        <f t="shared" si="39"/>
        <v>0</v>
      </c>
      <c r="AQ14" s="8">
        <f t="shared" si="40"/>
        <v>0</v>
      </c>
      <c r="AR14" s="8">
        <f t="shared" si="41"/>
        <v>0</v>
      </c>
      <c r="AS14" s="8">
        <f t="shared" si="42"/>
        <v>0</v>
      </c>
      <c r="AT14" s="6">
        <f t="shared" si="43"/>
        <v>0</v>
      </c>
      <c r="AU14" s="6">
        <f t="shared" si="44"/>
        <v>0</v>
      </c>
      <c r="AV14" s="1">
        <f t="shared" si="57"/>
        <v>0</v>
      </c>
      <c r="AW14" s="1">
        <f t="shared" si="58"/>
        <v>0</v>
      </c>
      <c r="AX14" s="1">
        <f t="shared" si="59"/>
        <v>0</v>
      </c>
      <c r="AZ14" s="77">
        <v>1</v>
      </c>
      <c r="BA14" s="77">
        <v>2</v>
      </c>
      <c r="BB14" s="77">
        <v>3</v>
      </c>
      <c r="BC14" s="77">
        <v>4</v>
      </c>
      <c r="BD14" s="77" t="s">
        <v>7</v>
      </c>
      <c r="BE14" s="77"/>
      <c r="BF14" s="77">
        <v>5</v>
      </c>
      <c r="BG14" s="77">
        <v>6</v>
      </c>
      <c r="BH14" s="77">
        <v>3</v>
      </c>
      <c r="BI14" s="77">
        <v>8</v>
      </c>
      <c r="BJ14" s="77">
        <v>9</v>
      </c>
      <c r="BK14" s="77"/>
      <c r="BL14" s="77" t="s">
        <v>7</v>
      </c>
      <c r="BM14" s="77">
        <v>10</v>
      </c>
      <c r="BN14" s="77">
        <v>1</v>
      </c>
      <c r="BO14" s="77">
        <v>2</v>
      </c>
      <c r="BP14" s="77">
        <v>3</v>
      </c>
      <c r="BQ14" s="77">
        <v>4</v>
      </c>
      <c r="BR14" s="77" t="s">
        <v>7</v>
      </c>
      <c r="BS14" s="77"/>
      <c r="BT14" s="77">
        <v>5</v>
      </c>
      <c r="BU14" s="77">
        <v>6</v>
      </c>
      <c r="BV14" s="77">
        <v>3</v>
      </c>
      <c r="BW14" s="77">
        <v>7</v>
      </c>
      <c r="BX14" s="77">
        <v>8</v>
      </c>
      <c r="BY14" s="77" t="s">
        <v>7</v>
      </c>
      <c r="BZ14" s="77"/>
      <c r="CA14" s="77">
        <v>9</v>
      </c>
      <c r="CB14" s="77">
        <v>1</v>
      </c>
      <c r="CC14" s="77">
        <v>2</v>
      </c>
      <c r="CD14" s="77">
        <v>3</v>
      </c>
      <c r="CE14" s="78"/>
      <c r="CF14" s="8">
        <f t="shared" si="45"/>
        <v>3</v>
      </c>
      <c r="CG14" s="8">
        <f t="shared" si="46"/>
        <v>2</v>
      </c>
      <c r="CH14" s="8">
        <f t="shared" si="47"/>
        <v>4</v>
      </c>
      <c r="CI14" s="8">
        <f t="shared" si="48"/>
        <v>2</v>
      </c>
      <c r="CJ14" s="8">
        <f t="shared" si="49"/>
        <v>2</v>
      </c>
      <c r="CK14" s="8">
        <f t="shared" si="50"/>
        <v>2</v>
      </c>
      <c r="CL14" s="8">
        <f t="shared" si="51"/>
        <v>1</v>
      </c>
      <c r="CM14" s="8">
        <f t="shared" si="52"/>
        <v>2</v>
      </c>
      <c r="CN14" s="8">
        <f t="shared" si="53"/>
        <v>2</v>
      </c>
      <c r="CO14" s="8">
        <f t="shared" si="54"/>
        <v>1</v>
      </c>
      <c r="CP14" s="6">
        <f t="shared" si="55"/>
        <v>0</v>
      </c>
      <c r="CQ14" s="6">
        <f t="shared" si="56"/>
        <v>0</v>
      </c>
      <c r="CR14" s="1">
        <f t="shared" si="65"/>
        <v>1</v>
      </c>
      <c r="CS14" s="1">
        <f t="shared" si="66"/>
        <v>3</v>
      </c>
      <c r="CT14" s="1">
        <f t="shared" si="67"/>
        <v>23</v>
      </c>
    </row>
    <row r="15" spans="1:98" s="52" customFormat="1" ht="18" customHeight="1">
      <c r="A15" s="72" t="s">
        <v>27</v>
      </c>
      <c r="B15" s="7">
        <v>6</v>
      </c>
      <c r="C15" s="7">
        <v>5</v>
      </c>
      <c r="D15" s="7">
        <v>2</v>
      </c>
      <c r="E15" s="7" t="s">
        <v>7</v>
      </c>
      <c r="F15" s="7">
        <v>56</v>
      </c>
      <c r="G15" s="7">
        <v>4</v>
      </c>
      <c r="H15" s="7">
        <v>3</v>
      </c>
      <c r="I15" s="7">
        <v>8</v>
      </c>
      <c r="J15" s="7">
        <v>7</v>
      </c>
      <c r="K15" s="7">
        <v>1</v>
      </c>
      <c r="L15" s="7">
        <v>3</v>
      </c>
      <c r="M15" s="7">
        <v>7</v>
      </c>
      <c r="N15" s="7" t="s">
        <v>7</v>
      </c>
      <c r="O15" s="7">
        <v>10</v>
      </c>
      <c r="P15" s="7">
        <v>6</v>
      </c>
      <c r="Q15" s="7">
        <v>8</v>
      </c>
      <c r="R15" s="7">
        <v>9</v>
      </c>
      <c r="S15" s="7">
        <v>3</v>
      </c>
      <c r="T15" s="7" t="s">
        <v>7</v>
      </c>
      <c r="U15" s="7">
        <v>13</v>
      </c>
      <c r="V15" s="7">
        <v>4</v>
      </c>
      <c r="W15" s="7">
        <v>10</v>
      </c>
      <c r="X15" s="7">
        <v>9</v>
      </c>
      <c r="Y15" s="7">
        <v>2</v>
      </c>
      <c r="Z15" s="7">
        <v>6</v>
      </c>
      <c r="AA15" s="7">
        <v>1</v>
      </c>
      <c r="AB15" s="7" t="s">
        <v>7</v>
      </c>
      <c r="AC15" s="7">
        <v>10</v>
      </c>
      <c r="AD15" s="7">
        <v>6</v>
      </c>
      <c r="AE15" s="7">
        <v>3</v>
      </c>
      <c r="AF15" s="7"/>
      <c r="AG15" s="73">
        <f>SUM(AJ15:AU15)</f>
        <v>26</v>
      </c>
      <c r="AH15" s="71">
        <f>Сотрудник_время!AH19</f>
        <v>7.5590277777777768</v>
      </c>
      <c r="AI15" s="65">
        <f t="shared" si="32"/>
        <v>4</v>
      </c>
      <c r="AJ15" s="5">
        <f t="shared" si="33"/>
        <v>2</v>
      </c>
      <c r="AK15" s="5">
        <f t="shared" si="34"/>
        <v>2</v>
      </c>
      <c r="AL15" s="5">
        <f t="shared" si="35"/>
        <v>4</v>
      </c>
      <c r="AM15" s="5">
        <f t="shared" si="36"/>
        <v>2</v>
      </c>
      <c r="AN15" s="5">
        <f t="shared" si="37"/>
        <v>1</v>
      </c>
      <c r="AO15" s="5">
        <f t="shared" si="38"/>
        <v>4</v>
      </c>
      <c r="AP15" s="5">
        <f t="shared" si="39"/>
        <v>2</v>
      </c>
      <c r="AQ15" s="5">
        <f t="shared" si="40"/>
        <v>2</v>
      </c>
      <c r="AR15" s="5">
        <f t="shared" si="41"/>
        <v>2</v>
      </c>
      <c r="AS15" s="5">
        <f t="shared" si="42"/>
        <v>3</v>
      </c>
      <c r="AT15" s="6">
        <f t="shared" si="43"/>
        <v>1</v>
      </c>
      <c r="AU15" s="6">
        <f t="shared" si="44"/>
        <v>1</v>
      </c>
      <c r="AV15" s="1">
        <f t="shared" si="57"/>
        <v>3</v>
      </c>
      <c r="AW15" s="1">
        <f t="shared" si="58"/>
        <v>2</v>
      </c>
      <c r="AX15" s="1">
        <f t="shared" si="59"/>
        <v>22</v>
      </c>
      <c r="AZ15" s="77">
        <v>2</v>
      </c>
      <c r="BA15" s="77">
        <v>3</v>
      </c>
      <c r="BB15" s="77">
        <v>4</v>
      </c>
      <c r="BC15" s="77">
        <v>5</v>
      </c>
      <c r="BD15" s="77"/>
      <c r="BE15" s="77" t="s">
        <v>7</v>
      </c>
      <c r="BF15" s="77">
        <v>6</v>
      </c>
      <c r="BG15" s="77">
        <v>3</v>
      </c>
      <c r="BH15" s="77">
        <v>7</v>
      </c>
      <c r="BI15" s="77">
        <v>9</v>
      </c>
      <c r="BJ15" s="77">
        <v>10</v>
      </c>
      <c r="BK15" s="77" t="s">
        <v>7</v>
      </c>
      <c r="BL15" s="77"/>
      <c r="BM15" s="77">
        <v>1</v>
      </c>
      <c r="BN15" s="77">
        <v>2</v>
      </c>
      <c r="BO15" s="77">
        <v>3</v>
      </c>
      <c r="BP15" s="77">
        <v>4</v>
      </c>
      <c r="BQ15" s="77">
        <v>5</v>
      </c>
      <c r="BR15" s="77"/>
      <c r="BS15" s="77" t="s">
        <v>7</v>
      </c>
      <c r="BT15" s="77">
        <v>6</v>
      </c>
      <c r="BU15" s="77">
        <v>3</v>
      </c>
      <c r="BV15" s="77">
        <v>7</v>
      </c>
      <c r="BW15" s="77">
        <v>8</v>
      </c>
      <c r="BX15" s="77">
        <v>9</v>
      </c>
      <c r="BY15" s="77"/>
      <c r="BZ15" s="77" t="s">
        <v>7</v>
      </c>
      <c r="CA15" s="77">
        <v>10</v>
      </c>
      <c r="CB15" s="77">
        <v>2</v>
      </c>
      <c r="CC15" s="77">
        <v>3</v>
      </c>
      <c r="CD15" s="77">
        <v>4</v>
      </c>
      <c r="CE15" s="78"/>
      <c r="CF15" s="5">
        <f t="shared" si="45"/>
        <v>1</v>
      </c>
      <c r="CG15" s="5">
        <f t="shared" si="46"/>
        <v>3</v>
      </c>
      <c r="CH15" s="5">
        <f t="shared" si="47"/>
        <v>4</v>
      </c>
      <c r="CI15" s="5">
        <f t="shared" si="48"/>
        <v>2</v>
      </c>
      <c r="CJ15" s="5">
        <f t="shared" si="49"/>
        <v>2</v>
      </c>
      <c r="CK15" s="5">
        <f t="shared" si="50"/>
        <v>2</v>
      </c>
      <c r="CL15" s="5">
        <f t="shared" si="51"/>
        <v>2</v>
      </c>
      <c r="CM15" s="5">
        <f t="shared" si="52"/>
        <v>1</v>
      </c>
      <c r="CN15" s="5">
        <f t="shared" si="53"/>
        <v>2</v>
      </c>
      <c r="CO15" s="5">
        <f t="shared" si="54"/>
        <v>2</v>
      </c>
      <c r="CP15" s="6">
        <f t="shared" si="55"/>
        <v>0</v>
      </c>
      <c r="CQ15" s="6">
        <f t="shared" si="56"/>
        <v>0</v>
      </c>
      <c r="CR15" s="1">
        <f t="shared" si="65"/>
        <v>3</v>
      </c>
      <c r="CS15" s="1">
        <f t="shared" si="66"/>
        <v>1</v>
      </c>
      <c r="CT15" s="1">
        <f t="shared" si="67"/>
        <v>23</v>
      </c>
    </row>
    <row r="18" spans="2:97" ht="18.75">
      <c r="B18" s="45" t="s">
        <v>31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6"/>
      <c r="AJ18" s="47"/>
      <c r="AK18" s="47"/>
      <c r="AL18" s="47"/>
      <c r="AM18" s="47"/>
      <c r="AN18" s="3"/>
      <c r="AO18" s="3"/>
      <c r="AP18" s="3"/>
      <c r="AQ18" s="3"/>
      <c r="AR18" s="3"/>
      <c r="AS18" s="3"/>
      <c r="AT18" s="3"/>
      <c r="AU18" s="3"/>
      <c r="AV18" s="1"/>
      <c r="AW18" s="1"/>
      <c r="CE18" s="46"/>
      <c r="CF18" s="47"/>
      <c r="CG18" s="47"/>
      <c r="CH18" s="47"/>
      <c r="CI18" s="47"/>
      <c r="CJ18" s="3"/>
      <c r="CK18" s="3"/>
      <c r="CL18" s="3"/>
      <c r="CM18" s="3"/>
      <c r="CN18" s="3"/>
      <c r="CO18" s="3"/>
      <c r="CP18" s="3"/>
      <c r="CQ18" s="3"/>
      <c r="CR18" s="1"/>
      <c r="CS18" s="1"/>
    </row>
    <row r="19" spans="2:97" ht="18.7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6"/>
      <c r="AJ19" s="47"/>
      <c r="AK19" s="47"/>
      <c r="AL19" s="47"/>
      <c r="AM19" s="47"/>
      <c r="AN19" s="3"/>
      <c r="AO19" s="3"/>
      <c r="AP19" s="3"/>
      <c r="AQ19" s="3"/>
      <c r="AR19" s="3"/>
      <c r="AS19" s="3"/>
      <c r="AT19" s="3"/>
      <c r="AU19" s="3"/>
      <c r="AV19" s="1"/>
      <c r="AW19" s="1"/>
      <c r="CE19" s="46"/>
      <c r="CF19" s="47"/>
      <c r="CG19" s="47"/>
      <c r="CH19" s="47"/>
      <c r="CI19" s="47"/>
      <c r="CJ19" s="3"/>
      <c r="CK19" s="3"/>
      <c r="CL19" s="3"/>
      <c r="CM19" s="3"/>
      <c r="CN19" s="3"/>
      <c r="CO19" s="3"/>
      <c r="CP19" s="3"/>
      <c r="CQ19" s="3"/>
      <c r="CR19" s="1"/>
      <c r="CS19" s="1"/>
    </row>
    <row r="20" spans="2:97" ht="18.75">
      <c r="B20" s="45"/>
      <c r="C20" s="45"/>
      <c r="D20" s="45"/>
      <c r="E20" s="45" t="s">
        <v>32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6"/>
      <c r="AJ20" s="47"/>
      <c r="AK20" s="47"/>
      <c r="AL20" s="47"/>
      <c r="AM20" s="47"/>
      <c r="AN20" s="3"/>
      <c r="AO20" s="3"/>
      <c r="AP20" s="3"/>
      <c r="AQ20" s="3"/>
      <c r="AR20" s="3"/>
      <c r="AS20" s="3"/>
      <c r="AT20" s="3"/>
      <c r="AU20" s="3"/>
      <c r="AV20" s="1"/>
      <c r="AW20" s="1"/>
      <c r="CE20" s="46"/>
      <c r="CF20" s="47"/>
      <c r="CG20" s="47"/>
      <c r="CH20" s="47"/>
      <c r="CI20" s="47"/>
      <c r="CJ20" s="3"/>
      <c r="CK20" s="3"/>
      <c r="CL20" s="3"/>
      <c r="CM20" s="3"/>
      <c r="CN20" s="3"/>
      <c r="CO20" s="3"/>
      <c r="CP20" s="3"/>
      <c r="CQ20" s="3"/>
      <c r="CR20" s="1"/>
      <c r="CS20" s="1"/>
    </row>
    <row r="21" spans="2:97" ht="18.75">
      <c r="B21" s="45" t="s">
        <v>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47"/>
      <c r="AK21" s="47"/>
      <c r="AL21" s="47"/>
      <c r="AM21" s="47"/>
      <c r="AN21" s="3"/>
      <c r="AO21" s="3"/>
      <c r="AP21" s="3"/>
      <c r="AQ21" s="3"/>
      <c r="AR21" s="3"/>
      <c r="AS21" s="3"/>
      <c r="AT21" s="3"/>
      <c r="AU21" s="3"/>
      <c r="AV21" s="1"/>
      <c r="AW21" s="1"/>
      <c r="CE21" s="46"/>
      <c r="CF21" s="47"/>
      <c r="CG21" s="47"/>
      <c r="CH21" s="47"/>
      <c r="CI21" s="47"/>
      <c r="CJ21" s="3"/>
      <c r="CK21" s="3"/>
      <c r="CL21" s="3"/>
      <c r="CM21" s="3"/>
      <c r="CN21" s="3"/>
      <c r="CO21" s="3"/>
      <c r="CP21" s="3"/>
      <c r="CQ21" s="3"/>
      <c r="CR21" s="1"/>
      <c r="CS21" s="1"/>
    </row>
    <row r="22" spans="2:97" ht="18.75">
      <c r="B22" s="45" t="s">
        <v>34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6"/>
      <c r="AJ22" s="47"/>
      <c r="AK22" s="47"/>
      <c r="AL22" s="47"/>
      <c r="AM22" s="47"/>
      <c r="AN22" s="3"/>
      <c r="AO22" s="3"/>
      <c r="AP22" s="3"/>
      <c r="AQ22" s="3"/>
      <c r="AR22" s="3"/>
      <c r="AS22" s="3"/>
      <c r="AT22" s="3"/>
      <c r="AU22" s="3"/>
      <c r="AV22" s="1"/>
      <c r="AW22" s="1"/>
      <c r="CE22" s="46"/>
      <c r="CF22" s="47"/>
      <c r="CG22" s="47"/>
      <c r="CH22" s="47"/>
      <c r="CI22" s="47"/>
      <c r="CJ22" s="3"/>
      <c r="CK22" s="3"/>
      <c r="CL22" s="3"/>
      <c r="CM22" s="3"/>
      <c r="CN22" s="3"/>
      <c r="CO22" s="3"/>
      <c r="CP22" s="3"/>
      <c r="CQ22" s="3"/>
      <c r="CR22" s="1"/>
      <c r="CS22" s="1"/>
    </row>
    <row r="23" spans="2:97" ht="18.75">
      <c r="B23" s="45" t="s">
        <v>35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6"/>
      <c r="AJ23" s="47"/>
      <c r="AK23" s="47"/>
      <c r="AL23" s="47"/>
      <c r="AM23" s="47"/>
      <c r="AN23" s="3"/>
      <c r="AO23" s="3"/>
      <c r="AP23" s="3"/>
      <c r="AQ23" s="3"/>
      <c r="AR23" s="3"/>
      <c r="AS23" s="3"/>
      <c r="AT23" s="3"/>
      <c r="AU23" s="3"/>
      <c r="AV23" s="1"/>
      <c r="AW23" s="1"/>
      <c r="CE23" s="46"/>
      <c r="CF23" s="47"/>
      <c r="CG23" s="47"/>
      <c r="CH23" s="47"/>
      <c r="CI23" s="47"/>
      <c r="CJ23" s="3"/>
      <c r="CK23" s="3"/>
      <c r="CL23" s="3"/>
      <c r="CM23" s="3"/>
      <c r="CN23" s="3"/>
      <c r="CO23" s="3"/>
      <c r="CP23" s="3"/>
      <c r="CQ23" s="3"/>
      <c r="CR23" s="1"/>
      <c r="CS23" s="1"/>
    </row>
    <row r="24" spans="2:9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1"/>
      <c r="AW24" s="1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1"/>
      <c r="CS24" s="1"/>
    </row>
    <row r="25" spans="2:97" ht="23.25">
      <c r="B25" s="1"/>
      <c r="C25" s="1"/>
      <c r="D25" s="54" t="s">
        <v>36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1"/>
      <c r="AW25" s="1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1"/>
      <c r="CS25" s="1"/>
    </row>
    <row r="26" spans="2:97" ht="18.75">
      <c r="B26" s="45"/>
      <c r="C26" s="45"/>
      <c r="D26" s="45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6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5"/>
      <c r="AW26" s="45"/>
      <c r="CE26" s="46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5"/>
      <c r="CS26" s="45"/>
    </row>
    <row r="27" spans="2:97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1"/>
      <c r="AW27" s="1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1"/>
      <c r="CS27" s="1"/>
    </row>
  </sheetData>
  <mergeCells count="8">
    <mergeCell ref="H1:R1"/>
    <mergeCell ref="S1:AB1"/>
    <mergeCell ref="CE2:CE3"/>
    <mergeCell ref="CF2:CQ2"/>
    <mergeCell ref="A2:A3"/>
    <mergeCell ref="AG2:AG3"/>
    <mergeCell ref="AH2:AH3"/>
    <mergeCell ref="AI2:AI3"/>
  </mergeCells>
  <conditionalFormatting sqref="AJ4:AU15">
    <cfRule type="cellIs" dxfId="5" priority="42" operator="greaterThan">
      <formula>2.5</formula>
    </cfRule>
  </conditionalFormatting>
  <conditionalFormatting sqref="AH4:AH1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:AI15">
    <cfRule type="cellIs" dxfId="4" priority="38" operator="greaterThan">
      <formula>5.5</formula>
    </cfRule>
  </conditionalFormatting>
  <conditionalFormatting sqref="B4:AF15">
    <cfRule type="expression" dxfId="3" priority="6">
      <formula>B$3&gt;5</formula>
    </cfRule>
  </conditionalFormatting>
  <conditionalFormatting sqref="AZ4:CD15">
    <cfRule type="expression" dxfId="0" priority="5">
      <formula>AZ$3&gt;5</formula>
    </cfRule>
  </conditionalFormatting>
  <conditionalFormatting sqref="CF4:CQ15">
    <cfRule type="cellIs" dxfId="2" priority="2" operator="greaterThan">
      <formula>2.5</formula>
    </cfRule>
  </conditionalFormatting>
  <conditionalFormatting sqref="CE4:CE15">
    <cfRule type="cellIs" dxfId="1" priority="1" operator="greaterThan">
      <formula>5.5</formula>
    </cfRule>
  </conditionalFormatting>
  <dataValidations disablePrompts="1" count="1">
    <dataValidation type="list" allowBlank="1" showInputMessage="1" showErrorMessage="1" sqref="H1:R1">
      <formula1>"Январь,Февраль,Март,Апрель,Май,Июнь,Июль,Август,Сентябрь,Октябрь,Ноябрь,Декабрь"</formula1>
    </dataValidation>
  </dataValidations>
  <pageMargins left="0.20000000000000004" right="0.20000000000000004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6"/>
  </sheetPr>
  <dimension ref="A1:AH50"/>
  <sheetViews>
    <sheetView zoomScale="70" zoomScaleNormal="70" workbookViewId="0">
      <selection activeCell="G46" sqref="G46"/>
    </sheetView>
  </sheetViews>
  <sheetFormatPr defaultColWidth="8.7109375" defaultRowHeight="15"/>
  <cols>
    <col min="1" max="1" width="4.85546875" style="10" customWidth="1"/>
    <col min="2" max="2" width="31.5703125" style="9" customWidth="1"/>
    <col min="3" max="18" width="6.85546875" style="9" customWidth="1"/>
    <col min="19" max="19" width="7.85546875" style="9" customWidth="1"/>
    <col min="20" max="33" width="6.85546875" style="9" customWidth="1"/>
    <col min="34" max="34" width="11.28515625" style="9" customWidth="1"/>
    <col min="35" max="16384" width="8.7109375" style="9"/>
  </cols>
  <sheetData>
    <row r="1" spans="1:34" ht="25.5" customHeight="1">
      <c r="B1" s="85" t="s">
        <v>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ht="18" customHeight="1">
      <c r="A2" s="86"/>
      <c r="B2" s="86"/>
      <c r="C2" s="86"/>
      <c r="D2" s="86"/>
      <c r="E2" s="86"/>
      <c r="F2" s="86"/>
      <c r="G2" s="86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34" ht="18" customHeight="1">
      <c r="A3" s="12"/>
      <c r="B3" s="13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11"/>
      <c r="V3" s="11"/>
    </row>
    <row r="4" spans="1:34" ht="18" customHeight="1">
      <c r="A4" s="14"/>
      <c r="B4" s="15"/>
      <c r="C4" s="15"/>
      <c r="D4" s="15"/>
      <c r="E4" s="15"/>
      <c r="F4" s="15"/>
      <c r="G4" s="15"/>
      <c r="H4" s="15"/>
      <c r="I4" s="15"/>
      <c r="J4" s="88" t="str">
        <f>График!H1</f>
        <v>Октябрь</v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2.75" customHeight="1" thickBot="1"/>
    <row r="6" spans="1:34" ht="37.5" customHeight="1" thickBot="1">
      <c r="A6" s="90" t="s">
        <v>10</v>
      </c>
      <c r="B6" s="91" t="s">
        <v>11</v>
      </c>
      <c r="C6" s="92" t="s">
        <v>12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3" t="s">
        <v>13</v>
      </c>
    </row>
    <row r="7" spans="1:34" ht="27" customHeight="1">
      <c r="A7" s="90"/>
      <c r="B7" s="91"/>
      <c r="C7" s="17">
        <v>1</v>
      </c>
      <c r="D7" s="18">
        <v>2</v>
      </c>
      <c r="E7" s="18">
        <v>3</v>
      </c>
      <c r="F7" s="17">
        <v>4</v>
      </c>
      <c r="G7" s="19">
        <v>5</v>
      </c>
      <c r="H7" s="20">
        <v>6</v>
      </c>
      <c r="I7" s="21">
        <v>7</v>
      </c>
      <c r="J7" s="18">
        <v>8</v>
      </c>
      <c r="K7" s="18">
        <v>9</v>
      </c>
      <c r="L7" s="18">
        <v>10</v>
      </c>
      <c r="M7" s="17">
        <v>11</v>
      </c>
      <c r="N7" s="20">
        <v>12</v>
      </c>
      <c r="O7" s="20">
        <v>13</v>
      </c>
      <c r="P7" s="17">
        <v>14</v>
      </c>
      <c r="Q7" s="17">
        <v>15</v>
      </c>
      <c r="R7" s="18">
        <v>16</v>
      </c>
      <c r="S7" s="18">
        <v>17</v>
      </c>
      <c r="T7" s="17">
        <v>18</v>
      </c>
      <c r="U7" s="20">
        <v>19</v>
      </c>
      <c r="V7" s="20">
        <v>20</v>
      </c>
      <c r="W7" s="17">
        <v>21</v>
      </c>
      <c r="X7" s="17">
        <v>22</v>
      </c>
      <c r="Y7" s="18">
        <v>23</v>
      </c>
      <c r="Z7" s="18">
        <v>24</v>
      </c>
      <c r="AA7" s="17">
        <v>25</v>
      </c>
      <c r="AB7" s="20">
        <v>26</v>
      </c>
      <c r="AC7" s="20">
        <v>27</v>
      </c>
      <c r="AD7" s="17">
        <v>28</v>
      </c>
      <c r="AE7" s="17">
        <v>29</v>
      </c>
      <c r="AF7" s="18">
        <v>30</v>
      </c>
      <c r="AG7" s="18">
        <v>31</v>
      </c>
      <c r="AH7" s="94"/>
    </row>
    <row r="8" spans="1:34" ht="19.5" customHeight="1">
      <c r="A8" s="22">
        <v>1</v>
      </c>
      <c r="B8" s="23" t="str">
        <f>График!A4</f>
        <v>Алексеев Макар Ильич</v>
      </c>
      <c r="C8" s="24">
        <v>0.47222222222222227</v>
      </c>
      <c r="D8" s="24">
        <v>0.40625</v>
      </c>
      <c r="E8" s="25">
        <v>0.22222222222222221</v>
      </c>
      <c r="F8" s="25">
        <v>0.20833333333333334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>
        <v>0.41666666666666669</v>
      </c>
      <c r="T8" s="25">
        <v>0.37847222222222227</v>
      </c>
      <c r="U8" s="25">
        <v>0.52083333333333337</v>
      </c>
      <c r="V8" s="25">
        <v>0.40972222222222227</v>
      </c>
      <c r="W8" s="25">
        <v>0.40972222222222227</v>
      </c>
      <c r="X8" s="25">
        <v>0.33680555555555558</v>
      </c>
      <c r="Y8" s="25">
        <v>0.35416666666666669</v>
      </c>
      <c r="Z8" s="25">
        <v>0.34722222222222227</v>
      </c>
      <c r="AA8" s="25">
        <v>0.3125</v>
      </c>
      <c r="AB8" s="25">
        <v>0.12847222222222224</v>
      </c>
      <c r="AC8" s="25"/>
      <c r="AD8" s="25"/>
      <c r="AE8" s="25"/>
      <c r="AF8" s="25"/>
      <c r="AG8" s="25"/>
      <c r="AH8" s="37">
        <f t="shared" ref="AH8:AH21" si="0">SUM(C8:AG8)</f>
        <v>4.9236111111111125</v>
      </c>
    </row>
    <row r="9" spans="1:34" ht="19.5" customHeight="1">
      <c r="A9" s="22">
        <v>2</v>
      </c>
      <c r="B9" s="23" t="str">
        <f>График!A5</f>
        <v>Попов Даниил Камильевич</v>
      </c>
      <c r="C9" s="24">
        <v>0.32291666666666669</v>
      </c>
      <c r="D9" s="34">
        <v>0.375</v>
      </c>
      <c r="E9" s="35">
        <v>0.22222222222222221</v>
      </c>
      <c r="F9" s="25">
        <v>0.39583333333333331</v>
      </c>
      <c r="G9" s="25"/>
      <c r="H9" s="25">
        <v>0.29166666666666669</v>
      </c>
      <c r="I9" s="35">
        <v>0.33333333333333331</v>
      </c>
      <c r="J9" s="35">
        <v>0.39583333333333331</v>
      </c>
      <c r="K9" s="25">
        <v>0.20833333333333334</v>
      </c>
      <c r="L9" s="25">
        <v>0.2951388888888889</v>
      </c>
      <c r="M9" s="25">
        <v>0.23263888888888887</v>
      </c>
      <c r="N9" s="25">
        <v>0.32291666666666669</v>
      </c>
      <c r="O9" s="35">
        <v>0.44444444444444442</v>
      </c>
      <c r="P9" s="35">
        <v>0.25</v>
      </c>
      <c r="Q9" s="35">
        <v>0.31597222222222221</v>
      </c>
      <c r="R9" s="25">
        <v>0.40277777777777773</v>
      </c>
      <c r="S9" s="25">
        <v>0.37847222222222227</v>
      </c>
      <c r="T9" s="35">
        <v>0.35069444444444442</v>
      </c>
      <c r="U9" s="27"/>
      <c r="V9" s="27"/>
      <c r="W9" s="25">
        <v>0.38194444444444442</v>
      </c>
      <c r="X9" s="25">
        <v>0.22222222222222221</v>
      </c>
      <c r="Y9" s="25">
        <v>0.36805555555555558</v>
      </c>
      <c r="Z9" s="25">
        <v>0.33680555555555558</v>
      </c>
      <c r="AA9" s="27">
        <v>0.33333333333333331</v>
      </c>
      <c r="AB9" s="27">
        <v>0.39583333333333331</v>
      </c>
      <c r="AC9" s="27"/>
      <c r="AD9" s="27"/>
      <c r="AE9" s="27"/>
      <c r="AF9" s="27"/>
      <c r="AG9" s="25"/>
      <c r="AH9" s="37">
        <f t="shared" si="0"/>
        <v>7.5763888888888884</v>
      </c>
    </row>
    <row r="10" spans="1:34" ht="19.5" customHeight="1">
      <c r="A10" s="22">
        <v>3</v>
      </c>
      <c r="B10" s="23" t="str">
        <f>График!A6</f>
        <v>Воронцов Эрик Саввич</v>
      </c>
      <c r="C10" s="24">
        <v>0.37847222222222227</v>
      </c>
      <c r="D10" s="34">
        <v>0.22222222222222221</v>
      </c>
      <c r="E10" s="35">
        <v>0.3576388888888889</v>
      </c>
      <c r="F10" s="25">
        <v>0.3576388888888889</v>
      </c>
      <c r="G10" s="25">
        <v>0.30208333333333331</v>
      </c>
      <c r="H10" s="25">
        <v>0.31597222222222221</v>
      </c>
      <c r="I10" s="35">
        <v>0.42708333333333331</v>
      </c>
      <c r="J10" s="35">
        <v>0.20138888888888887</v>
      </c>
      <c r="K10" s="25">
        <v>0.36458333333333331</v>
      </c>
      <c r="L10" s="25">
        <v>0.3611111111111111</v>
      </c>
      <c r="M10" s="25">
        <v>0.38541666666666669</v>
      </c>
      <c r="N10" s="25"/>
      <c r="O10" s="35"/>
      <c r="P10" s="35">
        <v>0.25</v>
      </c>
      <c r="Q10" s="35">
        <v>0.32291666666666669</v>
      </c>
      <c r="R10" s="25">
        <v>0.25694444444444448</v>
      </c>
      <c r="S10" s="25">
        <v>0.34722222222222227</v>
      </c>
      <c r="T10" s="35">
        <v>0.42708333333333331</v>
      </c>
      <c r="U10" s="27">
        <v>0.31944444444444448</v>
      </c>
      <c r="V10" s="27">
        <v>0.44444444444444442</v>
      </c>
      <c r="W10" s="25">
        <v>0.36805555555555558</v>
      </c>
      <c r="X10" s="25">
        <v>0.32291666666666669</v>
      </c>
      <c r="Y10" s="25">
        <v>0.25</v>
      </c>
      <c r="Z10" s="25">
        <v>0.27430555555555552</v>
      </c>
      <c r="AA10" s="27">
        <v>0.41319444444444442</v>
      </c>
      <c r="AB10" s="27">
        <v>0.14930555555555555</v>
      </c>
      <c r="AC10" s="27">
        <v>0.19444444444444445</v>
      </c>
      <c r="AD10" s="27"/>
      <c r="AE10" s="27"/>
      <c r="AF10" s="27"/>
      <c r="AG10" s="25"/>
      <c r="AH10" s="37">
        <f t="shared" si="0"/>
        <v>8.0138888888888893</v>
      </c>
    </row>
    <row r="11" spans="1:34" ht="19.5" customHeight="1">
      <c r="A11" s="22">
        <v>4</v>
      </c>
      <c r="B11" s="23" t="str">
        <f>График!A7</f>
        <v>Лаврентьев Илья Львович</v>
      </c>
      <c r="C11" s="24">
        <v>0.3263888888888889</v>
      </c>
      <c r="D11" s="34">
        <v>0.27430555555555552</v>
      </c>
      <c r="E11" s="35"/>
      <c r="F11" s="25">
        <v>0.44791666666666669</v>
      </c>
      <c r="G11" s="25">
        <v>0.18055555555555555</v>
      </c>
      <c r="H11" s="25">
        <v>0.42708333333333331</v>
      </c>
      <c r="I11" s="35">
        <v>0.40277777777777773</v>
      </c>
      <c r="J11" s="35">
        <v>0.3576388888888889</v>
      </c>
      <c r="K11" s="25">
        <v>0.3611111111111111</v>
      </c>
      <c r="L11" s="25">
        <v>0.34722222222222227</v>
      </c>
      <c r="M11" s="25">
        <v>0.27777777777777779</v>
      </c>
      <c r="N11" s="25">
        <v>0.51736111111111105</v>
      </c>
      <c r="O11" s="35"/>
      <c r="P11" s="35">
        <v>0.34027777777777773</v>
      </c>
      <c r="Q11" s="35">
        <v>0.43402777777777773</v>
      </c>
      <c r="R11" s="25">
        <v>0.35416666666666669</v>
      </c>
      <c r="S11" s="25">
        <v>0.21180555555555555</v>
      </c>
      <c r="T11" s="35"/>
      <c r="U11" s="27">
        <v>0.38541666666666669</v>
      </c>
      <c r="V11" s="27">
        <v>0.23958333333333334</v>
      </c>
      <c r="W11" s="25">
        <v>0.34027777777777773</v>
      </c>
      <c r="X11" s="25">
        <v>0.44444444444444442</v>
      </c>
      <c r="Y11" s="25">
        <v>0.21527777777777779</v>
      </c>
      <c r="Z11" s="25">
        <v>0.37847222222222227</v>
      </c>
      <c r="AA11" s="27">
        <v>0.35416666666666669</v>
      </c>
      <c r="AB11" s="27"/>
      <c r="AC11" s="27"/>
      <c r="AD11" s="27"/>
      <c r="AE11" s="27"/>
      <c r="AF11" s="27"/>
      <c r="AG11" s="25"/>
      <c r="AH11" s="37">
        <f t="shared" si="0"/>
        <v>7.6180555555555562</v>
      </c>
    </row>
    <row r="12" spans="1:34" ht="19.5" customHeight="1">
      <c r="A12" s="22">
        <v>5</v>
      </c>
      <c r="B12" s="23" t="str">
        <f>График!A8</f>
        <v>Савин Александр Алексеевич</v>
      </c>
      <c r="C12" s="24"/>
      <c r="D12" s="34">
        <v>0.3576388888888889</v>
      </c>
      <c r="E12" s="35">
        <v>0.41666666666666669</v>
      </c>
      <c r="F12" s="25">
        <v>0.23263888888888887</v>
      </c>
      <c r="G12" s="25">
        <v>0.32291666666666669</v>
      </c>
      <c r="H12" s="25"/>
      <c r="I12" s="35">
        <v>0.39583333333333331</v>
      </c>
      <c r="J12" s="35">
        <v>0.27777777777777779</v>
      </c>
      <c r="K12" s="25">
        <v>0.34027777777777773</v>
      </c>
      <c r="L12" s="25">
        <v>0.39930555555555558</v>
      </c>
      <c r="M12" s="25">
        <v>0.375</v>
      </c>
      <c r="N12" s="25"/>
      <c r="O12" s="35"/>
      <c r="P12" s="35">
        <v>0.40277777777777773</v>
      </c>
      <c r="Q12" s="35">
        <v>0.20833333333333334</v>
      </c>
      <c r="R12" s="25">
        <v>0.27430555555555552</v>
      </c>
      <c r="S12" s="25">
        <v>0.36458333333333331</v>
      </c>
      <c r="T12" s="35">
        <v>0.2986111111111111</v>
      </c>
      <c r="U12" s="27"/>
      <c r="V12" s="27"/>
      <c r="W12" s="25">
        <v>0.23958333333333334</v>
      </c>
      <c r="X12" s="25">
        <v>0.375</v>
      </c>
      <c r="Y12" s="25">
        <v>0.36458333333333331</v>
      </c>
      <c r="Z12" s="25"/>
      <c r="AA12" s="27">
        <v>0.37847222222222227</v>
      </c>
      <c r="AB12" s="27">
        <v>0.49652777777777773</v>
      </c>
      <c r="AC12" s="27"/>
      <c r="AD12" s="27"/>
      <c r="AE12" s="27"/>
      <c r="AF12" s="27"/>
      <c r="AG12" s="25"/>
      <c r="AH12" s="37">
        <f t="shared" si="0"/>
        <v>6.5208333333333321</v>
      </c>
    </row>
    <row r="13" spans="1:34" ht="19.5" customHeight="1">
      <c r="A13" s="28">
        <v>6</v>
      </c>
      <c r="B13" s="23" t="str">
        <f>График!A9</f>
        <v>Григорьев Артём Арсентьевич</v>
      </c>
      <c r="C13" s="24">
        <v>0.34027777777777773</v>
      </c>
      <c r="D13" s="34"/>
      <c r="E13" s="35">
        <v>0.30902777777777779</v>
      </c>
      <c r="F13" s="25">
        <v>0.34722222222222227</v>
      </c>
      <c r="G13" s="25">
        <v>0.18402777777777779</v>
      </c>
      <c r="H13" s="25"/>
      <c r="I13" s="35">
        <v>0.21875</v>
      </c>
      <c r="J13" s="35">
        <v>0.44444444444444442</v>
      </c>
      <c r="K13" s="25">
        <v>0.4375</v>
      </c>
      <c r="L13" s="25">
        <v>0.21180555555555555</v>
      </c>
      <c r="M13" s="25">
        <v>0.37152777777777773</v>
      </c>
      <c r="N13" s="25">
        <v>0.27777777777777779</v>
      </c>
      <c r="O13" s="35">
        <v>0.27777777777777779</v>
      </c>
      <c r="P13" s="35">
        <v>0.39930555555555558</v>
      </c>
      <c r="Q13" s="35">
        <v>0.38194444444444442</v>
      </c>
      <c r="R13" s="25">
        <v>0.29166666666666669</v>
      </c>
      <c r="S13" s="25">
        <v>0.33680555555555558</v>
      </c>
      <c r="T13" s="35">
        <v>0.33333333333333331</v>
      </c>
      <c r="U13" s="27"/>
      <c r="V13" s="27">
        <v>0.11805555555555557</v>
      </c>
      <c r="W13" s="25">
        <v>0.30555555555555552</v>
      </c>
      <c r="X13" s="25">
        <v>0.42708333333333331</v>
      </c>
      <c r="Y13" s="25">
        <v>0.2673611111111111</v>
      </c>
      <c r="Z13" s="25">
        <v>0.4201388888888889</v>
      </c>
      <c r="AA13" s="27">
        <v>0.26041666666666669</v>
      </c>
      <c r="AB13" s="27"/>
      <c r="AC13" s="27">
        <v>0.29166666666666669</v>
      </c>
      <c r="AD13" s="27"/>
      <c r="AE13" s="27"/>
      <c r="AF13" s="27"/>
      <c r="AG13" s="25"/>
      <c r="AH13" s="37">
        <f t="shared" si="0"/>
        <v>7.2534722222222214</v>
      </c>
    </row>
    <row r="14" spans="1:34" ht="19.5" customHeight="1">
      <c r="A14" s="22">
        <v>7</v>
      </c>
      <c r="B14" s="23" t="str">
        <f>График!A10</f>
        <v>Воронин Владислав Алексеевич</v>
      </c>
      <c r="C14" s="24">
        <v>0.22222222222222221</v>
      </c>
      <c r="D14" s="34">
        <v>0.38194444444444442</v>
      </c>
      <c r="E14" s="35">
        <v>0.3923611111111111</v>
      </c>
      <c r="F14" s="25"/>
      <c r="G14" s="25">
        <v>0.52083333333333337</v>
      </c>
      <c r="H14" s="25">
        <v>0.17361111111111113</v>
      </c>
      <c r="I14" s="35">
        <v>0.24305555555555555</v>
      </c>
      <c r="J14" s="35">
        <v>0.35069444444444442</v>
      </c>
      <c r="K14" s="25">
        <v>0.36805555555555558</v>
      </c>
      <c r="L14" s="25">
        <v>0.34722222222222227</v>
      </c>
      <c r="M14" s="25">
        <v>0.27083333333333331</v>
      </c>
      <c r="N14" s="25">
        <v>0.40972222222222227</v>
      </c>
      <c r="O14" s="35"/>
      <c r="P14" s="35">
        <v>0.34027777777777773</v>
      </c>
      <c r="Q14" s="35">
        <v>0.22222222222222221</v>
      </c>
      <c r="R14" s="25">
        <v>0.33333333333333331</v>
      </c>
      <c r="S14" s="25">
        <v>0.40277777777777773</v>
      </c>
      <c r="T14" s="35">
        <v>0.23263888888888887</v>
      </c>
      <c r="U14" s="27"/>
      <c r="V14" s="27">
        <v>0.27777777777777779</v>
      </c>
      <c r="W14" s="25">
        <v>0.35416666666666669</v>
      </c>
      <c r="X14" s="25">
        <v>0.29166666666666669</v>
      </c>
      <c r="Y14" s="25">
        <v>0.40277777777777773</v>
      </c>
      <c r="Z14" s="25">
        <v>0.39930555555555558</v>
      </c>
      <c r="AA14" s="27">
        <v>0.26041666666666669</v>
      </c>
      <c r="AB14" s="27">
        <v>0.31597222222222221</v>
      </c>
      <c r="AC14" s="27"/>
      <c r="AD14" s="27"/>
      <c r="AE14" s="27"/>
      <c r="AF14" s="27"/>
      <c r="AG14" s="25"/>
      <c r="AH14" s="37">
        <f t="shared" si="0"/>
        <v>7.5138888888888902</v>
      </c>
    </row>
    <row r="15" spans="1:34">
      <c r="A15" s="38">
        <v>8</v>
      </c>
      <c r="B15" s="23" t="str">
        <f>График!A11</f>
        <v>Журавлев Данила Даниилович</v>
      </c>
      <c r="C15" s="24">
        <v>0.41666666666666669</v>
      </c>
      <c r="D15" s="34">
        <v>0.33333333333333331</v>
      </c>
      <c r="E15" s="35">
        <v>0.33680555555555558</v>
      </c>
      <c r="F15" s="25">
        <v>0.375</v>
      </c>
      <c r="G15" s="25">
        <v>0.3888888888888889</v>
      </c>
      <c r="H15" s="25"/>
      <c r="I15" s="35">
        <v>0.38194444444444442</v>
      </c>
      <c r="J15" s="35">
        <v>0.21180555555555555</v>
      </c>
      <c r="K15" s="25">
        <v>0.37847222222222227</v>
      </c>
      <c r="L15" s="25">
        <v>0.22916666666666666</v>
      </c>
      <c r="M15" s="25">
        <v>0.4375</v>
      </c>
      <c r="N15" s="25">
        <v>0.19791666666666666</v>
      </c>
      <c r="O15" s="35">
        <v>0.46875</v>
      </c>
      <c r="P15" s="35">
        <v>0.35416666666666669</v>
      </c>
      <c r="Q15" s="35">
        <v>0.41666666666666669</v>
      </c>
      <c r="R15" s="25">
        <v>0.35416666666666669</v>
      </c>
      <c r="S15" s="25"/>
      <c r="T15" s="35">
        <v>0.3888888888888889</v>
      </c>
      <c r="U15" s="27"/>
      <c r="V15" s="27"/>
      <c r="W15" s="25"/>
      <c r="X15" s="25"/>
      <c r="Y15" s="25">
        <v>0.39930555555555558</v>
      </c>
      <c r="Z15" s="25">
        <v>0.3576388888888889</v>
      </c>
      <c r="AA15" s="27">
        <v>0.34375</v>
      </c>
      <c r="AB15" s="27"/>
      <c r="AC15" s="27">
        <v>0.37847222222222227</v>
      </c>
      <c r="AD15" s="27"/>
      <c r="AE15" s="27"/>
      <c r="AF15" s="27"/>
      <c r="AG15" s="25"/>
      <c r="AH15" s="37">
        <f t="shared" si="0"/>
        <v>7.1493055555555571</v>
      </c>
    </row>
    <row r="16" spans="1:34">
      <c r="A16" s="22">
        <v>9</v>
      </c>
      <c r="B16" s="23" t="str">
        <f>График!A12</f>
        <v>Морозов Роман Леонидович</v>
      </c>
      <c r="C16" s="24">
        <v>0.3298611111111111</v>
      </c>
      <c r="D16" s="34">
        <v>0.35416666666666669</v>
      </c>
      <c r="E16" s="35">
        <v>0.36805555555555558</v>
      </c>
      <c r="F16" s="25">
        <v>0.34722222222222227</v>
      </c>
      <c r="G16" s="25"/>
      <c r="H16" s="25"/>
      <c r="I16" s="35">
        <v>0.37847222222222227</v>
      </c>
      <c r="J16" s="35">
        <v>0.35416666666666669</v>
      </c>
      <c r="K16" s="25">
        <v>0.4513888888888889</v>
      </c>
      <c r="L16" s="25">
        <v>0.4201388888888889</v>
      </c>
      <c r="M16" s="25">
        <v>0.39930555555555558</v>
      </c>
      <c r="N16" s="25"/>
      <c r="O16" s="35">
        <v>0.27777777777777779</v>
      </c>
      <c r="P16" s="35">
        <v>0.3923611111111111</v>
      </c>
      <c r="Q16" s="35">
        <v>0.34027777777777773</v>
      </c>
      <c r="R16" s="25">
        <v>0.3611111111111111</v>
      </c>
      <c r="S16" s="25">
        <v>0.21875</v>
      </c>
      <c r="T16" s="35">
        <v>0.44097222222222227</v>
      </c>
      <c r="U16" s="27">
        <v>0.16319444444444445</v>
      </c>
      <c r="V16" s="27"/>
      <c r="W16" s="25">
        <v>0.44444444444444442</v>
      </c>
      <c r="X16" s="25">
        <v>0.32291666666666669</v>
      </c>
      <c r="Y16" s="25"/>
      <c r="Z16" s="25">
        <v>0.21527777777777779</v>
      </c>
      <c r="AA16" s="27">
        <v>0.40625</v>
      </c>
      <c r="AB16" s="27"/>
      <c r="AC16" s="27">
        <v>0.44097222222222227</v>
      </c>
      <c r="AD16" s="27"/>
      <c r="AE16" s="27"/>
      <c r="AF16" s="27"/>
      <c r="AG16" s="25"/>
      <c r="AH16" s="37">
        <f t="shared" si="0"/>
        <v>7.427083333333333</v>
      </c>
    </row>
    <row r="17" spans="1:34" ht="19.5" customHeight="1">
      <c r="A17" s="22">
        <v>10</v>
      </c>
      <c r="B17" s="23" t="str">
        <f>График!A13</f>
        <v>Попов Алексей Саввич</v>
      </c>
      <c r="C17" s="24">
        <v>0.24305555555555555</v>
      </c>
      <c r="D17" s="34">
        <v>0.43055555555555558</v>
      </c>
      <c r="E17" s="35">
        <v>0.33680555555555558</v>
      </c>
      <c r="F17" s="25">
        <v>0.40625</v>
      </c>
      <c r="G17" s="25"/>
      <c r="H17" s="25"/>
      <c r="I17" s="35">
        <v>0.46180555555555558</v>
      </c>
      <c r="J17" s="35">
        <v>0.42708333333333331</v>
      </c>
      <c r="K17" s="25">
        <v>0.34375</v>
      </c>
      <c r="L17" s="25">
        <v>0.36458333333333331</v>
      </c>
      <c r="M17" s="25">
        <v>0.31597222222222221</v>
      </c>
      <c r="N17" s="25"/>
      <c r="O17" s="35"/>
      <c r="P17" s="35">
        <v>0.3923611111111111</v>
      </c>
      <c r="Q17" s="35">
        <v>0.34375</v>
      </c>
      <c r="R17" s="35">
        <v>0.38194444444444442</v>
      </c>
      <c r="S17" s="25">
        <v>0.34027777777777773</v>
      </c>
      <c r="T17" s="35">
        <v>0.25347222222222221</v>
      </c>
      <c r="U17" s="27">
        <v>0.3263888888888889</v>
      </c>
      <c r="V17" s="27"/>
      <c r="W17" s="25">
        <v>0.21875</v>
      </c>
      <c r="X17" s="25">
        <v>0.22222222222222221</v>
      </c>
      <c r="Y17" s="25">
        <v>0.34027777777777773</v>
      </c>
      <c r="Z17" s="25">
        <v>0.34375</v>
      </c>
      <c r="AA17" s="27">
        <v>0.33680555555555558</v>
      </c>
      <c r="AB17" s="27">
        <v>0.30208333333333331</v>
      </c>
      <c r="AC17" s="27"/>
      <c r="AD17" s="27"/>
      <c r="AE17" s="27"/>
      <c r="AF17" s="27"/>
      <c r="AG17" s="25"/>
      <c r="AH17" s="37">
        <f t="shared" si="0"/>
        <v>7.1319444444444455</v>
      </c>
    </row>
    <row r="18" spans="1:34" ht="19.5" customHeight="1">
      <c r="A18" s="22">
        <v>11</v>
      </c>
      <c r="B18" s="23" t="str">
        <f>График!A14</f>
        <v>Миронов Вадим Александрович</v>
      </c>
      <c r="C18" s="24"/>
      <c r="D18" s="34"/>
      <c r="E18" s="35"/>
      <c r="F18" s="25"/>
      <c r="G18" s="25"/>
      <c r="H18" s="25"/>
      <c r="I18" s="35"/>
      <c r="J18" s="35"/>
      <c r="K18" s="25"/>
      <c r="L18" s="25"/>
      <c r="M18" s="25"/>
      <c r="N18" s="25"/>
      <c r="O18" s="35"/>
      <c r="P18" s="35"/>
      <c r="Q18" s="35"/>
      <c r="R18" s="25"/>
      <c r="S18" s="25"/>
      <c r="T18" s="35"/>
      <c r="U18" s="27"/>
      <c r="V18" s="27"/>
      <c r="W18" s="25"/>
      <c r="X18" s="25"/>
      <c r="Y18" s="25"/>
      <c r="Z18" s="25"/>
      <c r="AA18" s="27"/>
      <c r="AB18" s="27"/>
      <c r="AC18" s="27"/>
      <c r="AD18" s="27"/>
      <c r="AE18" s="27"/>
      <c r="AF18" s="27"/>
      <c r="AG18" s="25"/>
      <c r="AH18" s="37">
        <f t="shared" si="0"/>
        <v>0</v>
      </c>
    </row>
    <row r="19" spans="1:34" ht="19.5" customHeight="1">
      <c r="A19" s="22">
        <v>12</v>
      </c>
      <c r="B19" s="23" t="str">
        <f>График!A15</f>
        <v>Беликов Илья Андреевич</v>
      </c>
      <c r="C19" s="24">
        <v>0.46527777777777773</v>
      </c>
      <c r="D19" s="34">
        <v>0.33333333333333331</v>
      </c>
      <c r="E19" s="35">
        <v>0.2986111111111111</v>
      </c>
      <c r="F19" s="25">
        <v>0.4201388888888889</v>
      </c>
      <c r="G19" s="25"/>
      <c r="H19" s="25">
        <v>0.44444444444444442</v>
      </c>
      <c r="I19" s="35">
        <v>0.41319444444444442</v>
      </c>
      <c r="J19" s="35">
        <v>0.38194444444444442</v>
      </c>
      <c r="K19" s="25">
        <v>0.22916666666666666</v>
      </c>
      <c r="L19" s="25">
        <v>0.35069444444444442</v>
      </c>
      <c r="M19" s="25">
        <v>0.3576388888888889</v>
      </c>
      <c r="N19" s="25">
        <v>0.15277777777777776</v>
      </c>
      <c r="O19" s="35">
        <v>0.14583333333333334</v>
      </c>
      <c r="P19" s="35">
        <v>0.41666666666666669</v>
      </c>
      <c r="Q19" s="35">
        <v>0.36805555555555558</v>
      </c>
      <c r="R19" s="25">
        <v>0.37847222222222227</v>
      </c>
      <c r="S19" s="25">
        <v>0.40277777777777773</v>
      </c>
      <c r="T19" s="35">
        <v>0.34375</v>
      </c>
      <c r="U19" s="27">
        <v>0.14930555555555555</v>
      </c>
      <c r="V19" s="27"/>
      <c r="W19" s="25">
        <v>0.36458333333333331</v>
      </c>
      <c r="X19" s="25">
        <v>0.34027777777777773</v>
      </c>
      <c r="Y19" s="25">
        <v>0.3125</v>
      </c>
      <c r="Z19" s="25">
        <v>0.21527777777777779</v>
      </c>
      <c r="AA19" s="27"/>
      <c r="AB19" s="27"/>
      <c r="AC19" s="27">
        <v>0.27430555555555552</v>
      </c>
      <c r="AD19" s="27"/>
      <c r="AE19" s="27"/>
      <c r="AF19" s="27"/>
      <c r="AG19" s="25"/>
      <c r="AH19" s="37">
        <f t="shared" si="0"/>
        <v>7.5590277777777768</v>
      </c>
    </row>
    <row r="20" spans="1:34" ht="19.5" customHeight="1">
      <c r="A20" s="22">
        <v>13</v>
      </c>
      <c r="B20" s="23" t="e">
        <f>График!#REF!</f>
        <v>#REF!</v>
      </c>
      <c r="C20" s="24"/>
      <c r="D20" s="26"/>
      <c r="E20" s="27"/>
      <c r="F20" s="25"/>
      <c r="G20" s="25"/>
      <c r="H20" s="25"/>
      <c r="I20" s="35"/>
      <c r="J20" s="35"/>
      <c r="K20" s="25"/>
      <c r="L20" s="25"/>
      <c r="M20" s="25"/>
      <c r="N20" s="25"/>
      <c r="O20" s="35"/>
      <c r="P20" s="35"/>
      <c r="Q20" s="35"/>
      <c r="R20" s="25"/>
      <c r="S20" s="25"/>
      <c r="T20" s="35"/>
      <c r="U20" s="27"/>
      <c r="V20" s="27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7">
        <f t="shared" si="0"/>
        <v>0</v>
      </c>
    </row>
    <row r="21" spans="1:34" ht="19.5" customHeight="1">
      <c r="A21" s="39">
        <v>14</v>
      </c>
      <c r="B21" s="29"/>
      <c r="C21" s="30"/>
      <c r="D21" s="31"/>
      <c r="E21" s="32"/>
      <c r="F21" s="25"/>
      <c r="G21" s="25"/>
      <c r="H21" s="25"/>
      <c r="I21" s="27"/>
      <c r="J21" s="40"/>
      <c r="K21" s="25"/>
      <c r="L21" s="25"/>
      <c r="M21" s="25"/>
      <c r="N21" s="25"/>
      <c r="O21" s="27"/>
      <c r="P21" s="27"/>
      <c r="Q21" s="27"/>
      <c r="R21" s="25"/>
      <c r="S21" s="25"/>
      <c r="T21" s="27"/>
      <c r="U21" s="27"/>
      <c r="V21" s="27"/>
      <c r="W21" s="25"/>
      <c r="X21" s="25"/>
      <c r="Y21" s="25"/>
      <c r="Z21" s="25"/>
      <c r="AA21" s="27"/>
      <c r="AB21" s="27"/>
      <c r="AC21" s="27"/>
      <c r="AD21" s="27"/>
      <c r="AE21" s="27"/>
      <c r="AF21" s="27"/>
      <c r="AG21" s="25"/>
      <c r="AH21" s="37">
        <f t="shared" si="0"/>
        <v>0</v>
      </c>
    </row>
    <row r="22" spans="1:34" s="33" customFormat="1" ht="19.5" customHeight="1" thickBot="1">
      <c r="A22" s="41"/>
      <c r="B22" s="42" t="s">
        <v>15</v>
      </c>
      <c r="C22" s="43">
        <f>SUM(C8:C19)</f>
        <v>3.5173611111111107</v>
      </c>
      <c r="D22" s="43">
        <f t="shared" ref="D22:AG22" si="1">SUM(D8:D21)</f>
        <v>3.4687500000000004</v>
      </c>
      <c r="E22" s="43">
        <f t="shared" si="1"/>
        <v>3.2604166666666665</v>
      </c>
      <c r="F22" s="43">
        <f t="shared" si="1"/>
        <v>3.5381944444444446</v>
      </c>
      <c r="G22" s="43">
        <f t="shared" si="1"/>
        <v>1.8993055555555556</v>
      </c>
      <c r="H22" s="43">
        <f t="shared" si="1"/>
        <v>1.6527777777777777</v>
      </c>
      <c r="I22" s="43">
        <f t="shared" si="1"/>
        <v>3.65625</v>
      </c>
      <c r="J22" s="43">
        <f t="shared" si="1"/>
        <v>3.4027777777777777</v>
      </c>
      <c r="K22" s="43">
        <f t="shared" si="1"/>
        <v>3.4826388888888884</v>
      </c>
      <c r="L22" s="43">
        <f t="shared" si="1"/>
        <v>3.3263888888888893</v>
      </c>
      <c r="M22" s="43">
        <f t="shared" si="1"/>
        <v>3.4236111111111112</v>
      </c>
      <c r="N22" s="43">
        <f t="shared" si="1"/>
        <v>1.8784722222222221</v>
      </c>
      <c r="O22" s="43">
        <f t="shared" si="1"/>
        <v>1.6145833333333333</v>
      </c>
      <c r="P22" s="43">
        <f t="shared" si="1"/>
        <v>3.5381944444444442</v>
      </c>
      <c r="Q22" s="43">
        <f t="shared" si="1"/>
        <v>3.3541666666666661</v>
      </c>
      <c r="R22" s="43">
        <f t="shared" si="1"/>
        <v>3.3888888888888893</v>
      </c>
      <c r="S22" s="43">
        <f t="shared" si="1"/>
        <v>3.4201388888888884</v>
      </c>
      <c r="T22" s="43">
        <f t="shared" si="1"/>
        <v>3.447916666666667</v>
      </c>
      <c r="U22" s="43">
        <f t="shared" si="1"/>
        <v>1.8645833333333335</v>
      </c>
      <c r="V22" s="43">
        <f t="shared" si="1"/>
        <v>1.4895833333333335</v>
      </c>
      <c r="W22" s="43">
        <f t="shared" si="1"/>
        <v>3.4270833333333335</v>
      </c>
      <c r="X22" s="43">
        <f t="shared" si="1"/>
        <v>3.3055555555555554</v>
      </c>
      <c r="Y22" s="43">
        <f t="shared" si="1"/>
        <v>3.2743055555555554</v>
      </c>
      <c r="Z22" s="43">
        <f t="shared" si="1"/>
        <v>3.2881944444444442</v>
      </c>
      <c r="AA22" s="43">
        <f t="shared" si="1"/>
        <v>3.3993055555555554</v>
      </c>
      <c r="AB22" s="43">
        <f t="shared" si="1"/>
        <v>1.7881944444444444</v>
      </c>
      <c r="AC22" s="43">
        <f t="shared" si="1"/>
        <v>1.5798611111111114</v>
      </c>
      <c r="AD22" s="43">
        <f t="shared" si="1"/>
        <v>0</v>
      </c>
      <c r="AE22" s="43">
        <f t="shared" si="1"/>
        <v>0</v>
      </c>
      <c r="AF22" s="43">
        <f t="shared" si="1"/>
        <v>0</v>
      </c>
      <c r="AG22" s="43">
        <f t="shared" si="1"/>
        <v>0</v>
      </c>
      <c r="AH22" s="44">
        <f>SUM(AH8:AH21)</f>
        <v>78.6875</v>
      </c>
    </row>
    <row r="23" spans="1:34">
      <c r="A23" s="9"/>
    </row>
    <row r="24" spans="1:34">
      <c r="A24" s="9"/>
    </row>
    <row r="25" spans="1:34">
      <c r="A25" s="9"/>
    </row>
    <row r="26" spans="1:34">
      <c r="A26" s="9"/>
    </row>
    <row r="27" spans="1:34">
      <c r="A27" s="9"/>
    </row>
    <row r="28" spans="1:34">
      <c r="A28" s="9"/>
    </row>
    <row r="29" spans="1:34">
      <c r="A29" s="9"/>
    </row>
    <row r="30" spans="1:34">
      <c r="A30" s="9"/>
    </row>
    <row r="31" spans="1:34">
      <c r="A31" s="9"/>
    </row>
    <row r="32" spans="1:34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</sheetData>
  <sheetProtection selectLockedCells="1" selectUnlockedCells="1"/>
  <mergeCells count="8">
    <mergeCell ref="B1:AH1"/>
    <mergeCell ref="A2:G2"/>
    <mergeCell ref="C3:T3"/>
    <mergeCell ref="J4:V4"/>
    <mergeCell ref="A6:A7"/>
    <mergeCell ref="B6:B7"/>
    <mergeCell ref="C6:AG6"/>
    <mergeCell ref="AH6:AH7"/>
  </mergeCells>
  <pageMargins left="0.19685039370078738" right="0.19685039370078738" top="0.59055118110236249" bottom="0.19685039370078738" header="0" footer="0"/>
  <pageSetup paperSize="9" firstPageNumber="0" orientation="landscape" horizontalDpi="300" verticalDpi="300" r:id="rId1"/>
  <ignoredErrors>
    <ignoredError sqref="C22:AG22" formulaRange="1"/>
    <ignoredError sqref="A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</vt:lpstr>
      <vt:lpstr>Сотрудник_время</vt:lpstr>
      <vt:lpstr>График!Область_печати</vt:lpstr>
      <vt:lpstr>Сотрудник_время!Область_печати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Корнев Дмитрий</cp:lastModifiedBy>
  <cp:revision>3</cp:revision>
  <cp:lastPrinted>2024-10-28T06:26:30Z</cp:lastPrinted>
  <dcterms:created xsi:type="dcterms:W3CDTF">2023-09-26T16:28:50Z</dcterms:created>
  <dcterms:modified xsi:type="dcterms:W3CDTF">2024-10-30T10:22:42Z</dcterms:modified>
</cp:coreProperties>
</file>