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1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ichael\Downloads\"/>
    </mc:Choice>
  </mc:AlternateContent>
  <xr:revisionPtr revIDLastSave="0" documentId="13_ncr:1_{D7F016F3-E054-41A2-B4E3-47AAB7B29309}" xr6:coauthVersionLast="47" xr6:coauthVersionMax="47" xr10:uidLastSave="{00000000-0000-0000-0000-000000000000}"/>
  <bookViews>
    <workbookView xWindow="19080" yWindow="-120" windowWidth="19440" windowHeight="15000" xr2:uid="{F5318095-0C3F-B042-9C48-494AD0DF9907}"/>
  </bookViews>
  <sheets>
    <sheet name="Отчет_октябрь-24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2" i="1" l="1"/>
  <c r="J2" i="1"/>
  <c r="G3" i="1"/>
  <c r="G4" i="1"/>
  <c r="G5" i="1"/>
  <c r="G6" i="1"/>
  <c r="G7" i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H3" i="1"/>
  <c r="I3" i="1"/>
  <c r="H4" i="1"/>
  <c r="I4" i="1"/>
  <c r="H5" i="1"/>
  <c r="I5" i="1"/>
  <c r="H6" i="1"/>
  <c r="I6" i="1"/>
  <c r="H7" i="1"/>
  <c r="I7" i="1"/>
  <c r="H8" i="1"/>
  <c r="I8" i="1"/>
  <c r="H9" i="1"/>
  <c r="I9" i="1"/>
  <c r="H10" i="1"/>
  <c r="I10" i="1"/>
  <c r="H11" i="1"/>
  <c r="I11" i="1"/>
  <c r="H12" i="1"/>
  <c r="I12" i="1"/>
  <c r="H13" i="1"/>
  <c r="I13" i="1"/>
  <c r="H14" i="1"/>
  <c r="I14" i="1"/>
  <c r="H15" i="1"/>
  <c r="I15" i="1"/>
  <c r="H16" i="1"/>
  <c r="I16" i="1"/>
  <c r="H17" i="1"/>
  <c r="I17" i="1"/>
  <c r="H18" i="1"/>
  <c r="I18" i="1"/>
  <c r="H19" i="1"/>
  <c r="I19" i="1"/>
  <c r="H20" i="1"/>
  <c r="I20" i="1"/>
  <c r="H21" i="1"/>
  <c r="I21" i="1"/>
  <c r="H22" i="1"/>
  <c r="I22" i="1"/>
  <c r="H23" i="1"/>
  <c r="I23" i="1"/>
  <c r="H24" i="1"/>
  <c r="I24" i="1"/>
  <c r="H25" i="1"/>
  <c r="I25" i="1"/>
  <c r="H26" i="1"/>
  <c r="I26" i="1"/>
  <c r="H27" i="1"/>
  <c r="I27" i="1"/>
  <c r="H28" i="1"/>
  <c r="I28" i="1"/>
  <c r="H29" i="1"/>
  <c r="I29" i="1"/>
  <c r="H30" i="1"/>
  <c r="I30" i="1"/>
  <c r="H31" i="1"/>
  <c r="I31" i="1"/>
  <c r="H32" i="1"/>
  <c r="I32" i="1"/>
  <c r="H2" i="1"/>
  <c r="I2" i="1"/>
  <c r="J21" i="1"/>
  <c r="J22" i="1"/>
  <c r="J23" i="1"/>
  <c r="J24" i="1"/>
  <c r="J25" i="1"/>
  <c r="J26" i="1"/>
  <c r="J27" i="1"/>
  <c r="J28" i="1"/>
  <c r="J29" i="1"/>
  <c r="J30" i="1"/>
  <c r="J31" i="1"/>
  <c r="J32" i="1"/>
  <c r="K3" i="1"/>
  <c r="L3" i="1"/>
  <c r="K4" i="1"/>
  <c r="L4" i="1"/>
  <c r="K5" i="1"/>
  <c r="L5" i="1"/>
  <c r="K6" i="1"/>
  <c r="L6" i="1"/>
  <c r="K7" i="1"/>
  <c r="L7" i="1"/>
  <c r="K8" i="1"/>
  <c r="L8" i="1"/>
  <c r="K9" i="1"/>
  <c r="L9" i="1"/>
  <c r="K10" i="1"/>
  <c r="L10" i="1"/>
  <c r="K11" i="1"/>
  <c r="L11" i="1"/>
  <c r="K12" i="1"/>
  <c r="L12" i="1"/>
  <c r="K13" i="1"/>
  <c r="L13" i="1"/>
  <c r="K14" i="1"/>
  <c r="L14" i="1"/>
  <c r="K15" i="1"/>
  <c r="L15" i="1"/>
  <c r="K16" i="1"/>
  <c r="L16" i="1"/>
  <c r="K17" i="1"/>
  <c r="L17" i="1"/>
  <c r="K18" i="1"/>
  <c r="L18" i="1"/>
  <c r="K19" i="1"/>
  <c r="L19" i="1"/>
  <c r="K20" i="1"/>
  <c r="L20" i="1"/>
  <c r="K21" i="1"/>
  <c r="L21" i="1"/>
  <c r="K22" i="1"/>
  <c r="L22" i="1"/>
  <c r="K23" i="1"/>
  <c r="L23" i="1"/>
  <c r="K24" i="1"/>
  <c r="L24" i="1"/>
  <c r="K25" i="1"/>
  <c r="L25" i="1"/>
  <c r="K26" i="1"/>
  <c r="L26" i="1"/>
  <c r="K27" i="1"/>
  <c r="L27" i="1"/>
  <c r="K28" i="1"/>
  <c r="L28" i="1"/>
  <c r="K29" i="1"/>
  <c r="L29" i="1"/>
  <c r="K30" i="1"/>
  <c r="L30" i="1"/>
  <c r="K31" i="1"/>
  <c r="L31" i="1"/>
  <c r="K32" i="1"/>
  <c r="L32" i="1"/>
  <c r="L2" i="1"/>
  <c r="K2" i="1"/>
  <c r="J3" i="1"/>
  <c r="J4" i="1"/>
  <c r="J5" i="1"/>
  <c r="J6" i="1"/>
  <c r="J7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E33" i="1"/>
  <c r="D33" i="1"/>
  <c r="C33" i="1"/>
  <c r="I33" i="1" l="1"/>
  <c r="H33" i="1"/>
  <c r="G33" i="1"/>
</calcChain>
</file>

<file path=xl/sharedStrings.xml><?xml version="1.0" encoding="utf-8"?>
<sst xmlns="http://schemas.openxmlformats.org/spreadsheetml/2006/main" count="43" uniqueCount="18">
  <si>
    <t>ДАТА</t>
  </si>
  <si>
    <t>КАССА</t>
  </si>
  <si>
    <t>НАЛ</t>
  </si>
  <si>
    <t>Б/Н</t>
  </si>
  <si>
    <t>Вт</t>
  </si>
  <si>
    <t>Пн</t>
  </si>
  <si>
    <t>Ср</t>
  </si>
  <si>
    <t>Чт</t>
  </si>
  <si>
    <t>Пт</t>
  </si>
  <si>
    <t>Сб</t>
  </si>
  <si>
    <t>Вс</t>
  </si>
  <si>
    <t>ИТОГО:</t>
  </si>
  <si>
    <t>Нал</t>
  </si>
  <si>
    <t>Безнал</t>
  </si>
  <si>
    <t>Сотрудник 1</t>
  </si>
  <si>
    <t>Сотрудник 2</t>
  </si>
  <si>
    <t>Сотрудник 3</t>
  </si>
  <si>
    <t>Итого: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</si>
</sst>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i/>
      <sz val="8"/>
      <color theme="1"/>
      <name val="Calibri"/>
      <family val="2"/>
      <scheme val="minor"/>
    </font>
    <font>
      <b/>
      <sz val="9"/>
      <color theme="1"/>
      <name val="Calibri"/>
      <family val="2"/>
      <charset val="204"/>
      <scheme val="minor"/>
    </font>
    <font>
      <i/>
      <sz val="8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2"/>
      <name val="Calibri"/>
      <family val="2"/>
    </font>
    <font>
      <b/>
      <sz val="14"/>
      <color theme="3" tint="-0.499984740745262"/>
      <name val="Calibri"/>
      <family val="2"/>
      <charset val="204"/>
      <scheme val="minor"/>
    </font>
    <font>
      <sz val="8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65C62"/>
        <bgColor indexed="64"/>
      </patternFill>
    </fill>
    <fill>
      <patternFill patternType="solid">
        <fgColor theme="6" tint="0.39997558519241921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2">
    <xf numFmtId="0" fontId="0" fillId="0" borderId="0"/>
    <xf numFmtId="0" fontId="1" fillId="0" borderId="0"/>
  </cellStyleXfs>
  <cellXfs count="15">
    <xf numFmtId="0" fontId="0" fillId="0" borderId="0" xfId="0"/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1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14" fontId="5" fillId="0" borderId="1" xfId="0" applyNumberFormat="1" applyFont="1" applyBorder="1" applyAlignment="1">
      <alignment horizontal="center" vertical="center"/>
    </xf>
    <xf numFmtId="4" fontId="6" fillId="0" borderId="1" xfId="0" applyNumberFormat="1" applyFont="1" applyBorder="1"/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4" fontId="6" fillId="2" borderId="1" xfId="0" applyNumberFormat="1" applyFont="1" applyFill="1" applyBorder="1"/>
    <xf numFmtId="3" fontId="7" fillId="3" borderId="1" xfId="0" applyNumberFormat="1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</cellXfs>
  <cellStyles count="2">
    <cellStyle name="Обычный" xfId="0" builtinId="0"/>
    <cellStyle name="Обычный 2" xfId="1" xr:uid="{E2504C55-6257-A34D-B640-24551925EE1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 2013–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147582-9549-8644-964A-77EFA3E02AE5}">
  <sheetPr>
    <tabColor rgb="FFFF0000"/>
  </sheetPr>
  <dimension ref="A1:L34"/>
  <sheetViews>
    <sheetView tabSelected="1" zoomScale="125" zoomScaleNormal="90" workbookViewId="0">
      <selection activeCell="G2" sqref="G2"/>
    </sheetView>
  </sheetViews>
  <sheetFormatPr defaultColWidth="9.140625" defaultRowHeight="15" x14ac:dyDescent="0.25"/>
  <cols>
    <col min="1" max="1" width="2.42578125" style="12" customWidth="1"/>
    <col min="2" max="2" width="11.42578125" style="8" customWidth="1"/>
    <col min="3" max="3" width="12" style="8" customWidth="1"/>
    <col min="4" max="4" width="12.28515625" style="8" customWidth="1"/>
    <col min="5" max="5" width="10.42578125" style="8" customWidth="1"/>
    <col min="6" max="16384" width="9.140625" style="8"/>
  </cols>
  <sheetData>
    <row r="1" spans="1:12" s="4" customFormat="1" ht="38.25" customHeight="1" x14ac:dyDescent="0.25">
      <c r="A1" s="1"/>
      <c r="B1" s="2" t="s">
        <v>0</v>
      </c>
      <c r="C1" s="2" t="s">
        <v>1</v>
      </c>
      <c r="D1" s="3" t="s">
        <v>2</v>
      </c>
      <c r="E1" s="3" t="s">
        <v>3</v>
      </c>
      <c r="G1" s="3" t="s">
        <v>14</v>
      </c>
      <c r="H1" s="3" t="s">
        <v>15</v>
      </c>
      <c r="I1" s="3" t="s">
        <v>16</v>
      </c>
    </row>
    <row r="2" spans="1:12" ht="15.75" x14ac:dyDescent="0.25">
      <c r="A2" s="5" t="s">
        <v>4</v>
      </c>
      <c r="B2" s="6">
        <v>45566</v>
      </c>
      <c r="C2" s="7">
        <v>39085</v>
      </c>
      <c r="D2" s="7">
        <v>34125</v>
      </c>
      <c r="E2" s="7">
        <v>4960</v>
      </c>
      <c r="G2" s="9">
        <f>IF($C2="","",$C2*(LOOKUP($C2,{0,50000,70000},{10,10.5,11})&amp;"%")/3)</f>
        <v>1302.8333333333333</v>
      </c>
      <c r="H2" s="9">
        <f>IF($C2="","",$C2*(LOOKUP($C2,{0,50000,70000},{10,10.5,11})&amp;"%")/3)</f>
        <v>1302.8333333333333</v>
      </c>
      <c r="I2" s="9">
        <f>IF($C2="","",$C2*(LOOKUP($C2,{0,50000,70000},{10,10.5,11})&amp;"%")/3)</f>
        <v>1302.8333333333333</v>
      </c>
      <c r="J2" s="8">
        <f>$C2*(LOOKUP($C2,{0,50000,70000},{10,10.5,11})&amp;"%")</f>
        <v>3908.5</v>
      </c>
      <c r="K2" s="8">
        <f>C2*(10+LOOKUP(C2%%,{0,5,7},{0,0.5,1}))%</f>
        <v>3908.5</v>
      </c>
      <c r="L2" s="8">
        <f>IF(C2&lt;=50000,C2*0.1,(IF(C2&lt;=70000,C2*0.105,C2*0.11)))</f>
        <v>3908.5</v>
      </c>
    </row>
    <row r="3" spans="1:12" ht="15.75" x14ac:dyDescent="0.25">
      <c r="A3" s="5" t="s">
        <v>5</v>
      </c>
      <c r="B3" s="6">
        <v>45567</v>
      </c>
      <c r="C3" s="7">
        <v>41523</v>
      </c>
      <c r="D3" s="7">
        <v>34700</v>
      </c>
      <c r="E3" s="7">
        <v>6823</v>
      </c>
      <c r="G3" s="9">
        <f>IF($C3="","",$C3*(LOOKUP($C3,{0,50000,70000},{10,10.5,11})&amp;"%")/3)</f>
        <v>1384.1000000000001</v>
      </c>
      <c r="H3" s="9">
        <f>IF($C3="","",$C3*(LOOKUP($C3,{0,50000,70000},{10,10.5,11})&amp;"%")/3)</f>
        <v>1384.1000000000001</v>
      </c>
      <c r="I3" s="9">
        <f>IF($C3="","",$C3*(LOOKUP($C3,{0,50000,70000},{10,10.5,11})&amp;"%")/3)</f>
        <v>1384.1000000000001</v>
      </c>
      <c r="J3" s="8">
        <f>$C3*(LOOKUP($C3,{0,50000,70000},{10,10.5,11})&amp;"%")</f>
        <v>4152.3</v>
      </c>
      <c r="K3" s="8">
        <f>C3*(10+LOOKUP(C3%%,{0,5,7},{0,0.5,1}))%</f>
        <v>4152.3</v>
      </c>
      <c r="L3" s="8">
        <f t="shared" ref="L3:L32" si="0">IF(C3&lt;=50000,C3*0.1,(IF(C3&lt;=70000,C3*0.105,C3*0.11)))</f>
        <v>4152.3</v>
      </c>
    </row>
    <row r="4" spans="1:12" ht="15.75" x14ac:dyDescent="0.25">
      <c r="A4" s="5" t="s">
        <v>4</v>
      </c>
      <c r="B4" s="6">
        <v>45568</v>
      </c>
      <c r="C4" s="7">
        <v>39623</v>
      </c>
      <c r="D4" s="7">
        <v>31403</v>
      </c>
      <c r="E4" s="7">
        <v>8220</v>
      </c>
      <c r="G4" s="9">
        <f>IF($C4="","",$C4*(LOOKUP($C4,{0,50000,70000},{10,10.5,11})&amp;"%")/3)</f>
        <v>1320.7666666666667</v>
      </c>
      <c r="H4" s="9">
        <f>IF($C4="","",$C4*(LOOKUP($C4,{0,50000,70000},{10,10.5,11})&amp;"%")/3)</f>
        <v>1320.7666666666667</v>
      </c>
      <c r="I4" s="9">
        <f>IF($C4="","",$C4*(LOOKUP($C4,{0,50000,70000},{10,10.5,11})&amp;"%")/3)</f>
        <v>1320.7666666666667</v>
      </c>
      <c r="J4" s="8">
        <f>$C4*(LOOKUP($C4,{0,50000,70000},{10,10.5,11})&amp;"%")</f>
        <v>3962.3</v>
      </c>
      <c r="K4" s="8">
        <f>C4*(10+LOOKUP(C4%%,{0,5,7},{0,0.5,1}))%</f>
        <v>3962.3</v>
      </c>
      <c r="L4" s="8">
        <f t="shared" si="0"/>
        <v>3962.3</v>
      </c>
    </row>
    <row r="5" spans="1:12" ht="15.75" x14ac:dyDescent="0.25">
      <c r="A5" s="5" t="s">
        <v>6</v>
      </c>
      <c r="B5" s="6">
        <v>45569</v>
      </c>
      <c r="C5" s="7">
        <v>43203</v>
      </c>
      <c r="D5" s="7">
        <v>36223</v>
      </c>
      <c r="E5" s="7">
        <v>6980</v>
      </c>
      <c r="G5" s="9">
        <f>IF($C5="","",$C5*(LOOKUP($C5,{0,50000,70000},{10,10.5,11})&amp;"%")/3)</f>
        <v>1440.1000000000001</v>
      </c>
      <c r="H5" s="9">
        <f>IF($C5="","",$C5*(LOOKUP($C5,{0,50000,70000},{10,10.5,11})&amp;"%")/3)</f>
        <v>1440.1000000000001</v>
      </c>
      <c r="I5" s="9">
        <f>IF($C5="","",$C5*(LOOKUP($C5,{0,50000,70000},{10,10.5,11})&amp;"%")/3)</f>
        <v>1440.1000000000001</v>
      </c>
      <c r="J5" s="8">
        <f>$C5*(LOOKUP($C5,{0,50000,70000},{10,10.5,11})&amp;"%")</f>
        <v>4320.3</v>
      </c>
      <c r="K5" s="8">
        <f>C5*(10+LOOKUP(C5%%,{0,5,7},{0,0.5,1}))%</f>
        <v>4320.3</v>
      </c>
      <c r="L5" s="8">
        <f t="shared" si="0"/>
        <v>4320.3</v>
      </c>
    </row>
    <row r="6" spans="1:12" ht="15.75" x14ac:dyDescent="0.25">
      <c r="A6" s="5" t="s">
        <v>7</v>
      </c>
      <c r="B6" s="6">
        <v>45570</v>
      </c>
      <c r="C6" s="7">
        <v>49543</v>
      </c>
      <c r="D6" s="7">
        <v>40763</v>
      </c>
      <c r="E6" s="7">
        <v>8780</v>
      </c>
      <c r="G6" s="9">
        <f>IF($C6="","",$C6*(LOOKUP($C6,{0,50000,70000},{10,10.5,11})&amp;"%")/3)</f>
        <v>1651.4333333333334</v>
      </c>
      <c r="H6" s="9">
        <f>IF($C6="","",$C6*(LOOKUP($C6,{0,50000,70000},{10,10.5,11})&amp;"%")/3)</f>
        <v>1651.4333333333334</v>
      </c>
      <c r="I6" s="9">
        <f>IF($C6="","",$C6*(LOOKUP($C6,{0,50000,70000},{10,10.5,11})&amp;"%")/3)</f>
        <v>1651.4333333333334</v>
      </c>
      <c r="J6" s="8">
        <f>$C6*(LOOKUP($C6,{0,50000,70000},{10,10.5,11})&amp;"%")</f>
        <v>4954.3</v>
      </c>
      <c r="K6" s="8">
        <f>C6*(10+LOOKUP(C6%%,{0,5,7},{0,0.5,1}))%</f>
        <v>4954.3</v>
      </c>
      <c r="L6" s="8">
        <f t="shared" si="0"/>
        <v>4954.3</v>
      </c>
    </row>
    <row r="7" spans="1:12" ht="15.75" x14ac:dyDescent="0.25">
      <c r="A7" s="5" t="s">
        <v>8</v>
      </c>
      <c r="B7" s="6">
        <v>45571</v>
      </c>
      <c r="C7" s="7">
        <v>47848</v>
      </c>
      <c r="D7" s="7">
        <v>41643</v>
      </c>
      <c r="E7" s="7">
        <v>6205</v>
      </c>
      <c r="G7" s="9">
        <f>IF($C7="","",$C7*(LOOKUP($C7,{0,50000,70000},{10,10.5,11})&amp;"%")/3)</f>
        <v>1594.9333333333334</v>
      </c>
      <c r="H7" s="9">
        <f>IF($C7="","",$C7*(LOOKUP($C7,{0,50000,70000},{10,10.5,11})&amp;"%")/3)</f>
        <v>1594.9333333333334</v>
      </c>
      <c r="I7" s="9">
        <f>IF($C7="","",$C7*(LOOKUP($C7,{0,50000,70000},{10,10.5,11})&amp;"%")/3)</f>
        <v>1594.9333333333334</v>
      </c>
      <c r="J7" s="8">
        <f>$C7*(LOOKUP($C7,{0,50000,70000},{10,10.5,11})&amp;"%")</f>
        <v>4784.8</v>
      </c>
      <c r="K7" s="8">
        <f>C7*(10+LOOKUP(C7%%,{0,5,7},{0,0.5,1}))%</f>
        <v>4784.8</v>
      </c>
      <c r="L7" s="8">
        <f t="shared" si="0"/>
        <v>4784.8</v>
      </c>
    </row>
    <row r="8" spans="1:12" ht="15.75" x14ac:dyDescent="0.25">
      <c r="A8" s="5" t="s">
        <v>9</v>
      </c>
      <c r="B8" s="6">
        <v>45572</v>
      </c>
      <c r="C8" s="7">
        <v>32408</v>
      </c>
      <c r="D8" s="7">
        <v>28246</v>
      </c>
      <c r="E8" s="7">
        <v>4162</v>
      </c>
      <c r="G8" s="9">
        <f>IF($C8="","",$C8*(LOOKUP($C8,{0,50000,70000},{10,10.5,11})&amp;"%")/3)</f>
        <v>1080.2666666666667</v>
      </c>
      <c r="H8" s="9">
        <f>IF($C8="","",$C8*(LOOKUP($C8,{0,50000,70000},{10,10.5,11})&amp;"%")/3)</f>
        <v>1080.2666666666667</v>
      </c>
      <c r="I8" s="9">
        <f>IF($C8="","",$C8*(LOOKUP($C8,{0,50000,70000},{10,10.5,11})&amp;"%")/3)</f>
        <v>1080.2666666666667</v>
      </c>
      <c r="J8" s="8">
        <f>$C8*(LOOKUP($C8,{0,50000,70000},{10,10.5,11})&amp;"%")</f>
        <v>3240.8</v>
      </c>
      <c r="K8" s="8">
        <f>C8*(10+LOOKUP(C8%%,{0,5,7},{0,0.5,1}))%</f>
        <v>3240.8</v>
      </c>
      <c r="L8" s="8">
        <f t="shared" si="0"/>
        <v>3240.8</v>
      </c>
    </row>
    <row r="9" spans="1:12" ht="15.75" x14ac:dyDescent="0.25">
      <c r="A9" s="5" t="s">
        <v>10</v>
      </c>
      <c r="B9" s="6">
        <v>45573</v>
      </c>
      <c r="C9" s="7">
        <v>42645</v>
      </c>
      <c r="D9" s="7">
        <v>39306</v>
      </c>
      <c r="E9" s="7">
        <v>3339</v>
      </c>
      <c r="G9" s="9">
        <f>IF($C9="","",$C9*(LOOKUP($C9,{0,50000,70000},{10,10.5,11})&amp;"%")/3)</f>
        <v>1421.5</v>
      </c>
      <c r="H9" s="9">
        <f>IF($C9="","",$C9*(LOOKUP($C9,{0,50000,70000},{10,10.5,11})&amp;"%")/3)</f>
        <v>1421.5</v>
      </c>
      <c r="I9" s="9">
        <f>IF($C9="","",$C9*(LOOKUP($C9,{0,50000,70000},{10,10.5,11})&amp;"%")/3)</f>
        <v>1421.5</v>
      </c>
      <c r="J9" s="8">
        <f>$C9*(LOOKUP($C9,{0,50000,70000},{10,10.5,11})&amp;"%")</f>
        <v>4264.5</v>
      </c>
      <c r="K9" s="8">
        <f>C9*(10+LOOKUP(C9%%,{0,5,7},{0,0.5,1}))%</f>
        <v>4264.5</v>
      </c>
      <c r="L9" s="8">
        <f t="shared" si="0"/>
        <v>4264.5</v>
      </c>
    </row>
    <row r="10" spans="1:12" ht="15.75" x14ac:dyDescent="0.25">
      <c r="A10" s="5" t="s">
        <v>5</v>
      </c>
      <c r="B10" s="6">
        <v>45574</v>
      </c>
      <c r="C10" s="7">
        <v>49147</v>
      </c>
      <c r="D10" s="7">
        <v>42272</v>
      </c>
      <c r="E10" s="7">
        <v>6875</v>
      </c>
      <c r="G10" s="9">
        <f>IF($C10="","",$C10*(LOOKUP($C10,{0,50000,70000},{10,10.5,11})&amp;"%")/3)</f>
        <v>1638.2333333333336</v>
      </c>
      <c r="H10" s="9">
        <f>IF($C10="","",$C10*(LOOKUP($C10,{0,50000,70000},{10,10.5,11})&amp;"%")/3)</f>
        <v>1638.2333333333336</v>
      </c>
      <c r="I10" s="9">
        <f>IF($C10="","",$C10*(LOOKUP($C10,{0,50000,70000},{10,10.5,11})&amp;"%")/3)</f>
        <v>1638.2333333333336</v>
      </c>
      <c r="J10" s="8">
        <f>$C10*(LOOKUP($C10,{0,50000,70000},{10,10.5,11})&amp;"%")</f>
        <v>4914.7000000000007</v>
      </c>
      <c r="K10" s="8">
        <f>C10*(10+LOOKUP(C10%%,{0,5,7},{0,0.5,1}))%</f>
        <v>4914.7000000000007</v>
      </c>
      <c r="L10" s="8">
        <f t="shared" si="0"/>
        <v>4914.7000000000007</v>
      </c>
    </row>
    <row r="11" spans="1:12" ht="15.75" x14ac:dyDescent="0.25">
      <c r="A11" s="5" t="s">
        <v>4</v>
      </c>
      <c r="B11" s="6">
        <v>45575</v>
      </c>
      <c r="C11" s="7">
        <v>51266</v>
      </c>
      <c r="D11" s="7">
        <v>41564</v>
      </c>
      <c r="E11" s="7">
        <v>9702</v>
      </c>
      <c r="G11" s="9">
        <f>IF($C11="","",$C11*(LOOKUP($C11,{0,50000,70000},{10,10.5,11})&amp;"%")/3)</f>
        <v>1794.3099999999997</v>
      </c>
      <c r="H11" s="9">
        <f>IF($C11="","",$C11*(LOOKUP($C11,{0,50000,70000},{10,10.5,11})&amp;"%")/3)</f>
        <v>1794.3099999999997</v>
      </c>
      <c r="I11" s="9">
        <f>IF($C11="","",$C11*(LOOKUP($C11,{0,50000,70000},{10,10.5,11})&amp;"%")/3)</f>
        <v>1794.3099999999997</v>
      </c>
      <c r="J11" s="8">
        <f>$C11*(LOOKUP($C11,{0,50000,70000},{10,10.5,11})&amp;"%")</f>
        <v>5382.9299999999994</v>
      </c>
      <c r="K11" s="8">
        <f>C11*(10+LOOKUP(C11%%,{0,5,7},{0,0.5,1}))%</f>
        <v>5382.9299999999994</v>
      </c>
      <c r="L11" s="8">
        <f t="shared" si="0"/>
        <v>5382.9299999999994</v>
      </c>
    </row>
    <row r="12" spans="1:12" ht="15.75" x14ac:dyDescent="0.25">
      <c r="A12" s="5" t="s">
        <v>6</v>
      </c>
      <c r="B12" s="6">
        <v>45576</v>
      </c>
      <c r="C12" s="7">
        <v>50013</v>
      </c>
      <c r="D12" s="7">
        <v>43708</v>
      </c>
      <c r="E12" s="7">
        <v>6305</v>
      </c>
      <c r="G12" s="9">
        <f>IF($C12="","",$C12*(LOOKUP($C12,{0,50000,70000},{10,10.5,11})&amp;"%")/3)</f>
        <v>1750.4549999999999</v>
      </c>
      <c r="H12" s="9">
        <f>IF($C12="","",$C12*(LOOKUP($C12,{0,50000,70000},{10,10.5,11})&amp;"%")/3)</f>
        <v>1750.4549999999999</v>
      </c>
      <c r="I12" s="9">
        <f>IF($C12="","",$C12*(LOOKUP($C12,{0,50000,70000},{10,10.5,11})&amp;"%")/3)</f>
        <v>1750.4549999999999</v>
      </c>
      <c r="J12" s="8">
        <f>$C12*(LOOKUP($C12,{0,50000,70000},{10,10.5,11})&amp;"%")</f>
        <v>5251.3649999999998</v>
      </c>
      <c r="K12" s="8">
        <f>C12*(10+LOOKUP(C12%%,{0,5,7},{0,0.5,1}))%</f>
        <v>5251.3649999999998</v>
      </c>
      <c r="L12" s="8">
        <f t="shared" si="0"/>
        <v>5251.3649999999998</v>
      </c>
    </row>
    <row r="13" spans="1:12" ht="15.75" x14ac:dyDescent="0.25">
      <c r="A13" s="5" t="s">
        <v>7</v>
      </c>
      <c r="B13" s="6">
        <v>45577</v>
      </c>
      <c r="C13" s="7">
        <v>60864</v>
      </c>
      <c r="D13" s="7">
        <v>50714</v>
      </c>
      <c r="E13" s="7">
        <v>10150</v>
      </c>
      <c r="G13" s="9">
        <f>IF($C13="","",$C13*(LOOKUP($C13,{0,50000,70000},{10,10.5,11})&amp;"%")/3)</f>
        <v>2130.2399999999998</v>
      </c>
      <c r="H13" s="9">
        <f>IF($C13="","",$C13*(LOOKUP($C13,{0,50000,70000},{10,10.5,11})&amp;"%")/3)</f>
        <v>2130.2399999999998</v>
      </c>
      <c r="I13" s="9">
        <f>IF($C13="","",$C13*(LOOKUP($C13,{0,50000,70000},{10,10.5,11})&amp;"%")/3)</f>
        <v>2130.2399999999998</v>
      </c>
      <c r="J13" s="8">
        <f>$C13*(LOOKUP($C13,{0,50000,70000},{10,10.5,11})&amp;"%")</f>
        <v>6390.7199999999993</v>
      </c>
      <c r="K13" s="8">
        <f>C13*(10+LOOKUP(C13%%,{0,5,7},{0,0.5,1}))%</f>
        <v>6390.7199999999993</v>
      </c>
      <c r="L13" s="8">
        <f t="shared" si="0"/>
        <v>6390.7199999999993</v>
      </c>
    </row>
    <row r="14" spans="1:12" ht="15.75" x14ac:dyDescent="0.25">
      <c r="A14" s="5" t="s">
        <v>8</v>
      </c>
      <c r="B14" s="6">
        <v>45578</v>
      </c>
      <c r="C14" s="10">
        <v>73016</v>
      </c>
      <c r="D14" s="7">
        <v>60727</v>
      </c>
      <c r="E14" s="7">
        <v>12289</v>
      </c>
      <c r="G14" s="9">
        <f>IF($C14="","",$C14*(LOOKUP($C14,{0,50000,70000},{10,10.5,11})&amp;"%")/3)</f>
        <v>2677.2533333333336</v>
      </c>
      <c r="H14" s="9">
        <f>IF($C14="","",$C14*(LOOKUP($C14,{0,50000,70000},{10,10.5,11})&amp;"%")/3)</f>
        <v>2677.2533333333336</v>
      </c>
      <c r="I14" s="9">
        <f>IF($C14="","",$C14*(LOOKUP($C14,{0,50000,70000},{10,10.5,11})&amp;"%")/3)</f>
        <v>2677.2533333333336</v>
      </c>
      <c r="J14" s="8">
        <f>$C14*(LOOKUP($C14,{0,50000,70000},{10,10.5,11})&amp;"%")</f>
        <v>8031.76</v>
      </c>
      <c r="K14" s="8">
        <f>C14*(10+LOOKUP(C14%%,{0,5,7},{0,0.5,1}))%</f>
        <v>8031.76</v>
      </c>
      <c r="L14" s="8">
        <f t="shared" si="0"/>
        <v>8031.76</v>
      </c>
    </row>
    <row r="15" spans="1:12" ht="15.75" x14ac:dyDescent="0.25">
      <c r="A15" s="5" t="s">
        <v>9</v>
      </c>
      <c r="B15" s="6">
        <v>45579</v>
      </c>
      <c r="C15" s="7">
        <v>40325</v>
      </c>
      <c r="D15" s="7">
        <v>40325</v>
      </c>
      <c r="E15" s="7">
        <v>0</v>
      </c>
      <c r="G15" s="9">
        <f>IF($C15="","",$C15*(LOOKUP($C15,{0,50000,70000},{10,10.5,11})&amp;"%")/3)</f>
        <v>1344.1666666666667</v>
      </c>
      <c r="H15" s="9">
        <f>IF($C15="","",$C15*(LOOKUP($C15,{0,50000,70000},{10,10.5,11})&amp;"%")/3)</f>
        <v>1344.1666666666667</v>
      </c>
      <c r="I15" s="9">
        <f>IF($C15="","",$C15*(LOOKUP($C15,{0,50000,70000},{10,10.5,11})&amp;"%")/3)</f>
        <v>1344.1666666666667</v>
      </c>
      <c r="J15" s="8">
        <f>$C15*(LOOKUP($C15,{0,50000,70000},{10,10.5,11})&amp;"%")</f>
        <v>4032.5</v>
      </c>
      <c r="K15" s="8">
        <f>C15*(10+LOOKUP(C15%%,{0,5,7},{0,0.5,1}))%</f>
        <v>4032.5</v>
      </c>
      <c r="L15" s="8">
        <f t="shared" si="0"/>
        <v>4032.5</v>
      </c>
    </row>
    <row r="16" spans="1:12" ht="15.75" x14ac:dyDescent="0.25">
      <c r="A16" s="5" t="s">
        <v>10</v>
      </c>
      <c r="B16" s="6">
        <v>45580</v>
      </c>
      <c r="C16" s="7">
        <v>53651</v>
      </c>
      <c r="D16" s="7">
        <v>53651</v>
      </c>
      <c r="E16" s="7">
        <v>0</v>
      </c>
      <c r="G16" s="9">
        <f>IF($C16="","",$C16*(LOOKUP($C16,{0,50000,70000},{10,10.5,11})&amp;"%")/3)</f>
        <v>1877.7849999999999</v>
      </c>
      <c r="H16" s="9">
        <f>IF($C16="","",$C16*(LOOKUP($C16,{0,50000,70000},{10,10.5,11})&amp;"%")/3)</f>
        <v>1877.7849999999999</v>
      </c>
      <c r="I16" s="9">
        <f>IF($C16="","",$C16*(LOOKUP($C16,{0,50000,70000},{10,10.5,11})&amp;"%")/3)</f>
        <v>1877.7849999999999</v>
      </c>
      <c r="J16" s="8">
        <f>$C16*(LOOKUP($C16,{0,50000,70000},{10,10.5,11})&amp;"%")</f>
        <v>5633.3549999999996</v>
      </c>
      <c r="K16" s="8">
        <f>C16*(10+LOOKUP(C16%%,{0,5,7},{0,0.5,1}))%</f>
        <v>5633.3549999999996</v>
      </c>
      <c r="L16" s="8">
        <f t="shared" si="0"/>
        <v>5633.3549999999996</v>
      </c>
    </row>
    <row r="17" spans="1:12" ht="15.75" x14ac:dyDescent="0.25">
      <c r="A17" s="5" t="s">
        <v>5</v>
      </c>
      <c r="B17" s="6">
        <v>45581</v>
      </c>
      <c r="C17" s="7">
        <v>46030</v>
      </c>
      <c r="D17" s="7">
        <v>41056</v>
      </c>
      <c r="E17" s="7">
        <v>4974</v>
      </c>
      <c r="G17" s="9">
        <f>IF($C17="","",$C17*(LOOKUP($C17,{0,50000,70000},{10,10.5,11})&amp;"%")/3)</f>
        <v>1534.3333333333333</v>
      </c>
      <c r="H17" s="9">
        <f>IF($C17="","",$C17*(LOOKUP($C17,{0,50000,70000},{10,10.5,11})&amp;"%")/3)</f>
        <v>1534.3333333333333</v>
      </c>
      <c r="I17" s="9">
        <f>IF($C17="","",$C17*(LOOKUP($C17,{0,50000,70000},{10,10.5,11})&amp;"%")/3)</f>
        <v>1534.3333333333333</v>
      </c>
      <c r="J17" s="8">
        <f>$C17*(LOOKUP($C17,{0,50000,70000},{10,10.5,11})&amp;"%")</f>
        <v>4603</v>
      </c>
      <c r="K17" s="8">
        <f>C17*(10+LOOKUP(C17%%,{0,5,7},{0,0.5,1}))%</f>
        <v>4603</v>
      </c>
      <c r="L17" s="8">
        <f t="shared" si="0"/>
        <v>4603</v>
      </c>
    </row>
    <row r="18" spans="1:12" ht="15.75" x14ac:dyDescent="0.25">
      <c r="A18" s="5" t="s">
        <v>4</v>
      </c>
      <c r="B18" s="6">
        <v>45582</v>
      </c>
      <c r="C18" s="7">
        <v>47103</v>
      </c>
      <c r="D18" s="7">
        <v>38602</v>
      </c>
      <c r="E18" s="7">
        <v>8501</v>
      </c>
      <c r="G18" s="9">
        <f>IF($C18="","",$C18*(LOOKUP($C18,{0,50000,70000},{10,10.5,11})&amp;"%")/3)</f>
        <v>1570.1000000000001</v>
      </c>
      <c r="H18" s="9">
        <f>IF($C18="","",$C18*(LOOKUP($C18,{0,50000,70000},{10,10.5,11})&amp;"%")/3)</f>
        <v>1570.1000000000001</v>
      </c>
      <c r="I18" s="9">
        <f>IF($C18="","",$C18*(LOOKUP($C18,{0,50000,70000},{10,10.5,11})&amp;"%")/3)</f>
        <v>1570.1000000000001</v>
      </c>
      <c r="J18" s="8">
        <f>$C18*(LOOKUP($C18,{0,50000,70000},{10,10.5,11})&amp;"%")</f>
        <v>4710.3</v>
      </c>
      <c r="K18" s="8">
        <f>C18*(10+LOOKUP(C18%%,{0,5,7},{0,0.5,1}))%</f>
        <v>4710.3</v>
      </c>
      <c r="L18" s="8">
        <f t="shared" si="0"/>
        <v>4710.3</v>
      </c>
    </row>
    <row r="19" spans="1:12" ht="15.75" x14ac:dyDescent="0.25">
      <c r="A19" s="5" t="s">
        <v>6</v>
      </c>
      <c r="B19" s="6">
        <v>45583</v>
      </c>
      <c r="C19" s="7">
        <v>55744</v>
      </c>
      <c r="D19" s="7">
        <v>49569</v>
      </c>
      <c r="E19" s="7">
        <v>6175</v>
      </c>
      <c r="G19" s="9">
        <f>IF($C19="","",$C19*(LOOKUP($C19,{0,50000,70000},{10,10.5,11})&amp;"%")/3)</f>
        <v>1951.04</v>
      </c>
      <c r="H19" s="9">
        <f>IF($C19="","",$C19*(LOOKUP($C19,{0,50000,70000},{10,10.5,11})&amp;"%")/3)</f>
        <v>1951.04</v>
      </c>
      <c r="I19" s="9">
        <f>IF($C19="","",$C19*(LOOKUP($C19,{0,50000,70000},{10,10.5,11})&amp;"%")/3)</f>
        <v>1951.04</v>
      </c>
      <c r="J19" s="8">
        <f>$C19*(LOOKUP($C19,{0,50000,70000},{10,10.5,11})&amp;"%")</f>
        <v>5853.12</v>
      </c>
      <c r="K19" s="8">
        <f>C19*(10+LOOKUP(C19%%,{0,5,7},{0,0.5,1}))%</f>
        <v>5853.12</v>
      </c>
      <c r="L19" s="8">
        <f t="shared" si="0"/>
        <v>5853.12</v>
      </c>
    </row>
    <row r="20" spans="1:12" ht="15.75" x14ac:dyDescent="0.25">
      <c r="A20" s="5" t="s">
        <v>7</v>
      </c>
      <c r="B20" s="6">
        <v>45584</v>
      </c>
      <c r="C20" s="7">
        <v>61723</v>
      </c>
      <c r="D20" s="7">
        <v>52656</v>
      </c>
      <c r="E20" s="7">
        <v>9067</v>
      </c>
      <c r="G20" s="9">
        <f>IF($C20="","",$C20*(LOOKUP($C20,{0,50000,70000},{10,10.5,11})&amp;"%")/3)</f>
        <v>2160.3049999999998</v>
      </c>
      <c r="H20" s="9">
        <f>IF($C20="","",$C20*(LOOKUP($C20,{0,50000,70000},{10,10.5,11})&amp;"%")/3)</f>
        <v>2160.3049999999998</v>
      </c>
      <c r="I20" s="9">
        <f>IF($C20="","",$C20*(LOOKUP($C20,{0,50000,70000},{10,10.5,11})&amp;"%")/3)</f>
        <v>2160.3049999999998</v>
      </c>
      <c r="J20" s="8">
        <f>$C20*(LOOKUP($C20,{0,50000,70000},{10,10.5,11})&amp;"%")</f>
        <v>6480.915</v>
      </c>
      <c r="K20" s="8">
        <f>C20*(10+LOOKUP(C20%%,{0,5,7},{0,0.5,1}))%</f>
        <v>6480.915</v>
      </c>
      <c r="L20" s="8">
        <f t="shared" si="0"/>
        <v>6480.915</v>
      </c>
    </row>
    <row r="21" spans="1:12" ht="15.75" x14ac:dyDescent="0.25">
      <c r="A21" s="5" t="s">
        <v>8</v>
      </c>
      <c r="B21" s="6">
        <v>45585</v>
      </c>
      <c r="C21" s="7"/>
      <c r="D21" s="7"/>
      <c r="E21" s="7"/>
      <c r="G21" s="9" t="str">
        <f>IF($C21="","",$C21*(LOOKUP($C21,{0,50000,70000},{10,10.5,11})&amp;"%")/3)</f>
        <v/>
      </c>
      <c r="H21" s="9" t="str">
        <f>IF($C21="","",$C21*(LOOKUP($C21,{0,50000,70000},{10,10.5,11})&amp;"%")/3)</f>
        <v/>
      </c>
      <c r="I21" s="9" t="str">
        <f>IF($C21="","",$C21*(LOOKUP($C21,{0,50000,70000},{10,10.5,11})&amp;"%")/3)</f>
        <v/>
      </c>
      <c r="J21" s="8">
        <f>$C21*(LOOKUP($C21,{0,50000,70000},{10,10.5,11})&amp;"%")</f>
        <v>0</v>
      </c>
      <c r="K21" s="8">
        <f>C21*(10+LOOKUP(C21%%,{0,5,7},{0,0.5,1}))%</f>
        <v>0</v>
      </c>
      <c r="L21" s="8">
        <f t="shared" si="0"/>
        <v>0</v>
      </c>
    </row>
    <row r="22" spans="1:12" ht="15.75" x14ac:dyDescent="0.25">
      <c r="A22" s="5" t="s">
        <v>9</v>
      </c>
      <c r="B22" s="6">
        <v>45586</v>
      </c>
      <c r="C22" s="7"/>
      <c r="D22" s="7"/>
      <c r="E22" s="7"/>
      <c r="G22" s="9" t="str">
        <f>IF($C22="","",$C22*(LOOKUP($C22,{0,50000,70000},{10,10.5,11})&amp;"%")/3)</f>
        <v/>
      </c>
      <c r="H22" s="9" t="str">
        <f>IF($C22="","",$C22*(LOOKUP($C22,{0,50000,70000},{10,10.5,11})&amp;"%")/3)</f>
        <v/>
      </c>
      <c r="I22" s="9" t="str">
        <f>IF($C22="","",$C22*(LOOKUP($C22,{0,50000,70000},{10,10.5,11})&amp;"%")/3)</f>
        <v/>
      </c>
      <c r="J22" s="8">
        <f>$C22*(LOOKUP($C22,{0,50000,70000},{10,10.5,11})&amp;"%")</f>
        <v>0</v>
      </c>
      <c r="K22" s="8">
        <f>C22*(10+LOOKUP(C22%%,{0,5,7},{0,0.5,1}))%</f>
        <v>0</v>
      </c>
      <c r="L22" s="8">
        <f t="shared" si="0"/>
        <v>0</v>
      </c>
    </row>
    <row r="23" spans="1:12" ht="15.75" x14ac:dyDescent="0.25">
      <c r="A23" s="5" t="s">
        <v>10</v>
      </c>
      <c r="B23" s="6">
        <v>45587</v>
      </c>
      <c r="C23" s="7"/>
      <c r="D23" s="7"/>
      <c r="E23" s="7"/>
      <c r="G23" s="9" t="str">
        <f>IF($C23="","",$C23*(LOOKUP($C23,{0,50000,70000},{10,10.5,11})&amp;"%")/3)</f>
        <v/>
      </c>
      <c r="H23" s="9" t="str">
        <f>IF($C23="","",$C23*(LOOKUP($C23,{0,50000,70000},{10,10.5,11})&amp;"%")/3)</f>
        <v/>
      </c>
      <c r="I23" s="9" t="str">
        <f>IF($C23="","",$C23*(LOOKUP($C23,{0,50000,70000},{10,10.5,11})&amp;"%")/3)</f>
        <v/>
      </c>
      <c r="J23" s="8">
        <f>$C23*(LOOKUP($C23,{0,50000,70000},{10,10.5,11})&amp;"%")</f>
        <v>0</v>
      </c>
      <c r="K23" s="8">
        <f>C23*(10+LOOKUP(C23%%,{0,5,7},{0,0.5,1}))%</f>
        <v>0</v>
      </c>
      <c r="L23" s="8">
        <f t="shared" si="0"/>
        <v>0</v>
      </c>
    </row>
    <row r="24" spans="1:12" ht="15.75" x14ac:dyDescent="0.25">
      <c r="A24" s="5" t="s">
        <v>5</v>
      </c>
      <c r="B24" s="6">
        <v>45588</v>
      </c>
      <c r="C24" s="7"/>
      <c r="D24" s="7"/>
      <c r="E24" s="7"/>
      <c r="G24" s="9" t="str">
        <f>IF($C24="","",$C24*(LOOKUP($C24,{0,50000,70000},{10,10.5,11})&amp;"%")/3)</f>
        <v/>
      </c>
      <c r="H24" s="9" t="str">
        <f>IF($C24="","",$C24*(LOOKUP($C24,{0,50000,70000},{10,10.5,11})&amp;"%")/3)</f>
        <v/>
      </c>
      <c r="I24" s="9" t="str">
        <f>IF($C24="","",$C24*(LOOKUP($C24,{0,50000,70000},{10,10.5,11})&amp;"%")/3)</f>
        <v/>
      </c>
      <c r="J24" s="8">
        <f>$C24*(LOOKUP($C24,{0,50000,70000},{10,10.5,11})&amp;"%")</f>
        <v>0</v>
      </c>
      <c r="K24" s="8">
        <f>C24*(10+LOOKUP(C24%%,{0,5,7},{0,0.5,1}))%</f>
        <v>0</v>
      </c>
      <c r="L24" s="8">
        <f t="shared" si="0"/>
        <v>0</v>
      </c>
    </row>
    <row r="25" spans="1:12" ht="15.75" x14ac:dyDescent="0.25">
      <c r="A25" s="5" t="s">
        <v>4</v>
      </c>
      <c r="B25" s="6">
        <v>45589</v>
      </c>
      <c r="C25" s="7"/>
      <c r="D25" s="7"/>
      <c r="E25" s="7"/>
      <c r="G25" s="9" t="str">
        <f>IF($C25="","",$C25*(LOOKUP($C25,{0,50000,70000},{10,10.5,11})&amp;"%")/3)</f>
        <v/>
      </c>
      <c r="H25" s="9" t="str">
        <f>IF($C25="","",$C25*(LOOKUP($C25,{0,50000,70000},{10,10.5,11})&amp;"%")/3)</f>
        <v/>
      </c>
      <c r="I25" s="9" t="str">
        <f>IF($C25="","",$C25*(LOOKUP($C25,{0,50000,70000},{10,10.5,11})&amp;"%")/3)</f>
        <v/>
      </c>
      <c r="J25" s="8">
        <f>$C25*(LOOKUP($C25,{0,50000,70000},{10,10.5,11})&amp;"%")</f>
        <v>0</v>
      </c>
      <c r="K25" s="8">
        <f>C25*(10+LOOKUP(C25%%,{0,5,7},{0,0.5,1}))%</f>
        <v>0</v>
      </c>
      <c r="L25" s="8">
        <f t="shared" si="0"/>
        <v>0</v>
      </c>
    </row>
    <row r="26" spans="1:12" ht="15.75" x14ac:dyDescent="0.25">
      <c r="A26" s="5" t="s">
        <v>6</v>
      </c>
      <c r="B26" s="6">
        <v>45590</v>
      </c>
      <c r="C26" s="7"/>
      <c r="D26" s="7"/>
      <c r="E26" s="7"/>
      <c r="G26" s="9" t="str">
        <f>IF($C26="","",$C26*(LOOKUP($C26,{0,50000,70000},{10,10.5,11})&amp;"%")/3)</f>
        <v/>
      </c>
      <c r="H26" s="9" t="str">
        <f>IF($C26="","",$C26*(LOOKUP($C26,{0,50000,70000},{10,10.5,11})&amp;"%")/3)</f>
        <v/>
      </c>
      <c r="I26" s="9" t="str">
        <f>IF($C26="","",$C26*(LOOKUP($C26,{0,50000,70000},{10,10.5,11})&amp;"%")/3)</f>
        <v/>
      </c>
      <c r="J26" s="8">
        <f>$C26*(LOOKUP($C26,{0,50000,70000},{10,10.5,11})&amp;"%")</f>
        <v>0</v>
      </c>
      <c r="K26" s="8">
        <f>C26*(10+LOOKUP(C26%%,{0,5,7},{0,0.5,1}))%</f>
        <v>0</v>
      </c>
      <c r="L26" s="8">
        <f t="shared" si="0"/>
        <v>0</v>
      </c>
    </row>
    <row r="27" spans="1:12" ht="15.75" x14ac:dyDescent="0.25">
      <c r="A27" s="5" t="s">
        <v>7</v>
      </c>
      <c r="B27" s="6">
        <v>45591</v>
      </c>
      <c r="C27" s="7"/>
      <c r="D27" s="7"/>
      <c r="E27" s="7"/>
      <c r="G27" s="9" t="str">
        <f>IF($C27="","",$C27*(LOOKUP($C27,{0,50000,70000},{10,10.5,11})&amp;"%")/3)</f>
        <v/>
      </c>
      <c r="H27" s="9" t="str">
        <f>IF($C27="","",$C27*(LOOKUP($C27,{0,50000,70000},{10,10.5,11})&amp;"%")/3)</f>
        <v/>
      </c>
      <c r="I27" s="9" t="str">
        <f>IF($C27="","",$C27*(LOOKUP($C27,{0,50000,70000},{10,10.5,11})&amp;"%")/3)</f>
        <v/>
      </c>
      <c r="J27" s="8">
        <f>$C27*(LOOKUP($C27,{0,50000,70000},{10,10.5,11})&amp;"%")</f>
        <v>0</v>
      </c>
      <c r="K27" s="8">
        <f>C27*(10+LOOKUP(C27%%,{0,5,7},{0,0.5,1}))%</f>
        <v>0</v>
      </c>
      <c r="L27" s="8">
        <f t="shared" si="0"/>
        <v>0</v>
      </c>
    </row>
    <row r="28" spans="1:12" ht="15.75" x14ac:dyDescent="0.25">
      <c r="A28" s="5" t="s">
        <v>8</v>
      </c>
      <c r="B28" s="6">
        <v>45592</v>
      </c>
      <c r="C28" s="7"/>
      <c r="D28" s="7"/>
      <c r="E28" s="7"/>
      <c r="G28" s="9" t="str">
        <f>IF($C28="","",$C28*(LOOKUP($C28,{0,50000,70000},{10,10.5,11})&amp;"%")/3)</f>
        <v/>
      </c>
      <c r="H28" s="9" t="str">
        <f>IF($C28="","",$C28*(LOOKUP($C28,{0,50000,70000},{10,10.5,11})&amp;"%")/3)</f>
        <v/>
      </c>
      <c r="I28" s="9" t="str">
        <f>IF($C28="","",$C28*(LOOKUP($C28,{0,50000,70000},{10,10.5,11})&amp;"%")/3)</f>
        <v/>
      </c>
      <c r="J28" s="8">
        <f>$C28*(LOOKUP($C28,{0,50000,70000},{10,10.5,11})&amp;"%")</f>
        <v>0</v>
      </c>
      <c r="K28" s="8">
        <f>C28*(10+LOOKUP(C28%%,{0,5,7},{0,0.5,1}))%</f>
        <v>0</v>
      </c>
      <c r="L28" s="8">
        <f t="shared" si="0"/>
        <v>0</v>
      </c>
    </row>
    <row r="29" spans="1:12" ht="15.75" x14ac:dyDescent="0.25">
      <c r="A29" s="5" t="s">
        <v>9</v>
      </c>
      <c r="B29" s="6">
        <v>45593</v>
      </c>
      <c r="C29" s="7"/>
      <c r="D29" s="7"/>
      <c r="E29" s="7"/>
      <c r="G29" s="9" t="str">
        <f>IF($C29="","",$C29*(LOOKUP($C29,{0,50000,70000},{10,10.5,11})&amp;"%")/3)</f>
        <v/>
      </c>
      <c r="H29" s="9" t="str">
        <f>IF($C29="","",$C29*(LOOKUP($C29,{0,50000,70000},{10,10.5,11})&amp;"%")/3)</f>
        <v/>
      </c>
      <c r="I29" s="9" t="str">
        <f>IF($C29="","",$C29*(LOOKUP($C29,{0,50000,70000},{10,10.5,11})&amp;"%")/3)</f>
        <v/>
      </c>
      <c r="J29" s="8">
        <f>$C29*(LOOKUP($C29,{0,50000,70000},{10,10.5,11})&amp;"%")</f>
        <v>0</v>
      </c>
      <c r="K29" s="8">
        <f>C29*(10+LOOKUP(C29%%,{0,5,7},{0,0.5,1}))%</f>
        <v>0</v>
      </c>
      <c r="L29" s="8">
        <f t="shared" si="0"/>
        <v>0</v>
      </c>
    </row>
    <row r="30" spans="1:12" ht="15.75" x14ac:dyDescent="0.25">
      <c r="A30" s="5" t="s">
        <v>10</v>
      </c>
      <c r="B30" s="6">
        <v>45594</v>
      </c>
      <c r="C30" s="7"/>
      <c r="D30" s="7"/>
      <c r="E30" s="7"/>
      <c r="G30" s="9" t="str">
        <f>IF($C30="","",$C30*(LOOKUP($C30,{0,50000,70000},{10,10.5,11})&amp;"%")/3)</f>
        <v/>
      </c>
      <c r="H30" s="9" t="str">
        <f>IF($C30="","",$C30*(LOOKUP($C30,{0,50000,70000},{10,10.5,11})&amp;"%")/3)</f>
        <v/>
      </c>
      <c r="I30" s="9" t="str">
        <f>IF($C30="","",$C30*(LOOKUP($C30,{0,50000,70000},{10,10.5,11})&amp;"%")/3)</f>
        <v/>
      </c>
      <c r="J30" s="8">
        <f>$C30*(LOOKUP($C30,{0,50000,70000},{10,10.5,11})&amp;"%")</f>
        <v>0</v>
      </c>
      <c r="K30" s="8">
        <f>C30*(10+LOOKUP(C30%%,{0,5,7},{0,0.5,1}))%</f>
        <v>0</v>
      </c>
      <c r="L30" s="8">
        <f t="shared" si="0"/>
        <v>0</v>
      </c>
    </row>
    <row r="31" spans="1:12" ht="15.75" x14ac:dyDescent="0.25">
      <c r="A31" s="5" t="s">
        <v>5</v>
      </c>
      <c r="B31" s="6">
        <v>45595</v>
      </c>
      <c r="C31" s="7"/>
      <c r="D31" s="7"/>
      <c r="E31" s="7"/>
      <c r="G31" s="9" t="str">
        <f>IF($C31="","",$C31*(LOOKUP($C31,{0,50000,70000},{10,10.5,11})&amp;"%")/3)</f>
        <v/>
      </c>
      <c r="H31" s="9" t="str">
        <f>IF($C31="","",$C31*(LOOKUP($C31,{0,50000,70000},{10,10.5,11})&amp;"%")/3)</f>
        <v/>
      </c>
      <c r="I31" s="9" t="str">
        <f>IF($C31="","",$C31*(LOOKUP($C31,{0,50000,70000},{10,10.5,11})&amp;"%")/3)</f>
        <v/>
      </c>
      <c r="J31" s="8">
        <f>$C31*(LOOKUP($C31,{0,50000,70000},{10,10.5,11})&amp;"%")</f>
        <v>0</v>
      </c>
      <c r="K31" s="8">
        <f>C31*(10+LOOKUP(C31%%,{0,5,7},{0,0.5,1}))%</f>
        <v>0</v>
      </c>
      <c r="L31" s="8">
        <f t="shared" si="0"/>
        <v>0</v>
      </c>
    </row>
    <row r="32" spans="1:12" ht="15.75" x14ac:dyDescent="0.25">
      <c r="A32" s="5" t="s">
        <v>4</v>
      </c>
      <c r="B32" s="6">
        <v>45596</v>
      </c>
      <c r="C32" s="7"/>
      <c r="D32" s="7"/>
      <c r="E32" s="7"/>
      <c r="G32" s="9" t="str">
        <f>IF($C32="","",$C32*(LOOKUP($C32,{0,50000,70000},{10,10.5,11})&amp;"%")/3)</f>
        <v/>
      </c>
      <c r="H32" s="9" t="str">
        <f>IF($C32="","",$C32*(LOOKUP($C32,{0,50000,70000},{10,10.5,11})&amp;"%")/3)</f>
        <v/>
      </c>
      <c r="I32" s="9" t="str">
        <f>IF($C32="","",$C32*(LOOKUP($C32,{0,50000,70000},{10,10.5,11})&amp;"%")/3)</f>
        <v/>
      </c>
      <c r="J32" s="8">
        <f>$C32*(LOOKUP($C32,{0,50000,70000},{10,10.5,11})&amp;"%")</f>
        <v>0</v>
      </c>
      <c r="K32" s="8">
        <f>C32*(10+LOOKUP(C32%%,{0,5,7},{0,0.5,1}))%</f>
        <v>0</v>
      </c>
      <c r="L32" s="8">
        <f t="shared" si="0"/>
        <v>0</v>
      </c>
    </row>
    <row r="33" spans="2:9" ht="23.25" customHeight="1" x14ac:dyDescent="0.25">
      <c r="B33" s="13" t="s">
        <v>11</v>
      </c>
      <c r="C33" s="11">
        <f t="shared" ref="C33" si="1">SUM(C2:C32)</f>
        <v>924760</v>
      </c>
      <c r="D33" s="11">
        <f>SUM(D3:D32)</f>
        <v>767128</v>
      </c>
      <c r="E33" s="11">
        <f>SUM(E3:E32)</f>
        <v>118547</v>
      </c>
      <c r="G33" s="11">
        <f t="shared" ref="G33:I33" si="2">SUM(G2:G32)</f>
        <v>31624.155000000002</v>
      </c>
      <c r="H33" s="11">
        <f t="shared" si="2"/>
        <v>31624.155000000002</v>
      </c>
      <c r="I33" s="11">
        <f t="shared" si="2"/>
        <v>31624.155000000002</v>
      </c>
    </row>
    <row r="34" spans="2:9" ht="15.75" customHeight="1" x14ac:dyDescent="0.25">
      <c r="B34" s="13"/>
      <c r="C34" s="2" t="s">
        <v>1</v>
      </c>
      <c r="D34" s="3" t="s">
        <v>12</v>
      </c>
      <c r="E34" s="3" t="s">
        <v>13</v>
      </c>
      <c r="G34" s="14" t="s">
        <v>17</v>
      </c>
      <c r="H34" s="14"/>
      <c r="I34" s="14"/>
    </row>
  </sheetData>
  <mergeCells count="2">
    <mergeCell ref="B33:B34"/>
    <mergeCell ref="G34:I34"/>
  </mergeCells>
  <phoneticPr fontId="8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Отчет_октябрь-24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Microsoft Office</dc:creator>
  <cp:lastModifiedBy>Михаил</cp:lastModifiedBy>
  <dcterms:created xsi:type="dcterms:W3CDTF">2024-10-20T11:11:11Z</dcterms:created>
  <dcterms:modified xsi:type="dcterms:W3CDTF">2024-10-20T15:43:33Z</dcterms:modified>
</cp:coreProperties>
</file>