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1849D1-AB11-428F-B2D4-1C7BED45115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J2" i="1"/>
  <c r="F7" i="1"/>
  <c r="G7" i="1" s="1"/>
  <c r="F6" i="1" l="1"/>
  <c r="G6" i="1" s="1"/>
  <c r="F2" i="1" l="1"/>
  <c r="G2" i="1" s="1"/>
  <c r="I7" i="1" l="1"/>
  <c r="J7" i="1" s="1"/>
  <c r="F4" i="1" l="1"/>
  <c r="G4" i="1" s="1"/>
  <c r="F5" i="1"/>
  <c r="G5" i="1" s="1"/>
  <c r="F3" i="1"/>
  <c r="G3" i="1" s="1"/>
  <c r="I3" i="1" l="1"/>
  <c r="J3" i="1" s="1"/>
  <c r="I6" i="1" l="1"/>
  <c r="J6" i="1" s="1"/>
  <c r="I5" i="1" l="1"/>
  <c r="J5" i="1" s="1"/>
  <c r="I4" i="1" l="1"/>
  <c r="J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<sst xmlns="http://schemas.openxmlformats.org/spreadsheetml/2006/main" count="51" uniqueCount="51">
  <si>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</si>
  <si>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</si>
  <si>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</si>
  <si>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</si>
  <si>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Система налогообложения</t>
  </si>
  <si>
    <t>ОСН</t>
  </si>
  <si>
    <t>УСН</t>
  </si>
  <si>
    <t>ПСН</t>
  </si>
  <si>
    <t>20</t>
  </si>
  <si>
    <t>12</t>
  </si>
  <si>
    <t>22</t>
  </si>
  <si>
    <t>24</t>
  </si>
  <si>
    <t>36</t>
  </si>
  <si>
    <t>Средняя ЗП (руб/мес.)</t>
  </si>
  <si>
    <t>Средний счет</t>
  </si>
  <si>
    <r>
      <t xml:space="preserve">кол-во сотрудников на ТТ_ИСПОЛЬЗОВАННОЕ ДЛЯ РАССЧЕТА </t>
    </r>
    <r>
      <rPr>
        <sz val="11"/>
        <rFont val="Calibri"/>
        <family val="2"/>
        <charset val="204"/>
        <scheme val="minor"/>
      </rPr>
      <t xml:space="preserve">          </t>
    </r>
    <r>
      <rPr>
        <i/>
        <sz val="11"/>
        <rFont val="Calibri"/>
        <family val="2"/>
        <charset val="204"/>
        <scheme val="minor"/>
      </rPr>
      <t/>
    </r>
  </si>
  <si>
    <t>k1</t>
  </si>
  <si>
    <t xml:space="preserve">Категория </t>
  </si>
  <si>
    <t>ФОТ</t>
  </si>
  <si>
    <t>Количество персонала</t>
  </si>
  <si>
    <t>Количество  мест</t>
  </si>
  <si>
    <t xml:space="preserve">Выручка </t>
  </si>
  <si>
    <r>
      <t xml:space="preserve">Рассчетное кол-во сотрудников </t>
    </r>
    <r>
      <rPr>
        <i/>
        <sz val="11"/>
        <rFont val="Calibri"/>
        <family val="2"/>
        <charset val="204"/>
        <scheme val="minor"/>
      </rPr>
      <t xml:space="preserve"> </t>
    </r>
  </si>
  <si>
    <t>Как сделать, чтобы если в E («Категория») стоит значение:</t>
  </si>
  <si>
    <t>1 и при этом в I («ФОТ») значение &gt;10.4 – то чтоб в J («k1») ставилось «0»;</t>
  </si>
  <si>
    <t>1 и при этом в I значение от 9.1 до 10.4 – то чтоб в J ставилось «1»;</t>
  </si>
  <si>
    <t>1 и при этом в I значение от 7.8 до 9.1 – то чтоб в J ставилось «2»;</t>
  </si>
  <si>
    <t>1 и при этом в I значение &lt;7.8 – то чтоб в J ставилось «3».</t>
  </si>
  <si>
    <t>2 и при этом в I значение &gt;12 – то чтоб в J ставилось «0»;</t>
  </si>
  <si>
    <t>2 и при этом в I значение от 10.5 до 12 – то чтоб в J ставилось «1»;</t>
  </si>
  <si>
    <t>2 и при этом в I значение от 9 до 10.5 – то чтоб в J ставилось «2»;</t>
  </si>
  <si>
    <t>2 и при этом в I значение &lt;9 – то чтоб в J ставилось «3».</t>
  </si>
  <si>
    <t>3 и при этом в I значение &gt;14.4 – то чтоб в J ставилось «0»;</t>
  </si>
  <si>
    <t>3 и при этом в I значение от 12.6 до 14.4 – то чтоб в J ставилось «1»;</t>
  </si>
  <si>
    <t>3 и при этом в I значение от 10.8 до 12.6 – то чтоб в J ставилось «2»;</t>
  </si>
  <si>
    <t>3 и при этом в I значение &lt;10.8 – то чтоб в J ставилось «3»?</t>
  </si>
  <si>
    <t>=ЕСЛИ(И(E2=3;I2&lt;10,8);3;0)</t>
  </si>
  <si>
    <t>=ЕСЛИ(И(E2=3;I2&gt;10,8;I2&lt;12,6);2;0)</t>
  </si>
  <si>
    <t>=ЕСЛИ(И(E2=3;I2&gt;12,6;I2&lt;14,4);1;0)</t>
  </si>
  <si>
    <t>=ЕСЛИ(И(E2=3;I2&gt;14,4);0;0)</t>
  </si>
  <si>
    <t>=ЕСЛИ(И(E2=3;I2&lt;10,8);3;ЕСЛИ(И(E2=3;I2&gt;10,8;I2&lt;12,6);2;ЕСЛИ(И(E2=3;I2&gt;12,6;I2&lt;14,4);1;ЕСЛИ(И(E2=3;I2&gt;14,4);0;0))))</t>
  </si>
  <si>
    <t>=ЕСЛИ(И(E2=2;I2&lt;9);3;ЕСЛИ(И(E2=2;I2&gt;9;I2&lt;10,5);2;ЕСЛИ(И(E2=2;I2&gt;10,5;I2&lt;12);1;ЕСЛИ(И(E2=2;I2&gt;12);0;0))))</t>
  </si>
  <si>
    <t>=ЕСЛИ(И(E2=1;I2&lt;7,8);3;ЕСЛИ(И(E2=1;I2&gt;7,8;I2&lt;9,1);2;ЕСЛИ(И(E2=1;I2&gt;9,1;I2&lt;10,4);1;ЕСЛИ(И(E2=1;I2&gt;10,4);0;0))))</t>
  </si>
  <si>
    <t>=ЕСЛИ(И(E2=3;I2&lt;10,8);3;ЕСЛИ(И(E2=3;I2&gt;10,8;I2&lt;12,6);2;ЕСЛИ(И(E2=3;I2&gt;12,6;I2&lt;14,4);1;ЕСЛИ(И(E2=3;I2&gt;14,4);0;ЕСЛИ(И(E2=2;I2&lt;9);3;ЕСЛИ(И(E2=2;I2&gt;9;I2&lt;10,5);2;ЕСЛИ(И(E2=2;I2&gt;10,5;I2&lt;12);1;ЕСЛИ(И(E2=2;I2&gt;12);0;ЕСЛИ(И(E2=1;I2&lt;7,8);3;ЕСЛИ(И(E2=1;I2&gt;7,8;I2&lt;9,1);2;ЕСЛИ(И(E2=1;I2&gt;9,1;I2&lt;10,4);1;ЕСЛИ(И(E2=1;I2&gt;10,4);0;"?"))))))))))))</t>
  </si>
  <si>
    <t>&gt;10.4</t>
  </si>
  <si>
    <t>&gt;=10.4</t>
  </si>
  <si>
    <t>больше 10,4 включительно</t>
  </si>
  <si>
    <t>больше 10,4</t>
  </si>
  <si>
    <t>где и как надо?</t>
  </si>
  <si>
    <t>а если -1, 0, 4-то что должно быть?</t>
  </si>
  <si>
    <t>формула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</si>
</sst>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0" fillId="0" borderId="0" xfId="0" applyNumberForma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</cellXfs>
  <cellStyles count="2">
    <cellStyle name="Обычный" xfId="0" builtinId="0"/>
    <cellStyle name="Обычный 7" xfId="1" xr:uid="{00000000-0005-0000-0000-000001000000}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EA21"/>
  <sheetViews>
    <sheetView tabSelected="1" topLeftCell="C1" zoomScale="85" zoomScaleNormal="85" workbookViewId="0">
      <pane ySplit="1" topLeftCell="A2" activePane="bottomLeft" state="frozen"/>
      <selection pane="bottomLeft" activeCell="F11" sqref="F11"/>
    </sheetView>
  </sheetViews>
  <sheetFormatPr defaultColWidth="8.85546875" defaultRowHeight="15" x14ac:dyDescent="0.25"/>
  <cols>
    <col min="1" max="1" width="11.85546875" style="5" customWidth="1"/>
    <col min="2" max="2" width="11.85546875" style="6" customWidth="1"/>
    <col min="3" max="3" width="12.140625" style="7" customWidth="1"/>
    <col min="4" max="4" width="13.28515625" style="5" bestFit="1" customWidth="1"/>
    <col min="5" max="5" width="10.5703125" style="5" bestFit="1" customWidth="1"/>
    <col min="6" max="6" width="12.140625" style="10" customWidth="1"/>
    <col min="7" max="7" width="15.5703125" style="10" customWidth="1"/>
    <col min="8" max="8" width="13.42578125" style="5" customWidth="1"/>
    <col min="9" max="9" width="8.85546875" style="4" customWidth="1"/>
    <col min="10" max="10" width="8.85546875" style="5" customWidth="1"/>
    <col min="11" max="11" width="9.140625" style="6" customWidth="1"/>
    <col min="12" max="12" width="21.85546875" style="6" customWidth="1"/>
    <col min="13" max="131" width="8.85546875" style="6"/>
    <col min="132" max="16384" width="8.85546875" style="1"/>
  </cols>
  <sheetData>
    <row r="1" spans="1:131" ht="75" x14ac:dyDescent="0.25">
      <c r="A1" s="19" t="s">
        <v>19</v>
      </c>
      <c r="B1" s="20" t="s">
        <v>20</v>
      </c>
      <c r="C1" s="15" t="s">
        <v>21</v>
      </c>
      <c r="D1" s="14" t="s">
        <v>14</v>
      </c>
      <c r="E1" s="14" t="s">
        <v>17</v>
      </c>
      <c r="F1" s="16" t="s">
        <v>22</v>
      </c>
      <c r="G1" s="16" t="s">
        <v>15</v>
      </c>
      <c r="H1" s="14" t="s">
        <v>13</v>
      </c>
      <c r="I1" s="22" t="s">
        <v>18</v>
      </c>
      <c r="J1" s="14" t="s">
        <v>16</v>
      </c>
    </row>
    <row r="2" spans="1:131" x14ac:dyDescent="0.25">
      <c r="A2" s="17">
        <v>4</v>
      </c>
      <c r="B2" s="17">
        <v>30</v>
      </c>
      <c r="C2" s="12">
        <v>2004125.37</v>
      </c>
      <c r="D2" s="13"/>
      <c r="E2" s="13">
        <v>3</v>
      </c>
      <c r="F2" s="9">
        <f t="shared" ref="F2:F7" si="0">ROUND(B2*5.2/37.7,1)</f>
        <v>4.0999999999999996</v>
      </c>
      <c r="G2" s="11">
        <f>MAX(A2,F2)</f>
        <v>4.0999999999999996</v>
      </c>
      <c r="H2" s="13">
        <v>21323</v>
      </c>
      <c r="I2" s="9">
        <f t="shared" ref="I2:I7" si="1">C2/(G2*H2)</f>
        <v>22.92412258376676</v>
      </c>
      <c r="J2" s="18">
        <f>IF(AND(E2=3,I2&lt;10.8),3,IF(AND(E2=3,I2&gt;10.8,I2&lt;12.6),2,IF(AND(E2=3,I2&gt;12.6,I2&lt;14.4),1,IF(AND(E2=3,I2&gt;14.4),0,IF(AND(E2=2,I2&lt;9),3,IF(AND(E2=2,I2&gt;9,I2&lt;10.5),2,IF(AND(E2=2,I2&gt;10.5,I2&lt;12),1,IF(AND(E2=2,I2&gt;12),0,IF(AND(E2=1,I2&lt;7.8),3,IF(AND(E2=1,I2&gt;7.8,I2&lt;9.1),2,IF(AND(E2=1,I2&gt;9.1,I2&lt;10.4),1,IF(AND(E2=1,I2&gt;10.4),0,"?"))))))))))))</f>
        <v>0</v>
      </c>
      <c r="K2" s="25"/>
      <c r="L2" s="25" t="s">
        <v>48</v>
      </c>
      <c r="N2" s="23" t="s">
        <v>23</v>
      </c>
    </row>
    <row r="3" spans="1:131" s="3" customFormat="1" x14ac:dyDescent="0.25">
      <c r="A3" s="17">
        <v>4</v>
      </c>
      <c r="B3" s="17" t="s">
        <v>12</v>
      </c>
      <c r="C3" s="12">
        <v>1030971</v>
      </c>
      <c r="D3" s="13"/>
      <c r="E3" s="13">
        <v>2</v>
      </c>
      <c r="F3" s="9">
        <f t="shared" si="0"/>
        <v>5</v>
      </c>
      <c r="G3" s="11">
        <f t="shared" ref="G3:G7" si="2">ROUND(MAX(A3,F3),0)</f>
        <v>5</v>
      </c>
      <c r="H3" s="13">
        <v>20792</v>
      </c>
      <c r="I3" s="9">
        <f t="shared" si="1"/>
        <v>9.9169969218930358</v>
      </c>
      <c r="J3" s="18">
        <f t="shared" ref="J3:J7" si="3">IF(AND(E3=3,I3&lt;10.8),3,IF(AND(E3=3,I3&gt;10.8,I3&lt;12.6),2,IF(AND(E3=3,I3&gt;12.6,I3&lt;14.4),1,IF(AND(E3=3,I3&gt;14.4),0,IF(AND(E3=2,I3&lt;9),3,IF(AND(E3=2,I3&gt;9,I3&lt;10.5),2,IF(AND(E3=2,I3&gt;10.5,I3&lt;12),1,IF(AND(E3=2,I3&gt;12),0,IF(AND(E3=1,I3&lt;7.8),3,IF(AND(E3=1,I3&gt;7.8,I3&lt;9.1),2,IF(AND(E3=1,I3&gt;9.1,I3&lt;10.4),1,IF(AND(E3=1,I3&gt;10.4),0,"?"))))))))))))</f>
        <v>2</v>
      </c>
      <c r="K3" s="25" t="s">
        <v>44</v>
      </c>
      <c r="L3" s="26" t="s">
        <v>47</v>
      </c>
      <c r="M3" s="6"/>
      <c r="N3" s="23" t="s">
        <v>24</v>
      </c>
      <c r="O3" s="6"/>
      <c r="P3" s="6"/>
      <c r="Q3" s="6"/>
      <c r="R3" s="6"/>
      <c r="S3" s="6"/>
      <c r="T3" s="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</row>
    <row r="4" spans="1:131" x14ac:dyDescent="0.25">
      <c r="A4" s="18">
        <v>1</v>
      </c>
      <c r="B4" s="21" t="s">
        <v>9</v>
      </c>
      <c r="C4" s="12">
        <v>1555108.75</v>
      </c>
      <c r="D4" s="13"/>
      <c r="E4" s="13">
        <v>1</v>
      </c>
      <c r="F4" s="9">
        <f t="shared" si="0"/>
        <v>1.7</v>
      </c>
      <c r="G4" s="11">
        <f t="shared" si="2"/>
        <v>2</v>
      </c>
      <c r="H4" s="13">
        <v>24040</v>
      </c>
      <c r="I4" s="9">
        <f t="shared" si="1"/>
        <v>32.344191971713812</v>
      </c>
      <c r="J4" s="18">
        <f t="shared" si="3"/>
        <v>0</v>
      </c>
      <c r="K4" s="25" t="s">
        <v>45</v>
      </c>
      <c r="L4" s="26" t="s">
        <v>46</v>
      </c>
      <c r="N4" s="23" t="s">
        <v>25</v>
      </c>
    </row>
    <row r="5" spans="1:131" x14ac:dyDescent="0.25">
      <c r="A5" s="18">
        <v>3</v>
      </c>
      <c r="B5" s="21" t="s">
        <v>11</v>
      </c>
      <c r="C5" s="12">
        <v>373353</v>
      </c>
      <c r="D5" s="13"/>
      <c r="E5" s="13">
        <v>-1</v>
      </c>
      <c r="F5" s="9">
        <f t="shared" si="0"/>
        <v>3.3</v>
      </c>
      <c r="G5" s="11">
        <f t="shared" si="2"/>
        <v>3</v>
      </c>
      <c r="H5" s="13">
        <v>39664</v>
      </c>
      <c r="I5" s="9">
        <f t="shared" si="1"/>
        <v>3.1376311012505043</v>
      </c>
      <c r="J5" s="18" t="str">
        <f t="shared" si="3"/>
        <v>?</v>
      </c>
      <c r="L5" s="25" t="s">
        <v>49</v>
      </c>
      <c r="N5" s="23" t="s">
        <v>26</v>
      </c>
    </row>
    <row r="6" spans="1:131" x14ac:dyDescent="0.25">
      <c r="A6" s="18">
        <v>3</v>
      </c>
      <c r="B6" s="21" t="s">
        <v>10</v>
      </c>
      <c r="C6" s="12">
        <v>1894920</v>
      </c>
      <c r="D6" s="13"/>
      <c r="E6" s="13">
        <v>0</v>
      </c>
      <c r="F6" s="9">
        <f t="shared" si="0"/>
        <v>3</v>
      </c>
      <c r="G6" s="11">
        <f t="shared" si="2"/>
        <v>3</v>
      </c>
      <c r="H6" s="13">
        <v>39664</v>
      </c>
      <c r="I6" s="9">
        <f t="shared" si="1"/>
        <v>15.924768051633723</v>
      </c>
      <c r="J6" s="18" t="str">
        <f t="shared" si="3"/>
        <v>?</v>
      </c>
      <c r="N6" s="23" t="s">
        <v>27</v>
      </c>
    </row>
    <row r="7" spans="1:131" x14ac:dyDescent="0.25">
      <c r="A7" s="18">
        <v>2</v>
      </c>
      <c r="B7" s="21" t="s">
        <v>8</v>
      </c>
      <c r="C7" s="12">
        <v>995508</v>
      </c>
      <c r="D7" s="13"/>
      <c r="E7" s="13">
        <v>4</v>
      </c>
      <c r="F7" s="9">
        <f t="shared" si="0"/>
        <v>2.8</v>
      </c>
      <c r="G7" s="11">
        <f t="shared" si="2"/>
        <v>3</v>
      </c>
      <c r="H7" s="13">
        <v>38289.300000000003</v>
      </c>
      <c r="I7" s="9">
        <f t="shared" si="1"/>
        <v>8.6665465286646661</v>
      </c>
      <c r="J7" s="18" t="str">
        <f t="shared" si="3"/>
        <v>?</v>
      </c>
      <c r="M7" s="27" t="s">
        <v>42</v>
      </c>
      <c r="N7" s="23"/>
    </row>
    <row r="8" spans="1:131" x14ac:dyDescent="0.25">
      <c r="N8" s="23" t="s">
        <v>28</v>
      </c>
    </row>
    <row r="9" spans="1:131" x14ac:dyDescent="0.25">
      <c r="N9" s="23" t="s">
        <v>29</v>
      </c>
    </row>
    <row r="10" spans="1:131" x14ac:dyDescent="0.25">
      <c r="N10" s="23" t="s">
        <v>30</v>
      </c>
    </row>
    <row r="11" spans="1:131" x14ac:dyDescent="0.25">
      <c r="N11" s="23" t="s">
        <v>31</v>
      </c>
    </row>
    <row r="12" spans="1:131" x14ac:dyDescent="0.25">
      <c r="M12" s="27" t="s">
        <v>41</v>
      </c>
      <c r="N12" s="23"/>
    </row>
    <row r="13" spans="1:131" x14ac:dyDescent="0.25">
      <c r="M13" s="6" t="s">
        <v>39</v>
      </c>
      <c r="N13" s="23" t="s">
        <v>32</v>
      </c>
    </row>
    <row r="14" spans="1:131" x14ac:dyDescent="0.25">
      <c r="M14" s="6" t="s">
        <v>38</v>
      </c>
      <c r="N14" s="23" t="s">
        <v>33</v>
      </c>
    </row>
    <row r="15" spans="1:131" x14ac:dyDescent="0.25">
      <c r="M15" s="6" t="s">
        <v>37</v>
      </c>
      <c r="N15" s="23" t="s">
        <v>34</v>
      </c>
    </row>
    <row r="16" spans="1:131" x14ac:dyDescent="0.25">
      <c r="M16" s="6" t="s">
        <v>36</v>
      </c>
      <c r="N16" s="23" t="s">
        <v>35</v>
      </c>
    </row>
    <row r="17" spans="13:13" x14ac:dyDescent="0.25">
      <c r="M17" s="27" t="s">
        <v>40</v>
      </c>
    </row>
    <row r="18" spans="13:13" x14ac:dyDescent="0.25">
      <c r="M18" s="27"/>
    </row>
    <row r="19" spans="13:13" x14ac:dyDescent="0.25">
      <c r="M19" s="25" t="s">
        <v>50</v>
      </c>
    </row>
    <row r="20" spans="13:13" x14ac:dyDescent="0.25">
      <c r="M20" s="27" t="s">
        <v>43</v>
      </c>
    </row>
    <row r="21" spans="13:13" x14ac:dyDescent="0.25">
      <c r="M21" s="24"/>
    </row>
  </sheetData>
  <sheetProtection formatCells="0" formatColumns="0" formatRows="0" insertColumns="0" insertRows="0" deleteColumns="0" deleteRows="0" sort="0" autoFilter="0" pivotTables="0"/>
  <conditionalFormatting sqref="G2:G1048576">
    <cfRule type="expression" dxfId="1" priority="2">
      <formula>G2&gt;F2</formula>
    </cfRule>
    <cfRule type="expression" dxfId="0" priority="3">
      <formula>G2&lt;=F2</formula>
    </cfRule>
  </conditionalFormatting>
  <dataValidations count="1">
    <dataValidation type="whole" errorStyle="warning" operator="lessThanOrEqual" allowBlank="1" showInputMessage="1" showErrorMessage="1" sqref="J2:J1048576" xr:uid="{00000000-0002-0000-0000-000000000000}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2754ED-D344-4F10-B6D2-6CF52DEA920B}">
            <x14:iconSet iconSet="4Rating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Rating" iconId="0"/>
              <x14:cfIcon iconSet="5Rating" iconId="1"/>
              <x14:cfIcon iconSet="5Rating" iconId="2"/>
              <x14:cfIcon iconSet="5Rating" iconId="3"/>
            </x14:iconSet>
          </x14:cfRule>
          <xm:sqref>J1:J1048576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2" t="s">
        <v>0</v>
      </c>
      <c r="C1" t="s">
        <v>4</v>
      </c>
    </row>
    <row r="2" spans="2:3" x14ac:dyDescent="0.25">
      <c r="B2" t="s">
        <v>1</v>
      </c>
      <c r="C2" t="s">
        <v>5</v>
      </c>
    </row>
    <row r="3" spans="2:3" x14ac:dyDescent="0.25">
      <c r="B3" t="s">
        <v>2</v>
      </c>
      <c r="C3" t="s">
        <v>6</v>
      </c>
    </row>
    <row r="4" spans="2:3" x14ac:dyDescent="0.25">
      <c r="B4" t="s">
        <v>3</v>
      </c>
      <c r="C4" t="s">
        <v>7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2024-11-18T16:24:44Z</dcterms:modified>
</cp:coreProperties>
</file>