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Константин\Desktop\"/>
    </mc:Choice>
  </mc:AlternateContent>
  <xr:revisionPtr revIDLastSave="0" documentId="13_ncr:1_{C51656F0-D4C6-4682-BE80-C3434C9938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C3" i="1"/>
  <c r="C4" i="1" s="1"/>
  <c r="C5" i="1" s="1"/>
  <c r="C6" i="1" s="1"/>
  <c r="A11" i="1"/>
  <c r="A10" i="1"/>
  <c r="A9" i="1"/>
  <c r="A8" i="1"/>
  <c r="G8" i="1" s="1"/>
  <c r="A7" i="1"/>
  <c r="G7" i="1" s="1"/>
  <c r="A6" i="1"/>
  <c r="G6" i="1" s="1"/>
  <c r="A4" i="1"/>
  <c r="G4" i="1" s="1"/>
  <c r="A5" i="1"/>
  <c r="G5" i="1" s="1"/>
  <c r="A3" i="1"/>
  <c r="G3" i="1" s="1"/>
  <c r="C7" i="1" l="1"/>
  <c r="C8" i="1" l="1"/>
  <c r="C9" i="1" s="1"/>
  <c r="C10" i="1" s="1"/>
  <c r="C11" i="1" s="1"/>
  <c r="C13" i="1" l="1"/>
  <c r="G13" i="1" s="1"/>
</calcChain>
</file>

<file path=xl/sharedStrings.xml><?xml version="1.0" encoding="utf-8"?>
<sst xmlns="http://schemas.openxmlformats.org/spreadsheetml/2006/main" count="12" uniqueCount="11">
  <si>
    <t>от пред</t>
  </si>
  <si>
    <t>от ордера</t>
  </si>
  <si>
    <t>% от</t>
  </si>
  <si>
    <t>цена ордера</t>
  </si>
  <si>
    <t>кол-во орд</t>
  </si>
  <si>
    <t>% повыш</t>
  </si>
  <si>
    <t>% орд.</t>
  </si>
  <si>
    <t>цена вх</t>
  </si>
  <si>
    <t>ко-во</t>
  </si>
  <si>
    <t>ТП  %</t>
  </si>
  <si>
    <t>СЛ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</si>
</sst>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9"/>
      <color rgb="FF2C2D2E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M20" sqref="M20:M21"/>
    </sheetView>
  </sheetViews>
  <sheetFormatPr defaultRowHeight="14.4" x14ac:dyDescent="0.3"/>
  <cols>
    <col min="1" max="1" width="11.88671875" customWidth="1"/>
    <col min="3" max="3" width="12" customWidth="1"/>
    <col min="4" max="4" width="11.109375" customWidth="1"/>
    <col min="7" max="7" width="8.88671875" style="1"/>
  </cols>
  <sheetData>
    <row r="1" spans="1:13" x14ac:dyDescent="0.3">
      <c r="A1" t="s">
        <v>8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s="1" t="s">
        <v>7</v>
      </c>
      <c r="H1" t="s">
        <v>9</v>
      </c>
      <c r="I1" t="s">
        <v>10</v>
      </c>
    </row>
    <row r="2" spans="1:13" x14ac:dyDescent="0.3">
      <c r="A2">
        <v>1</v>
      </c>
      <c r="B2" t="s">
        <v>0</v>
      </c>
      <c r="C2">
        <v>10</v>
      </c>
      <c r="D2">
        <v>7</v>
      </c>
      <c r="E2">
        <v>100</v>
      </c>
      <c r="F2">
        <v>1</v>
      </c>
      <c r="G2" s="1">
        <v>100</v>
      </c>
    </row>
    <row r="3" spans="1:13" x14ac:dyDescent="0.3">
      <c r="A3">
        <f>IF(D2&gt;1,2,"")</f>
        <v>2</v>
      </c>
      <c r="C3">
        <f>IF(D2&gt;1,IF(B2="от пред",C2+(C2/100*E2),C2+(C2/100*E2)),"")</f>
        <v>20</v>
      </c>
      <c r="G3" s="1">
        <f>IF(D2&gt;1,G2-(G2/100*F2*(A3-1)),"")</f>
        <v>99</v>
      </c>
    </row>
    <row r="4" spans="1:13" x14ac:dyDescent="0.3">
      <c r="A4">
        <f>IF(D2&gt;2,3,"")</f>
        <v>3</v>
      </c>
      <c r="C4">
        <f>IF(D2&gt;2,IF(B2="от пред",C3+(C3/100*E2),C2+(C2/100*E2)),"")</f>
        <v>40</v>
      </c>
      <c r="G4" s="1">
        <f>IF(D2&gt;2,G2-(G2/100*F2*(A4-1)),"")</f>
        <v>98</v>
      </c>
    </row>
    <row r="5" spans="1:13" x14ac:dyDescent="0.3">
      <c r="A5">
        <f>IF(D2&gt;3,4,"")</f>
        <v>4</v>
      </c>
      <c r="C5">
        <f>IF(D2&gt;3,IF(B2="от пред",C4+(C4/100*E2),C2+(C2/100*E2)),"")</f>
        <v>80</v>
      </c>
      <c r="G5" s="1">
        <f>IF(D2&gt;3,G2-(G2/100*F2*(A5-1)),"")</f>
        <v>97</v>
      </c>
    </row>
    <row r="6" spans="1:13" x14ac:dyDescent="0.3">
      <c r="A6">
        <f>IF(D2&gt;4,5,"")</f>
        <v>5</v>
      </c>
      <c r="C6">
        <f>IF(D2&gt;4,IF(B2="от пред",C5+(C5/100*E2),C2+(C2/100*E2)),"")</f>
        <v>160</v>
      </c>
      <c r="G6" s="1">
        <f>IF(D2&gt;4,G2-(G2/100*F2*(A6-1)),"")</f>
        <v>96</v>
      </c>
    </row>
    <row r="7" spans="1:13" x14ac:dyDescent="0.3">
      <c r="A7">
        <f>IF(D2&gt;5,6,"")</f>
        <v>6</v>
      </c>
      <c r="C7">
        <f>IF(D2&gt;5,IF(B2="от пред",C6+(C6/100*E2),C2+(C2/100*E2)),"")</f>
        <v>320</v>
      </c>
      <c r="G7" s="1">
        <f>IF(D2&gt;5,G2-(G2/100*F2*(A7-1)),"")</f>
        <v>95</v>
      </c>
      <c r="L7" s="2"/>
      <c r="M7" s="2"/>
    </row>
    <row r="8" spans="1:13" x14ac:dyDescent="0.3">
      <c r="A8">
        <f>IF(D2&gt;6,7,"")</f>
        <v>7</v>
      </c>
      <c r="C8">
        <f>IF(D2&gt;6,IF(B2="от пред",C7+(C7/100*E2),C2+(C2/100*E2)),"")</f>
        <v>640</v>
      </c>
      <c r="G8" s="1">
        <f>IF(D2&gt;6,G2-(G2/100*F2*(A8-1)),"")</f>
        <v>94</v>
      </c>
    </row>
    <row r="9" spans="1:13" x14ac:dyDescent="0.3">
      <c r="A9" t="str">
        <f>IF(D2&gt;7,8,"")</f>
        <v/>
      </c>
      <c r="C9" t="str">
        <f>IF(D2&gt;7,IF(B2="от пред",C8+(C8/100*E2),C2+(C2/100*E2)),"")</f>
        <v/>
      </c>
      <c r="G9" s="1" t="str">
        <f>IF(D2&gt;7,G2-(G2/100*F2*(A9-1)),"")</f>
        <v/>
      </c>
    </row>
    <row r="10" spans="1:13" x14ac:dyDescent="0.3">
      <c r="A10" t="str">
        <f>IF(D2&gt;8,9,"")</f>
        <v/>
      </c>
      <c r="C10" t="str">
        <f>IF(D2&gt;8,IF(B2="от пред",C9+(C9/100*E2),C2+(C2/100*E2)),"")</f>
        <v/>
      </c>
      <c r="G10" s="1" t="str">
        <f>IF(D2&gt;8,G2-(G2/100*F2*(A10-1)),"")</f>
        <v/>
      </c>
    </row>
    <row r="11" spans="1:13" x14ac:dyDescent="0.3">
      <c r="A11" t="str">
        <f>IF(D2&gt;9,10,"")</f>
        <v/>
      </c>
      <c r="C11" t="str">
        <f>IF(D2&gt;9,IF(B2="от пред",C10+(C10/100*E2),C2+(C2/100*E2)),"")</f>
        <v/>
      </c>
      <c r="G11" s="1" t="str">
        <f>IF(D2&gt;9,G2-(G2/100*F2*(A11-1)),"")</f>
        <v/>
      </c>
    </row>
    <row r="13" spans="1:13" x14ac:dyDescent="0.3">
      <c r="C13">
        <f>SUM(C2:C11)</f>
        <v>1270</v>
      </c>
      <c r="G13" s="1" t="e">
        <f>C13/(C2/G2+C3/G3+C4/G4+C5/G5+C6/G6+C7/G7+C8/G8+C9/G9+C10/G10+C11/G11)</f>
        <v>#VALUE!</v>
      </c>
    </row>
  </sheetData>
  <conditionalFormatting sqref="G2:G11">
    <cfRule type="containsErrors" priority="11" stopIfTrue="1">
      <formula>ISERROR(G2)</formula>
    </cfRule>
  </conditionalFormatting>
  <conditionalFormatting sqref="C2:C11">
    <cfRule type="containsErrors" priority="11" stopIfTrue="1">
      <formula>ISERROR(C2)</formula>
    </cfRule>
  </conditionalFormatting>
  <conditionalFormatting sqref="C2:G11">
    <cfRule type="containsErrors" priority="11" stopIfTrue="1">
      <formula>ISERROR(C2)</formula>
    </cfRule>
  </conditionalFormatting>
  <conditionalFormatting sqref="K8">
    <cfRule type="containsBlanks" priority="5">
      <formula>LEN(TRIM(K8))=0</formula>
    </cfRule>
  </conditionalFormatting>
  <conditionalFormatting sqref="K8:L8">
    <cfRule type="containsBlanks" priority="4">
      <formula>LEN(TRIM(K8))=0</formula>
    </cfRule>
  </conditionalFormatting>
  <conditionalFormatting sqref="K9:L9">
    <cfRule type="containsBlanks" priority="3">
      <formula>LEN(TRIM(K9))=0</formula>
    </cfRule>
  </conditionalFormatting>
  <conditionalFormatting sqref="J9">
    <cfRule type="expression" priority="1">
      <formula>_xludf.ISBLANK(C2)=TRUE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626811E-3B0A-451F-8EFD-EC6CC6865F3A}">
          <x14:formula1>
            <xm:f>Лист2!$A$1:$A$2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5A4B-4AA5-434F-9C6C-D69AB810C916}">
  <dimension ref="A1:A2"/>
  <sheetViews>
    <sheetView workbookViewId="0">
      <selection activeCell="C10" sqref="C10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</dc:creator>
  <cp:lastModifiedBy>Konstantin B</cp:lastModifiedBy>
  <dcterms:created xsi:type="dcterms:W3CDTF">2015-06-05T18:19:34Z</dcterms:created>
  <dcterms:modified xsi:type="dcterms:W3CDTF">2024-09-22T13:19:53Z</dcterms:modified>
</cp:coreProperties>
</file>