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DA0D21C-6563-4E09-A33B-C4C33F4E291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18" i="1"/>
  <c r="P19" i="1" a="1"/>
  <c r="P19" i="1" s="1"/>
  <c r="P20" i="1" a="1"/>
  <c r="P20" i="1" s="1"/>
  <c r="P21" i="1" a="1"/>
  <c r="P21" i="1" s="1"/>
  <c r="P22" i="1" a="1"/>
  <c r="P22" i="1" s="1"/>
  <c r="P23" i="1" a="1"/>
  <c r="P23" i="1" s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P29" i="1" a="1"/>
  <c r="P29" i="1" s="1"/>
  <c r="P30" i="1" a="1"/>
  <c r="P30" i="1" s="1"/>
  <c r="P31" i="1" a="1"/>
  <c r="P31" i="1" s="1"/>
  <c r="P32" i="1" a="1"/>
  <c r="P32" i="1" s="1"/>
  <c r="P33" i="1" a="1"/>
  <c r="P33" i="1" s="1"/>
  <c r="P34" i="1" a="1"/>
  <c r="P34" i="1" s="1"/>
  <c r="P35" i="1" a="1"/>
  <c r="P35" i="1" s="1"/>
  <c r="P36" i="1" a="1"/>
  <c r="P36" i="1" s="1"/>
  <c r="P37" i="1" a="1"/>
  <c r="P37" i="1" s="1"/>
  <c r="P38" i="1" a="1"/>
  <c r="P38" i="1" s="1"/>
  <c r="P39" i="1" a="1"/>
  <c r="P39" i="1" s="1"/>
  <c r="P40" i="1" a="1"/>
  <c r="P40" i="1" s="1"/>
  <c r="P41" i="1" a="1"/>
  <c r="P41" i="1" s="1"/>
  <c r="P42" i="1" a="1"/>
  <c r="P42" i="1" s="1"/>
  <c r="P43" i="1" a="1"/>
  <c r="P43" i="1" s="1"/>
  <c r="P44" i="1" a="1"/>
  <c r="P44" i="1" s="1"/>
  <c r="P45" i="1" a="1"/>
  <c r="P45" i="1" s="1"/>
  <c r="P46" i="1" a="1"/>
  <c r="P46" i="1" s="1"/>
  <c r="P18" i="1" a="1"/>
  <c r="P18" i="1" s="1"/>
  <c r="M19" i="1" a="1"/>
  <c r="M19" i="1" s="1"/>
  <c r="N19" i="1" a="1"/>
  <c r="N19" i="1" s="1"/>
  <c r="O19" i="1" a="1"/>
  <c r="O19" i="1" s="1"/>
  <c r="M20" i="1" a="1"/>
  <c r="M20" i="1" s="1"/>
  <c r="N20" i="1" a="1"/>
  <c r="N20" i="1" s="1"/>
  <c r="O20" i="1" a="1"/>
  <c r="O20" i="1" s="1"/>
  <c r="M21" i="1" a="1"/>
  <c r="M21" i="1" s="1"/>
  <c r="N21" i="1" a="1"/>
  <c r="N21" i="1" s="1"/>
  <c r="O21" i="1" a="1"/>
  <c r="O21" i="1" s="1"/>
  <c r="M22" i="1" a="1"/>
  <c r="M22" i="1" s="1"/>
  <c r="N22" i="1" a="1"/>
  <c r="N22" i="1" s="1"/>
  <c r="O22" i="1" a="1"/>
  <c r="O22" i="1" s="1"/>
  <c r="M23" i="1" a="1"/>
  <c r="M23" i="1" s="1"/>
  <c r="N23" i="1" a="1"/>
  <c r="N23" i="1" s="1"/>
  <c r="O23" i="1" a="1"/>
  <c r="O23" i="1" s="1"/>
  <c r="M24" i="1" a="1"/>
  <c r="M24" i="1" s="1"/>
  <c r="N24" i="1" a="1"/>
  <c r="N24" i="1" s="1"/>
  <c r="O24" i="1" a="1"/>
  <c r="O24" i="1" s="1"/>
  <c r="M25" i="1" a="1"/>
  <c r="M25" i="1" s="1"/>
  <c r="N25" i="1" a="1"/>
  <c r="N25" i="1" s="1"/>
  <c r="O25" i="1" a="1"/>
  <c r="O25" i="1" s="1"/>
  <c r="M26" i="1" a="1"/>
  <c r="M26" i="1" s="1"/>
  <c r="N26" i="1" a="1"/>
  <c r="N26" i="1" s="1"/>
  <c r="O26" i="1" a="1"/>
  <c r="O26" i="1" s="1"/>
  <c r="M27" i="1" a="1"/>
  <c r="M27" i="1" s="1"/>
  <c r="N27" i="1" a="1"/>
  <c r="N27" i="1" s="1"/>
  <c r="O27" i="1" a="1"/>
  <c r="O27" i="1" s="1"/>
  <c r="M28" i="1" a="1"/>
  <c r="M28" i="1" s="1"/>
  <c r="N28" i="1" a="1"/>
  <c r="N28" i="1" s="1"/>
  <c r="O28" i="1" a="1"/>
  <c r="O28" i="1" s="1"/>
  <c r="M29" i="1" a="1"/>
  <c r="M29" i="1" s="1"/>
  <c r="N29" i="1" a="1"/>
  <c r="N29" i="1" s="1"/>
  <c r="O29" i="1" a="1"/>
  <c r="O29" i="1" s="1"/>
  <c r="M30" i="1" a="1"/>
  <c r="M30" i="1" s="1"/>
  <c r="N30" i="1" a="1"/>
  <c r="N30" i="1" s="1"/>
  <c r="O30" i="1" a="1"/>
  <c r="O30" i="1" s="1"/>
  <c r="M31" i="1" a="1"/>
  <c r="M31" i="1" s="1"/>
  <c r="N31" i="1" a="1"/>
  <c r="N31" i="1" s="1"/>
  <c r="O31" i="1" a="1"/>
  <c r="O31" i="1" s="1"/>
  <c r="M32" i="1" a="1"/>
  <c r="M32" i="1" s="1"/>
  <c r="N32" i="1" a="1"/>
  <c r="N32" i="1" s="1"/>
  <c r="O32" i="1" a="1"/>
  <c r="O32" i="1" s="1"/>
  <c r="M33" i="1" a="1"/>
  <c r="M33" i="1" s="1"/>
  <c r="N33" i="1" a="1"/>
  <c r="N33" i="1" s="1"/>
  <c r="O33" i="1" a="1"/>
  <c r="O33" i="1" s="1"/>
  <c r="M34" i="1" a="1"/>
  <c r="M34" i="1" s="1"/>
  <c r="N34" i="1" a="1"/>
  <c r="N34" i="1" s="1"/>
  <c r="O34" i="1" a="1"/>
  <c r="O34" i="1" s="1"/>
  <c r="M35" i="1" a="1"/>
  <c r="M35" i="1" s="1"/>
  <c r="N35" i="1" a="1"/>
  <c r="N35" i="1" s="1"/>
  <c r="O35" i="1" a="1"/>
  <c r="O35" i="1" s="1"/>
  <c r="M36" i="1" a="1"/>
  <c r="M36" i="1" s="1"/>
  <c r="N36" i="1" a="1"/>
  <c r="N36" i="1" s="1"/>
  <c r="O36" i="1" a="1"/>
  <c r="O36" i="1" s="1"/>
  <c r="M37" i="1" a="1"/>
  <c r="M37" i="1" s="1"/>
  <c r="N37" i="1" a="1"/>
  <c r="N37" i="1" s="1"/>
  <c r="O37" i="1" a="1"/>
  <c r="O37" i="1" s="1"/>
  <c r="M38" i="1" a="1"/>
  <c r="M38" i="1" s="1"/>
  <c r="N38" i="1" a="1"/>
  <c r="N38" i="1" s="1"/>
  <c r="O38" i="1" a="1"/>
  <c r="O38" i="1" s="1"/>
  <c r="M39" i="1" a="1"/>
  <c r="M39" i="1" s="1"/>
  <c r="N39" i="1" a="1"/>
  <c r="N39" i="1" s="1"/>
  <c r="O39" i="1" a="1"/>
  <c r="O39" i="1" s="1"/>
  <c r="M40" i="1" a="1"/>
  <c r="M40" i="1" s="1"/>
  <c r="N40" i="1" a="1"/>
  <c r="N40" i="1" s="1"/>
  <c r="O40" i="1" a="1"/>
  <c r="O40" i="1" s="1"/>
  <c r="M41" i="1" a="1"/>
  <c r="M41" i="1" s="1"/>
  <c r="N41" i="1" a="1"/>
  <c r="N41" i="1" s="1"/>
  <c r="O41" i="1" a="1"/>
  <c r="O41" i="1" s="1"/>
  <c r="M42" i="1" a="1"/>
  <c r="M42" i="1" s="1"/>
  <c r="N42" i="1" a="1"/>
  <c r="N42" i="1" s="1"/>
  <c r="O42" i="1" a="1"/>
  <c r="O42" i="1" s="1"/>
  <c r="M43" i="1" a="1"/>
  <c r="M43" i="1" s="1"/>
  <c r="N43" i="1" a="1"/>
  <c r="N43" i="1" s="1"/>
  <c r="O43" i="1" a="1"/>
  <c r="O43" i="1" s="1"/>
  <c r="M44" i="1" a="1"/>
  <c r="M44" i="1" s="1"/>
  <c r="N44" i="1" a="1"/>
  <c r="N44" i="1" s="1"/>
  <c r="O44" i="1" a="1"/>
  <c r="O44" i="1" s="1"/>
  <c r="M45" i="1" a="1"/>
  <c r="M45" i="1" s="1"/>
  <c r="N45" i="1" a="1"/>
  <c r="N45" i="1" s="1"/>
  <c r="O45" i="1" a="1"/>
  <c r="O45" i="1" s="1"/>
  <c r="M46" i="1" a="1"/>
  <c r="M46" i="1" s="1"/>
  <c r="N46" i="1" a="1"/>
  <c r="N46" i="1" s="1"/>
  <c r="O46" i="1" a="1"/>
  <c r="O46" i="1" s="1"/>
  <c r="O18" i="1" a="1"/>
  <c r="O18" i="1" s="1"/>
  <c r="N18" i="1" a="1"/>
  <c r="N18" i="1" s="1"/>
  <c r="M18" i="1" a="1"/>
  <c r="M18" i="1" s="1"/>
  <c r="K16" i="1"/>
  <c r="H16" i="1" s="1"/>
  <c r="K15" i="1"/>
  <c r="H15" i="1" s="1"/>
  <c r="J15" i="1" s="1"/>
  <c r="K14" i="1"/>
  <c r="H14" i="1" s="1"/>
  <c r="K13" i="1"/>
  <c r="H13" i="1" s="1"/>
  <c r="J13" i="1" s="1"/>
  <c r="K12" i="1"/>
  <c r="H12" i="1" s="1"/>
  <c r="J12" i="1" s="1"/>
  <c r="K11" i="1"/>
  <c r="H11" i="1" s="1"/>
  <c r="K10" i="1"/>
  <c r="H10" i="1" s="1"/>
  <c r="J10" i="1" s="1"/>
  <c r="K9" i="1"/>
  <c r="H9" i="1" s="1"/>
  <c r="I9" i="1" s="1"/>
  <c r="K8" i="1"/>
  <c r="H8" i="1" s="1"/>
  <c r="J8" i="1" s="1"/>
  <c r="K7" i="1"/>
  <c r="H7" i="1" s="1"/>
  <c r="J7" i="1" s="1"/>
  <c r="K6" i="1"/>
  <c r="H6" i="1" s="1"/>
  <c r="J6" i="1" s="1"/>
  <c r="K5" i="1"/>
  <c r="H5" i="1" s="1"/>
  <c r="J5" i="1" s="1"/>
  <c r="K4" i="1"/>
  <c r="H4" i="1" s="1"/>
  <c r="J4" i="1" s="1"/>
  <c r="K3" i="1"/>
  <c r="H3" i="1" s="1"/>
  <c r="I3" i="1" s="1"/>
  <c r="J3" i="1" l="1"/>
  <c r="J14" i="1"/>
  <c r="I14" i="1"/>
  <c r="J16" i="1"/>
  <c r="I16" i="1"/>
  <c r="I11" i="1"/>
  <c r="J11" i="1"/>
  <c r="I6" i="1"/>
  <c r="I12" i="1"/>
  <c r="I7" i="1"/>
  <c r="I15" i="1"/>
  <c r="I4" i="1"/>
  <c r="J9" i="1"/>
  <c r="I10" i="1"/>
  <c r="I5" i="1"/>
  <c r="I13" i="1"/>
  <c r="I8" i="1"/>
  <c r="F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<sst xmlns="http://schemas.openxmlformats.org/spreadsheetml/2006/main" count="98" uniqueCount="24">
  <si>
    <t>гибка обноски</t>
  </si>
  <si>
    <t>гибка полотна</t>
  </si>
  <si>
    <t>006</t>
  </si>
  <si>
    <t>007</t>
  </si>
  <si>
    <t>Саша</t>
  </si>
  <si>
    <t>Руслан</t>
  </si>
  <si>
    <t xml:space="preserve">Игорь </t>
  </si>
  <si>
    <t>№ заказа</t>
  </si>
  <si>
    <t>Наименование работ</t>
  </si>
  <si>
    <t>Дверь вид 1</t>
  </si>
  <si>
    <t>сварка обноски</t>
  </si>
  <si>
    <t>Дверь вид 2</t>
  </si>
  <si>
    <t>сварка полосы</t>
  </si>
  <si>
    <t>зчистка полотна</t>
  </si>
  <si>
    <t>установка замка</t>
  </si>
  <si>
    <t>Ф.И.О.</t>
  </si>
  <si>
    <t>3аплапнированное время, час</t>
  </si>
  <si>
    <t>Вид продукции</t>
  </si>
  <si>
    <t>остекленение</t>
  </si>
  <si>
    <t>доп замок</t>
  </si>
  <si>
    <t>сборка двери</t>
  </si>
  <si>
    <t>Кол-во</t>
  </si>
  <si>
    <t>Фактически затрачено</t>
  </si>
  <si>
    <t>В столбец "ФИО" задаём имя работника и подтягиваются данные. Однотипные суммируются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</si>
</sst>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46"/>
  <sheetViews>
    <sheetView tabSelected="1" topLeftCell="A16" workbookViewId="0">
      <selection activeCell="L18" sqref="L18"/>
    </sheetView>
  </sheetViews>
  <sheetFormatPr defaultRowHeight="15" x14ac:dyDescent="0.25"/>
  <cols>
    <col min="4" max="4" width="15.28515625" customWidth="1"/>
    <col min="5" max="5" width="21.85546875" customWidth="1"/>
    <col min="6" max="6" width="14.28515625" customWidth="1"/>
    <col min="7" max="7" width="12.7109375" customWidth="1"/>
    <col min="8" max="8" width="8.42578125" customWidth="1"/>
    <col min="9" max="9" width="8.7109375" customWidth="1"/>
    <col min="10" max="10" width="8.28515625" customWidth="1"/>
    <col min="13" max="13" width="12.42578125" customWidth="1"/>
    <col min="14" max="14" width="13.28515625" customWidth="1"/>
    <col min="15" max="15" width="15.85546875" bestFit="1" customWidth="1"/>
    <col min="16" max="16" width="15.140625" customWidth="1"/>
    <col min="17" max="17" width="11.42578125" customWidth="1"/>
  </cols>
  <sheetData>
    <row r="1" spans="3:12" ht="39.6" customHeight="1" x14ac:dyDescent="0.25">
      <c r="C1" s="1"/>
      <c r="D1" s="1"/>
    </row>
    <row r="2" spans="3:12" s="3" customFormat="1" ht="31.9" customHeight="1" x14ac:dyDescent="0.25">
      <c r="C2" s="4" t="s">
        <v>7</v>
      </c>
      <c r="D2" s="4" t="s">
        <v>17</v>
      </c>
      <c r="E2" s="5" t="s">
        <v>8</v>
      </c>
      <c r="F2" s="5" t="s">
        <v>16</v>
      </c>
      <c r="G2" s="5" t="s">
        <v>21</v>
      </c>
      <c r="H2" s="5" t="s">
        <v>4</v>
      </c>
      <c r="I2" s="5" t="s">
        <v>5</v>
      </c>
      <c r="J2" s="5" t="s">
        <v>6</v>
      </c>
    </row>
    <row r="3" spans="3:12" x14ac:dyDescent="0.25">
      <c r="C3" s="6" t="s">
        <v>2</v>
      </c>
      <c r="D3" s="6" t="s">
        <v>9</v>
      </c>
      <c r="E3" s="7" t="s">
        <v>0</v>
      </c>
      <c r="F3" s="8">
        <v>0.2</v>
      </c>
      <c r="G3" s="8">
        <v>3</v>
      </c>
      <c r="H3" s="11">
        <f>K3/3</f>
        <v>0.20000000000000004</v>
      </c>
      <c r="I3" s="11">
        <f>H3</f>
        <v>0.20000000000000004</v>
      </c>
      <c r="J3" s="11">
        <f>H3</f>
        <v>0.20000000000000004</v>
      </c>
      <c r="K3" s="2">
        <f>G3*F3</f>
        <v>0.60000000000000009</v>
      </c>
    </row>
    <row r="4" spans="3:12" x14ac:dyDescent="0.25">
      <c r="C4" s="6" t="s">
        <v>2</v>
      </c>
      <c r="D4" s="6" t="s">
        <v>9</v>
      </c>
      <c r="E4" s="7" t="s">
        <v>10</v>
      </c>
      <c r="F4" s="8">
        <v>5</v>
      </c>
      <c r="G4" s="8">
        <v>5</v>
      </c>
      <c r="H4" s="11">
        <f t="shared" ref="H4:H16" si="0">K4/3</f>
        <v>8.3333333333333339</v>
      </c>
      <c r="I4" s="11">
        <f t="shared" ref="I4:I16" si="1">H4</f>
        <v>8.3333333333333339</v>
      </c>
      <c r="J4" s="11">
        <f t="shared" ref="J4:J16" si="2">H4</f>
        <v>8.3333333333333339</v>
      </c>
      <c r="K4" s="2">
        <f t="shared" ref="K4:K16" si="3">G4*F4</f>
        <v>25</v>
      </c>
    </row>
    <row r="5" spans="3:12" x14ac:dyDescent="0.25">
      <c r="C5" s="6" t="s">
        <v>3</v>
      </c>
      <c r="D5" s="6" t="s">
        <v>11</v>
      </c>
      <c r="E5" s="7" t="s">
        <v>1</v>
      </c>
      <c r="F5" s="8">
        <v>1.37</v>
      </c>
      <c r="G5" s="8">
        <v>6</v>
      </c>
      <c r="H5" s="11">
        <f t="shared" si="0"/>
        <v>2.74</v>
      </c>
      <c r="I5" s="11">
        <f t="shared" si="1"/>
        <v>2.74</v>
      </c>
      <c r="J5" s="11">
        <f t="shared" si="2"/>
        <v>2.74</v>
      </c>
      <c r="K5" s="2">
        <f t="shared" si="3"/>
        <v>8.2200000000000006</v>
      </c>
    </row>
    <row r="6" spans="3:12" x14ac:dyDescent="0.25">
      <c r="C6" s="6" t="s">
        <v>3</v>
      </c>
      <c r="D6" s="6" t="s">
        <v>11</v>
      </c>
      <c r="E6" s="7" t="s">
        <v>1</v>
      </c>
      <c r="F6" s="8">
        <v>1.37</v>
      </c>
      <c r="G6" s="8">
        <v>7</v>
      </c>
      <c r="H6" s="11">
        <f t="shared" si="0"/>
        <v>3.1966666666666668</v>
      </c>
      <c r="I6" s="11">
        <f t="shared" si="1"/>
        <v>3.1966666666666668</v>
      </c>
      <c r="J6" s="11">
        <f t="shared" si="2"/>
        <v>3.1966666666666668</v>
      </c>
      <c r="K6" s="2">
        <f t="shared" si="3"/>
        <v>9.59</v>
      </c>
    </row>
    <row r="7" spans="3:12" x14ac:dyDescent="0.25">
      <c r="C7" s="6" t="s">
        <v>2</v>
      </c>
      <c r="D7" s="6" t="s">
        <v>9</v>
      </c>
      <c r="E7" s="7" t="s">
        <v>1</v>
      </c>
      <c r="F7" s="8">
        <v>0.25</v>
      </c>
      <c r="G7" s="8">
        <v>11</v>
      </c>
      <c r="H7" s="11">
        <f t="shared" si="0"/>
        <v>0.91666666666666663</v>
      </c>
      <c r="I7" s="11">
        <f t="shared" si="1"/>
        <v>0.91666666666666663</v>
      </c>
      <c r="J7" s="11">
        <f t="shared" si="2"/>
        <v>0.91666666666666663</v>
      </c>
      <c r="K7" s="2">
        <f t="shared" si="3"/>
        <v>2.75</v>
      </c>
    </row>
    <row r="8" spans="3:12" x14ac:dyDescent="0.25">
      <c r="C8" s="6" t="s">
        <v>2</v>
      </c>
      <c r="D8" s="6" t="s">
        <v>9</v>
      </c>
      <c r="E8" s="7" t="s">
        <v>0</v>
      </c>
      <c r="F8" s="8">
        <v>0.2</v>
      </c>
      <c r="G8" s="8">
        <v>2</v>
      </c>
      <c r="H8" s="11">
        <f t="shared" si="0"/>
        <v>0.13333333333333333</v>
      </c>
      <c r="I8" s="11">
        <f t="shared" si="1"/>
        <v>0.13333333333333333</v>
      </c>
      <c r="J8" s="11">
        <f t="shared" si="2"/>
        <v>0.13333333333333333</v>
      </c>
      <c r="K8" s="2">
        <f t="shared" si="3"/>
        <v>0.4</v>
      </c>
    </row>
    <row r="9" spans="3:12" x14ac:dyDescent="0.25">
      <c r="C9" s="6" t="s">
        <v>2</v>
      </c>
      <c r="D9" s="6" t="s">
        <v>11</v>
      </c>
      <c r="E9" s="7" t="s">
        <v>0</v>
      </c>
      <c r="F9" s="8">
        <v>0.3</v>
      </c>
      <c r="G9" s="8">
        <v>5</v>
      </c>
      <c r="H9" s="11">
        <f t="shared" si="0"/>
        <v>0.5</v>
      </c>
      <c r="I9" s="11">
        <f t="shared" si="1"/>
        <v>0.5</v>
      </c>
      <c r="J9" s="11">
        <f t="shared" si="2"/>
        <v>0.5</v>
      </c>
      <c r="K9" s="2">
        <f t="shared" si="3"/>
        <v>1.5</v>
      </c>
    </row>
    <row r="10" spans="3:12" x14ac:dyDescent="0.25">
      <c r="C10" s="6" t="s">
        <v>3</v>
      </c>
      <c r="D10" s="6" t="s">
        <v>11</v>
      </c>
      <c r="E10" s="7" t="s">
        <v>0</v>
      </c>
      <c r="F10" s="8">
        <v>0.3</v>
      </c>
      <c r="G10" s="8">
        <v>9</v>
      </c>
      <c r="H10" s="11">
        <f t="shared" si="0"/>
        <v>0.89999999999999991</v>
      </c>
      <c r="I10" s="11">
        <f t="shared" si="1"/>
        <v>0.89999999999999991</v>
      </c>
      <c r="J10" s="11">
        <f t="shared" si="2"/>
        <v>0.89999999999999991</v>
      </c>
      <c r="K10" s="2">
        <f t="shared" si="3"/>
        <v>2.6999999999999997</v>
      </c>
    </row>
    <row r="11" spans="3:12" x14ac:dyDescent="0.25">
      <c r="C11" s="6" t="s">
        <v>2</v>
      </c>
      <c r="D11" s="6" t="s">
        <v>9</v>
      </c>
      <c r="E11" s="7" t="s">
        <v>12</v>
      </c>
      <c r="F11" s="8">
        <v>0.2</v>
      </c>
      <c r="G11" s="8">
        <v>8</v>
      </c>
      <c r="H11" s="11">
        <f t="shared" si="0"/>
        <v>0.53333333333333333</v>
      </c>
      <c r="I11" s="11">
        <f t="shared" si="1"/>
        <v>0.53333333333333333</v>
      </c>
      <c r="J11" s="11">
        <f t="shared" si="2"/>
        <v>0.53333333333333333</v>
      </c>
      <c r="K11" s="2">
        <f t="shared" si="3"/>
        <v>1.6</v>
      </c>
    </row>
    <row r="12" spans="3:12" x14ac:dyDescent="0.25">
      <c r="C12" s="6" t="s">
        <v>2</v>
      </c>
      <c r="D12" s="6" t="s">
        <v>9</v>
      </c>
      <c r="E12" s="7" t="s">
        <v>13</v>
      </c>
      <c r="F12" s="8">
        <v>0.4</v>
      </c>
      <c r="G12" s="8">
        <v>13</v>
      </c>
      <c r="H12" s="11">
        <f t="shared" si="0"/>
        <v>1.7333333333333334</v>
      </c>
      <c r="I12" s="11">
        <f t="shared" si="1"/>
        <v>1.7333333333333334</v>
      </c>
      <c r="J12" s="11">
        <f t="shared" si="2"/>
        <v>1.7333333333333334</v>
      </c>
      <c r="K12" s="2">
        <f t="shared" si="3"/>
        <v>5.2</v>
      </c>
    </row>
    <row r="13" spans="3:12" x14ac:dyDescent="0.25">
      <c r="C13" s="7" t="s">
        <v>2</v>
      </c>
      <c r="D13" s="6" t="s">
        <v>9</v>
      </c>
      <c r="E13" s="7" t="s">
        <v>20</v>
      </c>
      <c r="F13" s="8">
        <v>3</v>
      </c>
      <c r="G13" s="8">
        <v>18</v>
      </c>
      <c r="H13" s="11">
        <f t="shared" si="0"/>
        <v>18</v>
      </c>
      <c r="I13" s="11">
        <f t="shared" si="1"/>
        <v>18</v>
      </c>
      <c r="J13" s="11">
        <f t="shared" si="2"/>
        <v>18</v>
      </c>
      <c r="K13" s="2">
        <f t="shared" si="3"/>
        <v>54</v>
      </c>
    </row>
    <row r="14" spans="3:12" x14ac:dyDescent="0.25">
      <c r="C14" s="7" t="s">
        <v>2</v>
      </c>
      <c r="D14" s="7" t="s">
        <v>9</v>
      </c>
      <c r="E14" s="7" t="s">
        <v>14</v>
      </c>
      <c r="F14" s="8">
        <v>0.4</v>
      </c>
      <c r="G14" s="8">
        <v>4</v>
      </c>
      <c r="H14" s="11">
        <f t="shared" si="0"/>
        <v>0.53333333333333333</v>
      </c>
      <c r="I14" s="11">
        <f t="shared" si="1"/>
        <v>0.53333333333333333</v>
      </c>
      <c r="J14" s="11">
        <f t="shared" si="2"/>
        <v>0.53333333333333333</v>
      </c>
      <c r="K14" s="2">
        <f t="shared" si="3"/>
        <v>1.6</v>
      </c>
    </row>
    <row r="15" spans="3:12" x14ac:dyDescent="0.25">
      <c r="C15" s="6" t="s">
        <v>3</v>
      </c>
      <c r="D15" s="6" t="s">
        <v>11</v>
      </c>
      <c r="E15" s="7" t="s">
        <v>18</v>
      </c>
      <c r="F15" s="8">
        <v>1</v>
      </c>
      <c r="G15" s="8">
        <v>5</v>
      </c>
      <c r="H15" s="11">
        <f t="shared" si="0"/>
        <v>1.6666666666666667</v>
      </c>
      <c r="I15" s="11">
        <f t="shared" si="1"/>
        <v>1.6666666666666667</v>
      </c>
      <c r="J15" s="11">
        <f t="shared" si="2"/>
        <v>1.6666666666666667</v>
      </c>
      <c r="K15" s="2">
        <f t="shared" si="3"/>
        <v>5</v>
      </c>
      <c r="L15" t="s">
        <v>23</v>
      </c>
    </row>
    <row r="16" spans="3:12" x14ac:dyDescent="0.25">
      <c r="C16" s="6" t="s">
        <v>3</v>
      </c>
      <c r="D16" s="6" t="s">
        <v>11</v>
      </c>
      <c r="E16" s="7" t="s">
        <v>19</v>
      </c>
      <c r="F16" s="8">
        <v>0.2</v>
      </c>
      <c r="G16" s="8">
        <v>2</v>
      </c>
      <c r="H16" s="11">
        <f t="shared" si="0"/>
        <v>0.13333333333333333</v>
      </c>
      <c r="I16" s="11">
        <f t="shared" si="1"/>
        <v>0.13333333333333333</v>
      </c>
      <c r="J16" s="11">
        <f t="shared" si="2"/>
        <v>0.13333333333333333</v>
      </c>
      <c r="K16" s="2">
        <f t="shared" si="3"/>
        <v>0.4</v>
      </c>
    </row>
    <row r="17" spans="12:17" ht="45" x14ac:dyDescent="0.25">
      <c r="L17" s="8" t="s">
        <v>15</v>
      </c>
      <c r="M17" s="4" t="s">
        <v>7</v>
      </c>
      <c r="N17" s="4" t="s">
        <v>17</v>
      </c>
      <c r="O17" s="5" t="s">
        <v>8</v>
      </c>
      <c r="P17" s="5" t="s">
        <v>16</v>
      </c>
      <c r="Q17" s="5" t="s">
        <v>22</v>
      </c>
    </row>
    <row r="18" spans="12:17" x14ac:dyDescent="0.25">
      <c r="L18" s="7" t="s">
        <v>4</v>
      </c>
      <c r="M18" s="7" t="str" cm="1">
        <f t="array" ref="M18">IFERROR(INDEX(C$3:C$16,_xlfn.AGGREGATE(15,6,(ROW($C$3:$C$16)-2)/(MATCH($C$3:$C$16&amp;$D$3:$D$16&amp;$E$3:$E$16,$C$3:$C$16&amp;$D$3:$D$16&amp;$E$3:$E$16,0)=ROW($C$3:$C$16)-2),COUNTIF($L$18:$L18,$L18))),"")</f>
        <v>006</v>
      </c>
      <c r="N18" s="7" t="str" cm="1">
        <f t="array" ref="N18">IFERROR(INDEX(D$3:D$16,_xlfn.AGGREGATE(15,6,(ROW($C$3:$C$16)-2)/(MATCH($C$3:$C$16&amp;$D$3:$D$16&amp;$E$3:$E$16,$C$3:$C$16&amp;$D$3:$D$16&amp;$E$3:$E$16,0)=ROW($C$3:$C$16)-2),COUNTIF($L$18:$L18,$L18))),"")</f>
        <v>Дверь вид 1</v>
      </c>
      <c r="O18" s="7" t="str" cm="1">
        <f t="array" ref="O18">IFERROR(INDEX(E$3:E$16,_xlfn.AGGREGATE(15,6,(ROW($C$3:$C$16)-2)/(MATCH($C$3:$C$16&amp;$D$3:$D$16&amp;$E$3:$E$16,$C$3:$C$16&amp;$D$3:$D$16&amp;$E$3:$E$16,0)=ROW($C$3:$C$16)-2),COUNTIF($L$18:$L18,$L18))),"")</f>
        <v>гибка обноски</v>
      </c>
      <c r="P18" s="7" cm="1">
        <f t="array" ref="P18">IFERROR(INDEX(F$3:F$16,_xlfn.AGGREGATE(15,6,(ROW($C$3:$C$16)-2)/(MATCH($C$3:$C$16&amp;$D$3:$D$16&amp;$E$3:$E$16,$C$3:$C$16&amp;$D$3:$D$16&amp;$E$3:$E$16,0)=ROW($C$3:$C$16)-2),COUNTIF($L$18:$L18,$L18))),"")</f>
        <v>0.2</v>
      </c>
      <c r="Q18" s="12">
        <f>IF(M18&lt;&gt;"",SUMIFS(INDEX($H$3:$J$16,,MATCH($L18,$H$2:$J$2,)),$C$3:$C$16,M18,$D$3:$D$16,N18,$E$3:$E$16,O18),"")</f>
        <v>0.33333333333333337</v>
      </c>
    </row>
    <row r="19" spans="12:17" x14ac:dyDescent="0.25">
      <c r="L19" s="7" t="s">
        <v>4</v>
      </c>
      <c r="M19" s="7" t="str" cm="1">
        <f t="array" ref="M19">IFERROR(INDEX(C$3:C$16,_xlfn.AGGREGATE(15,6,(ROW($C$3:$C$16)-2)/(MATCH($C$3:$C$16&amp;$D$3:$D$16&amp;$E$3:$E$16,$C$3:$C$16&amp;$D$3:$D$16&amp;$E$3:$E$16,0)=ROW($C$3:$C$16)-2),COUNTIF($L$18:$L19,$L19))),"")</f>
        <v>006</v>
      </c>
      <c r="N19" s="7" t="str" cm="1">
        <f t="array" ref="N19">IFERROR(INDEX(D$3:D$16,_xlfn.AGGREGATE(15,6,(ROW($C$3:$C$16)-2)/(MATCH($C$3:$C$16&amp;$D$3:$D$16&amp;$E$3:$E$16,$C$3:$C$16&amp;$D$3:$D$16&amp;$E$3:$E$16,0)=ROW($C$3:$C$16)-2),COUNTIF($L$18:$L19,$L19))),"")</f>
        <v>Дверь вид 1</v>
      </c>
      <c r="O19" s="7" t="str" cm="1">
        <f t="array" ref="O19">IFERROR(INDEX(E$3:E$16,_xlfn.AGGREGATE(15,6,(ROW($C$3:$C$16)-2)/(MATCH($C$3:$C$16&amp;$D$3:$D$16&amp;$E$3:$E$16,$C$3:$C$16&amp;$D$3:$D$16&amp;$E$3:$E$16,0)=ROW($C$3:$C$16)-2),COUNTIF($L$18:$L19,$L19))),"")</f>
        <v>сварка обноски</v>
      </c>
      <c r="P19" s="7" cm="1">
        <f t="array" ref="P19">IFERROR(INDEX(F$3:F$16,_xlfn.AGGREGATE(15,6,(ROW($C$3:$C$16)-2)/(MATCH($C$3:$C$16&amp;$D$3:$D$16&amp;$E$3:$E$16,$C$3:$C$16&amp;$D$3:$D$16&amp;$E$3:$E$16,0)=ROW($C$3:$C$16)-2),COUNTIF($L$18:$L19,$L19))),"")</f>
        <v>5</v>
      </c>
      <c r="Q19" s="12">
        <f t="shared" ref="Q19:Q46" si="4">IF(M19&lt;&gt;"",SUMIFS(INDEX($H$3:$J$16,,MATCH($L19,$H$2:$J$2,)),$C$3:$C$16,M19,$D$3:$D$16,N19,$E$3:$E$16,O19),"")</f>
        <v>8.3333333333333339</v>
      </c>
    </row>
    <row r="20" spans="12:17" x14ac:dyDescent="0.25">
      <c r="L20" s="7" t="s">
        <v>4</v>
      </c>
      <c r="M20" s="7" t="str" cm="1">
        <f t="array" ref="M20">IFERROR(INDEX(C$3:C$16,_xlfn.AGGREGATE(15,6,(ROW($C$3:$C$16)-2)/(MATCH($C$3:$C$16&amp;$D$3:$D$16&amp;$E$3:$E$16,$C$3:$C$16&amp;$D$3:$D$16&amp;$E$3:$E$16,0)=ROW($C$3:$C$16)-2),COUNTIF($L$18:$L20,$L20))),"")</f>
        <v>007</v>
      </c>
      <c r="N20" s="7" t="str" cm="1">
        <f t="array" ref="N20">IFERROR(INDEX(D$3:D$16,_xlfn.AGGREGATE(15,6,(ROW($C$3:$C$16)-2)/(MATCH($C$3:$C$16&amp;$D$3:$D$16&amp;$E$3:$E$16,$C$3:$C$16&amp;$D$3:$D$16&amp;$E$3:$E$16,0)=ROW($C$3:$C$16)-2),COUNTIF($L$18:$L20,$L20))),"")</f>
        <v>Дверь вид 2</v>
      </c>
      <c r="O20" s="7" t="str" cm="1">
        <f t="array" ref="O20">IFERROR(INDEX(E$3:E$16,_xlfn.AGGREGATE(15,6,(ROW($C$3:$C$16)-2)/(MATCH($C$3:$C$16&amp;$D$3:$D$16&amp;$E$3:$E$16,$C$3:$C$16&amp;$D$3:$D$16&amp;$E$3:$E$16,0)=ROW($C$3:$C$16)-2),COUNTIF($L$18:$L20,$L20))),"")</f>
        <v>гибка полотна</v>
      </c>
      <c r="P20" s="7" cm="1">
        <f t="array" ref="P20">IFERROR(INDEX(F$3:F$16,_xlfn.AGGREGATE(15,6,(ROW($C$3:$C$16)-2)/(MATCH($C$3:$C$16&amp;$D$3:$D$16&amp;$E$3:$E$16,$C$3:$C$16&amp;$D$3:$D$16&amp;$E$3:$E$16,0)=ROW($C$3:$C$16)-2),COUNTIF($L$18:$L20,$L20))),"")</f>
        <v>1.37</v>
      </c>
      <c r="Q20" s="12">
        <f t="shared" si="4"/>
        <v>5.9366666666666674</v>
      </c>
    </row>
    <row r="21" spans="12:17" x14ac:dyDescent="0.25">
      <c r="L21" s="7" t="s">
        <v>4</v>
      </c>
      <c r="M21" s="7" t="str" cm="1">
        <f t="array" ref="M21">IFERROR(INDEX(C$3:C$16,_xlfn.AGGREGATE(15,6,(ROW($C$3:$C$16)-2)/(MATCH($C$3:$C$16&amp;$D$3:$D$16&amp;$E$3:$E$16,$C$3:$C$16&amp;$D$3:$D$16&amp;$E$3:$E$16,0)=ROW($C$3:$C$16)-2),COUNTIF($L$18:$L21,$L21))),"")</f>
        <v>006</v>
      </c>
      <c r="N21" s="7" t="str" cm="1">
        <f t="array" ref="N21">IFERROR(INDEX(D$3:D$16,_xlfn.AGGREGATE(15,6,(ROW($C$3:$C$16)-2)/(MATCH($C$3:$C$16&amp;$D$3:$D$16&amp;$E$3:$E$16,$C$3:$C$16&amp;$D$3:$D$16&amp;$E$3:$E$16,0)=ROW($C$3:$C$16)-2),COUNTIF($L$18:$L21,$L21))),"")</f>
        <v>Дверь вид 1</v>
      </c>
      <c r="O21" s="7" t="str" cm="1">
        <f t="array" ref="O21">IFERROR(INDEX(E$3:E$16,_xlfn.AGGREGATE(15,6,(ROW($C$3:$C$16)-2)/(MATCH($C$3:$C$16&amp;$D$3:$D$16&amp;$E$3:$E$16,$C$3:$C$16&amp;$D$3:$D$16&amp;$E$3:$E$16,0)=ROW($C$3:$C$16)-2),COUNTIF($L$18:$L21,$L21))),"")</f>
        <v>гибка полотна</v>
      </c>
      <c r="P21" s="7" cm="1">
        <f t="array" ref="P21">IFERROR(INDEX(F$3:F$16,_xlfn.AGGREGATE(15,6,(ROW($C$3:$C$16)-2)/(MATCH($C$3:$C$16&amp;$D$3:$D$16&amp;$E$3:$E$16,$C$3:$C$16&amp;$D$3:$D$16&amp;$E$3:$E$16,0)=ROW($C$3:$C$16)-2),COUNTIF($L$18:$L21,$L21))),"")</f>
        <v>0.25</v>
      </c>
      <c r="Q21" s="12">
        <f t="shared" si="4"/>
        <v>0.91666666666666663</v>
      </c>
    </row>
    <row r="22" spans="12:17" x14ac:dyDescent="0.25">
      <c r="L22" s="7" t="s">
        <v>4</v>
      </c>
      <c r="M22" s="7" t="str" cm="1">
        <f t="array" ref="M22">IFERROR(INDEX(C$3:C$16,_xlfn.AGGREGATE(15,6,(ROW($C$3:$C$16)-2)/(MATCH($C$3:$C$16&amp;$D$3:$D$16&amp;$E$3:$E$16,$C$3:$C$16&amp;$D$3:$D$16&amp;$E$3:$E$16,0)=ROW($C$3:$C$16)-2),COUNTIF($L$18:$L22,$L22))),"")</f>
        <v>006</v>
      </c>
      <c r="N22" s="7" t="str" cm="1">
        <f t="array" ref="N22">IFERROR(INDEX(D$3:D$16,_xlfn.AGGREGATE(15,6,(ROW($C$3:$C$16)-2)/(MATCH($C$3:$C$16&amp;$D$3:$D$16&amp;$E$3:$E$16,$C$3:$C$16&amp;$D$3:$D$16&amp;$E$3:$E$16,0)=ROW($C$3:$C$16)-2),COUNTIF($L$18:$L22,$L22))),"")</f>
        <v>Дверь вид 2</v>
      </c>
      <c r="O22" s="7" t="str" cm="1">
        <f t="array" ref="O22">IFERROR(INDEX(E$3:E$16,_xlfn.AGGREGATE(15,6,(ROW($C$3:$C$16)-2)/(MATCH($C$3:$C$16&amp;$D$3:$D$16&amp;$E$3:$E$16,$C$3:$C$16&amp;$D$3:$D$16&amp;$E$3:$E$16,0)=ROW($C$3:$C$16)-2),COUNTIF($L$18:$L22,$L22))),"")</f>
        <v>гибка обноски</v>
      </c>
      <c r="P22" s="7" cm="1">
        <f t="array" ref="P22">IFERROR(INDEX(F$3:F$16,_xlfn.AGGREGATE(15,6,(ROW($C$3:$C$16)-2)/(MATCH($C$3:$C$16&amp;$D$3:$D$16&amp;$E$3:$E$16,$C$3:$C$16&amp;$D$3:$D$16&amp;$E$3:$E$16,0)=ROW($C$3:$C$16)-2),COUNTIF($L$18:$L22,$L22))),"")</f>
        <v>0.3</v>
      </c>
      <c r="Q22" s="12">
        <f t="shared" si="4"/>
        <v>0.5</v>
      </c>
    </row>
    <row r="23" spans="12:17" x14ac:dyDescent="0.25">
      <c r="L23" s="7" t="s">
        <v>4</v>
      </c>
      <c r="M23" s="7" t="str" cm="1">
        <f t="array" ref="M23">IFERROR(INDEX(C$3:C$16,_xlfn.AGGREGATE(15,6,(ROW($C$3:$C$16)-2)/(MATCH($C$3:$C$16&amp;$D$3:$D$16&amp;$E$3:$E$16,$C$3:$C$16&amp;$D$3:$D$16&amp;$E$3:$E$16,0)=ROW($C$3:$C$16)-2),COUNTIF($L$18:$L23,$L23))),"")</f>
        <v>007</v>
      </c>
      <c r="N23" s="7" t="str" cm="1">
        <f t="array" ref="N23">IFERROR(INDEX(D$3:D$16,_xlfn.AGGREGATE(15,6,(ROW($C$3:$C$16)-2)/(MATCH($C$3:$C$16&amp;$D$3:$D$16&amp;$E$3:$E$16,$C$3:$C$16&amp;$D$3:$D$16&amp;$E$3:$E$16,0)=ROW($C$3:$C$16)-2),COUNTIF($L$18:$L23,$L23))),"")</f>
        <v>Дверь вид 2</v>
      </c>
      <c r="O23" s="7" t="str" cm="1">
        <f t="array" ref="O23">IFERROR(INDEX(E$3:E$16,_xlfn.AGGREGATE(15,6,(ROW($C$3:$C$16)-2)/(MATCH($C$3:$C$16&amp;$D$3:$D$16&amp;$E$3:$E$16,$C$3:$C$16&amp;$D$3:$D$16&amp;$E$3:$E$16,0)=ROW($C$3:$C$16)-2),COUNTIF($L$18:$L23,$L23))),"")</f>
        <v>гибка обноски</v>
      </c>
      <c r="P23" s="7" cm="1">
        <f t="array" ref="P23">IFERROR(INDEX(F$3:F$16,_xlfn.AGGREGATE(15,6,(ROW($C$3:$C$16)-2)/(MATCH($C$3:$C$16&amp;$D$3:$D$16&amp;$E$3:$E$16,$C$3:$C$16&amp;$D$3:$D$16&amp;$E$3:$E$16,0)=ROW($C$3:$C$16)-2),COUNTIF($L$18:$L23,$L23))),"")</f>
        <v>0.3</v>
      </c>
      <c r="Q23" s="12">
        <f t="shared" si="4"/>
        <v>0.89999999999999991</v>
      </c>
    </row>
    <row r="24" spans="12:17" x14ac:dyDescent="0.25">
      <c r="L24" s="7" t="s">
        <v>4</v>
      </c>
      <c r="M24" s="7" t="str" cm="1">
        <f t="array" ref="M24">IFERROR(INDEX(C$3:C$16,_xlfn.AGGREGATE(15,6,(ROW($C$3:$C$16)-2)/(MATCH($C$3:$C$16&amp;$D$3:$D$16&amp;$E$3:$E$16,$C$3:$C$16&amp;$D$3:$D$16&amp;$E$3:$E$16,0)=ROW($C$3:$C$16)-2),COUNTIF($L$18:$L24,$L24))),"")</f>
        <v>006</v>
      </c>
      <c r="N24" s="7" t="str" cm="1">
        <f t="array" ref="N24">IFERROR(INDEX(D$3:D$16,_xlfn.AGGREGATE(15,6,(ROW($C$3:$C$16)-2)/(MATCH($C$3:$C$16&amp;$D$3:$D$16&amp;$E$3:$E$16,$C$3:$C$16&amp;$D$3:$D$16&amp;$E$3:$E$16,0)=ROW($C$3:$C$16)-2),COUNTIF($L$18:$L24,$L24))),"")</f>
        <v>Дверь вид 1</v>
      </c>
      <c r="O24" s="7" t="str" cm="1">
        <f t="array" ref="O24">IFERROR(INDEX(E$3:E$16,_xlfn.AGGREGATE(15,6,(ROW($C$3:$C$16)-2)/(MATCH($C$3:$C$16&amp;$D$3:$D$16&amp;$E$3:$E$16,$C$3:$C$16&amp;$D$3:$D$16&amp;$E$3:$E$16,0)=ROW($C$3:$C$16)-2),COUNTIF($L$18:$L24,$L24))),"")</f>
        <v>сварка полосы</v>
      </c>
      <c r="P24" s="7" cm="1">
        <f t="array" ref="P24">IFERROR(INDEX(F$3:F$16,_xlfn.AGGREGATE(15,6,(ROW($C$3:$C$16)-2)/(MATCH($C$3:$C$16&amp;$D$3:$D$16&amp;$E$3:$E$16,$C$3:$C$16&amp;$D$3:$D$16&amp;$E$3:$E$16,0)=ROW($C$3:$C$16)-2),COUNTIF($L$18:$L24,$L24))),"")</f>
        <v>0.2</v>
      </c>
      <c r="Q24" s="12">
        <f t="shared" si="4"/>
        <v>0.53333333333333333</v>
      </c>
    </row>
    <row r="25" spans="12:17" x14ac:dyDescent="0.25">
      <c r="L25" s="7" t="s">
        <v>4</v>
      </c>
      <c r="M25" s="7" t="str" cm="1">
        <f t="array" ref="M25">IFERROR(INDEX(C$3:C$16,_xlfn.AGGREGATE(15,6,(ROW($C$3:$C$16)-2)/(MATCH($C$3:$C$16&amp;$D$3:$D$16&amp;$E$3:$E$16,$C$3:$C$16&amp;$D$3:$D$16&amp;$E$3:$E$16,0)=ROW($C$3:$C$16)-2),COUNTIF($L$18:$L25,$L25))),"")</f>
        <v>006</v>
      </c>
      <c r="N25" s="7" t="str" cm="1">
        <f t="array" ref="N25">IFERROR(INDEX(D$3:D$16,_xlfn.AGGREGATE(15,6,(ROW($C$3:$C$16)-2)/(MATCH($C$3:$C$16&amp;$D$3:$D$16&amp;$E$3:$E$16,$C$3:$C$16&amp;$D$3:$D$16&amp;$E$3:$E$16,0)=ROW($C$3:$C$16)-2),COUNTIF($L$18:$L25,$L25))),"")</f>
        <v>Дверь вид 1</v>
      </c>
      <c r="O25" s="7" t="str" cm="1">
        <f t="array" ref="O25">IFERROR(INDEX(E$3:E$16,_xlfn.AGGREGATE(15,6,(ROW($C$3:$C$16)-2)/(MATCH($C$3:$C$16&amp;$D$3:$D$16&amp;$E$3:$E$16,$C$3:$C$16&amp;$D$3:$D$16&amp;$E$3:$E$16,0)=ROW($C$3:$C$16)-2),COUNTIF($L$18:$L25,$L25))),"")</f>
        <v>зчистка полотна</v>
      </c>
      <c r="P25" s="7" cm="1">
        <f t="array" ref="P25">IFERROR(INDEX(F$3:F$16,_xlfn.AGGREGATE(15,6,(ROW($C$3:$C$16)-2)/(MATCH($C$3:$C$16&amp;$D$3:$D$16&amp;$E$3:$E$16,$C$3:$C$16&amp;$D$3:$D$16&amp;$E$3:$E$16,0)=ROW($C$3:$C$16)-2),COUNTIF($L$18:$L25,$L25))),"")</f>
        <v>0.4</v>
      </c>
      <c r="Q25" s="12">
        <f t="shared" si="4"/>
        <v>1.7333333333333334</v>
      </c>
    </row>
    <row r="26" spans="12:17" x14ac:dyDescent="0.25">
      <c r="L26" s="7" t="s">
        <v>4</v>
      </c>
      <c r="M26" s="7" t="str" cm="1">
        <f t="array" ref="M26">IFERROR(INDEX(C$3:C$16,_xlfn.AGGREGATE(15,6,(ROW($C$3:$C$16)-2)/(MATCH($C$3:$C$16&amp;$D$3:$D$16&amp;$E$3:$E$16,$C$3:$C$16&amp;$D$3:$D$16&amp;$E$3:$E$16,0)=ROW($C$3:$C$16)-2),COUNTIF($L$18:$L26,$L26))),"")</f>
        <v>006</v>
      </c>
      <c r="N26" s="7" t="str" cm="1">
        <f t="array" ref="N26">IFERROR(INDEX(D$3:D$16,_xlfn.AGGREGATE(15,6,(ROW($C$3:$C$16)-2)/(MATCH($C$3:$C$16&amp;$D$3:$D$16&amp;$E$3:$E$16,$C$3:$C$16&amp;$D$3:$D$16&amp;$E$3:$E$16,0)=ROW($C$3:$C$16)-2),COUNTIF($L$18:$L26,$L26))),"")</f>
        <v>Дверь вид 1</v>
      </c>
      <c r="O26" s="7" t="str" cm="1">
        <f t="array" ref="O26">IFERROR(INDEX(E$3:E$16,_xlfn.AGGREGATE(15,6,(ROW($C$3:$C$16)-2)/(MATCH($C$3:$C$16&amp;$D$3:$D$16&amp;$E$3:$E$16,$C$3:$C$16&amp;$D$3:$D$16&amp;$E$3:$E$16,0)=ROW($C$3:$C$16)-2),COUNTIF($L$18:$L26,$L26))),"")</f>
        <v>сборка двери</v>
      </c>
      <c r="P26" s="7" cm="1">
        <f t="array" ref="P26">IFERROR(INDEX(F$3:F$16,_xlfn.AGGREGATE(15,6,(ROW($C$3:$C$16)-2)/(MATCH($C$3:$C$16&amp;$D$3:$D$16&amp;$E$3:$E$16,$C$3:$C$16&amp;$D$3:$D$16&amp;$E$3:$E$16,0)=ROW($C$3:$C$16)-2),COUNTIF($L$18:$L26,$L26))),"")</f>
        <v>3</v>
      </c>
      <c r="Q26" s="12">
        <f t="shared" si="4"/>
        <v>18</v>
      </c>
    </row>
    <row r="27" spans="12:17" x14ac:dyDescent="0.25">
      <c r="L27" s="7" t="s">
        <v>4</v>
      </c>
      <c r="M27" s="7" t="str" cm="1">
        <f t="array" ref="M27">IFERROR(INDEX(C$3:C$16,_xlfn.AGGREGATE(15,6,(ROW($C$3:$C$16)-2)/(MATCH($C$3:$C$16&amp;$D$3:$D$16&amp;$E$3:$E$16,$C$3:$C$16&amp;$D$3:$D$16&amp;$E$3:$E$16,0)=ROW($C$3:$C$16)-2),COUNTIF($L$18:$L27,$L27))),"")</f>
        <v>006</v>
      </c>
      <c r="N27" s="7" t="str" cm="1">
        <f t="array" ref="N27">IFERROR(INDEX(D$3:D$16,_xlfn.AGGREGATE(15,6,(ROW($C$3:$C$16)-2)/(MATCH($C$3:$C$16&amp;$D$3:$D$16&amp;$E$3:$E$16,$C$3:$C$16&amp;$D$3:$D$16&amp;$E$3:$E$16,0)=ROW($C$3:$C$16)-2),COUNTIF($L$18:$L27,$L27))),"")</f>
        <v>Дверь вид 1</v>
      </c>
      <c r="O27" s="7" t="str" cm="1">
        <f t="array" ref="O27">IFERROR(INDEX(E$3:E$16,_xlfn.AGGREGATE(15,6,(ROW($C$3:$C$16)-2)/(MATCH($C$3:$C$16&amp;$D$3:$D$16&amp;$E$3:$E$16,$C$3:$C$16&amp;$D$3:$D$16&amp;$E$3:$E$16,0)=ROW($C$3:$C$16)-2),COUNTIF($L$18:$L27,$L27))),"")</f>
        <v>установка замка</v>
      </c>
      <c r="P27" s="7" cm="1">
        <f t="array" ref="P27">IFERROR(INDEX(F$3:F$16,_xlfn.AGGREGATE(15,6,(ROW($C$3:$C$16)-2)/(MATCH($C$3:$C$16&amp;$D$3:$D$16&amp;$E$3:$E$16,$C$3:$C$16&amp;$D$3:$D$16&amp;$E$3:$E$16,0)=ROW($C$3:$C$16)-2),COUNTIF($L$18:$L27,$L27))),"")</f>
        <v>0.4</v>
      </c>
      <c r="Q27" s="12">
        <f t="shared" si="4"/>
        <v>0.53333333333333333</v>
      </c>
    </row>
    <row r="28" spans="12:17" x14ac:dyDescent="0.25">
      <c r="L28" s="7" t="s">
        <v>4</v>
      </c>
      <c r="M28" s="7" t="str" cm="1">
        <f t="array" ref="M28">IFERROR(INDEX(C$3:C$16,_xlfn.AGGREGATE(15,6,(ROW($C$3:$C$16)-2)/(MATCH($C$3:$C$16&amp;$D$3:$D$16&amp;$E$3:$E$16,$C$3:$C$16&amp;$D$3:$D$16&amp;$E$3:$E$16,0)=ROW($C$3:$C$16)-2),COUNTIF($L$18:$L28,$L28))),"")</f>
        <v>007</v>
      </c>
      <c r="N28" s="7" t="str" cm="1">
        <f t="array" ref="N28">IFERROR(INDEX(D$3:D$16,_xlfn.AGGREGATE(15,6,(ROW($C$3:$C$16)-2)/(MATCH($C$3:$C$16&amp;$D$3:$D$16&amp;$E$3:$E$16,$C$3:$C$16&amp;$D$3:$D$16&amp;$E$3:$E$16,0)=ROW($C$3:$C$16)-2),COUNTIF($L$18:$L28,$L28))),"")</f>
        <v>Дверь вид 2</v>
      </c>
      <c r="O28" s="7" t="str" cm="1">
        <f t="array" ref="O28">IFERROR(INDEX(E$3:E$16,_xlfn.AGGREGATE(15,6,(ROW($C$3:$C$16)-2)/(MATCH($C$3:$C$16&amp;$D$3:$D$16&amp;$E$3:$E$16,$C$3:$C$16&amp;$D$3:$D$16&amp;$E$3:$E$16,0)=ROW($C$3:$C$16)-2),COUNTIF($L$18:$L28,$L28))),"")</f>
        <v>остекленение</v>
      </c>
      <c r="P28" s="7" cm="1">
        <f t="array" ref="P28">IFERROR(INDEX(F$3:F$16,_xlfn.AGGREGATE(15,6,(ROW($C$3:$C$16)-2)/(MATCH($C$3:$C$16&amp;$D$3:$D$16&amp;$E$3:$E$16,$C$3:$C$16&amp;$D$3:$D$16&amp;$E$3:$E$16,0)=ROW($C$3:$C$16)-2),COUNTIF($L$18:$L28,$L28))),"")</f>
        <v>1</v>
      </c>
      <c r="Q28" s="12">
        <f t="shared" si="4"/>
        <v>1.6666666666666667</v>
      </c>
    </row>
    <row r="29" spans="12:17" x14ac:dyDescent="0.25">
      <c r="L29" s="7" t="s">
        <v>4</v>
      </c>
      <c r="M29" s="7" t="str" cm="1">
        <f t="array" ref="M29">IFERROR(INDEX(C$3:C$16,_xlfn.AGGREGATE(15,6,(ROW($C$3:$C$16)-2)/(MATCH($C$3:$C$16&amp;$D$3:$D$16&amp;$E$3:$E$16,$C$3:$C$16&amp;$D$3:$D$16&amp;$E$3:$E$16,0)=ROW($C$3:$C$16)-2),COUNTIF($L$18:$L29,$L29))),"")</f>
        <v>007</v>
      </c>
      <c r="N29" s="7" t="str" cm="1">
        <f t="array" ref="N29">IFERROR(INDEX(D$3:D$16,_xlfn.AGGREGATE(15,6,(ROW($C$3:$C$16)-2)/(MATCH($C$3:$C$16&amp;$D$3:$D$16&amp;$E$3:$E$16,$C$3:$C$16&amp;$D$3:$D$16&amp;$E$3:$E$16,0)=ROW($C$3:$C$16)-2),COUNTIF($L$18:$L29,$L29))),"")</f>
        <v>Дверь вид 2</v>
      </c>
      <c r="O29" s="7" t="str" cm="1">
        <f t="array" ref="O29">IFERROR(INDEX(E$3:E$16,_xlfn.AGGREGATE(15,6,(ROW($C$3:$C$16)-2)/(MATCH($C$3:$C$16&amp;$D$3:$D$16&amp;$E$3:$E$16,$C$3:$C$16&amp;$D$3:$D$16&amp;$E$3:$E$16,0)=ROW($C$3:$C$16)-2),COUNTIF($L$18:$L29,$L29))),"")</f>
        <v>доп замок</v>
      </c>
      <c r="P29" s="7" cm="1">
        <f t="array" ref="P29">IFERROR(INDEX(F$3:F$16,_xlfn.AGGREGATE(15,6,(ROW($C$3:$C$16)-2)/(MATCH($C$3:$C$16&amp;$D$3:$D$16&amp;$E$3:$E$16,$C$3:$C$16&amp;$D$3:$D$16&amp;$E$3:$E$16,0)=ROW($C$3:$C$16)-2),COUNTIF($L$18:$L29,$L29))),"")</f>
        <v>0.2</v>
      </c>
      <c r="Q29" s="12">
        <f t="shared" si="4"/>
        <v>0.13333333333333333</v>
      </c>
    </row>
    <row r="30" spans="12:17" x14ac:dyDescent="0.25">
      <c r="L30" s="7" t="s">
        <v>4</v>
      </c>
      <c r="M30" s="7" t="str" cm="1">
        <f t="array" ref="M30">IFERROR(INDEX(C$3:C$16,_xlfn.AGGREGATE(15,6,(ROW($C$3:$C$16)-2)/(MATCH($C$3:$C$16&amp;$D$3:$D$16&amp;$E$3:$E$16,$C$3:$C$16&amp;$D$3:$D$16&amp;$E$3:$E$16,0)=ROW($C$3:$C$16)-2),COUNTIF($L$18:$L30,$L30))),"")</f>
        <v/>
      </c>
      <c r="N30" s="7" t="str" cm="1">
        <f t="array" ref="N30">IFERROR(INDEX(D$3:D$16,_xlfn.AGGREGATE(15,6,(ROW($C$3:$C$16)-2)/(MATCH($C$3:$C$16&amp;$D$3:$D$16&amp;$E$3:$E$16,$C$3:$C$16&amp;$D$3:$D$16&amp;$E$3:$E$16,0)=ROW($C$3:$C$16)-2),COUNTIF($L$18:$L30,$L30))),"")</f>
        <v/>
      </c>
      <c r="O30" s="7" t="str" cm="1">
        <f t="array" ref="O30">IFERROR(INDEX(E$3:E$16,_xlfn.AGGREGATE(15,6,(ROW($C$3:$C$16)-2)/(MATCH($C$3:$C$16&amp;$D$3:$D$16&amp;$E$3:$E$16,$C$3:$C$16&amp;$D$3:$D$16&amp;$E$3:$E$16,0)=ROW($C$3:$C$16)-2),COUNTIF($L$18:$L30,$L30))),"")</f>
        <v/>
      </c>
      <c r="P30" s="7" t="str" cm="1">
        <f t="array" ref="P30">IFERROR(INDEX(F$3:F$16,_xlfn.AGGREGATE(15,6,(ROW($C$3:$C$16)-2)/(MATCH($C$3:$C$16&amp;$D$3:$D$16&amp;$E$3:$E$16,$C$3:$C$16&amp;$D$3:$D$16&amp;$E$3:$E$16,0)=ROW($C$3:$C$16)-2),COUNTIF($L$18:$L30,$L30))),"")</f>
        <v/>
      </c>
      <c r="Q30" s="12" t="str">
        <f t="shared" si="4"/>
        <v/>
      </c>
    </row>
    <row r="31" spans="12:17" x14ac:dyDescent="0.25">
      <c r="L31" s="7" t="s">
        <v>4</v>
      </c>
      <c r="M31" s="7" t="str" cm="1">
        <f t="array" ref="M31">IFERROR(INDEX(C$3:C$16,_xlfn.AGGREGATE(15,6,(ROW($C$3:$C$16)-2)/(MATCH($C$3:$C$16&amp;$D$3:$D$16&amp;$E$3:$E$16,$C$3:$C$16&amp;$D$3:$D$16&amp;$E$3:$E$16,0)=ROW($C$3:$C$16)-2),COUNTIF($L$18:$L31,$L31))),"")</f>
        <v/>
      </c>
      <c r="N31" s="7" t="str" cm="1">
        <f t="array" ref="N31">IFERROR(INDEX(D$3:D$16,_xlfn.AGGREGATE(15,6,(ROW($C$3:$C$16)-2)/(MATCH($C$3:$C$16&amp;$D$3:$D$16&amp;$E$3:$E$16,$C$3:$C$16&amp;$D$3:$D$16&amp;$E$3:$E$16,0)=ROW($C$3:$C$16)-2),COUNTIF($L$18:$L31,$L31))),"")</f>
        <v/>
      </c>
      <c r="O31" s="7" t="str" cm="1">
        <f t="array" ref="O31">IFERROR(INDEX(E$3:E$16,_xlfn.AGGREGATE(15,6,(ROW($C$3:$C$16)-2)/(MATCH($C$3:$C$16&amp;$D$3:$D$16&amp;$E$3:$E$16,$C$3:$C$16&amp;$D$3:$D$16&amp;$E$3:$E$16,0)=ROW($C$3:$C$16)-2),COUNTIF($L$18:$L31,$L31))),"")</f>
        <v/>
      </c>
      <c r="P31" s="7" t="str" cm="1">
        <f t="array" ref="P31">IFERROR(INDEX(F$3:F$16,_xlfn.AGGREGATE(15,6,(ROW($C$3:$C$16)-2)/(MATCH($C$3:$C$16&amp;$D$3:$D$16&amp;$E$3:$E$16,$C$3:$C$16&amp;$D$3:$D$16&amp;$E$3:$E$16,0)=ROW($C$3:$C$16)-2),COUNTIF($L$18:$L31,$L31))),"")</f>
        <v/>
      </c>
      <c r="Q31" s="12" t="str">
        <f t="shared" si="4"/>
        <v/>
      </c>
    </row>
    <row r="32" spans="12:17" x14ac:dyDescent="0.25">
      <c r="L32" s="10" t="s">
        <v>5</v>
      </c>
      <c r="M32" s="7" t="str" cm="1">
        <f t="array" ref="M32">IFERROR(INDEX(C$3:C$16,_xlfn.AGGREGATE(15,6,(ROW($C$3:$C$16)-2)/(MATCH($C$3:$C$16&amp;$D$3:$D$16&amp;$E$3:$E$16,$C$3:$C$16&amp;$D$3:$D$16&amp;$E$3:$E$16,0)=ROW($C$3:$C$16)-2),COUNTIF($L$18:$L32,$L32))),"")</f>
        <v>006</v>
      </c>
      <c r="N32" s="7" t="str" cm="1">
        <f t="array" ref="N32">IFERROR(INDEX(D$3:D$16,_xlfn.AGGREGATE(15,6,(ROW($C$3:$C$16)-2)/(MATCH($C$3:$C$16&amp;$D$3:$D$16&amp;$E$3:$E$16,$C$3:$C$16&amp;$D$3:$D$16&amp;$E$3:$E$16,0)=ROW($C$3:$C$16)-2),COUNTIF($L$18:$L32,$L32))),"")</f>
        <v>Дверь вид 1</v>
      </c>
      <c r="O32" s="7" t="str" cm="1">
        <f t="array" ref="O32">IFERROR(INDEX(E$3:E$16,_xlfn.AGGREGATE(15,6,(ROW($C$3:$C$16)-2)/(MATCH($C$3:$C$16&amp;$D$3:$D$16&amp;$E$3:$E$16,$C$3:$C$16&amp;$D$3:$D$16&amp;$E$3:$E$16,0)=ROW($C$3:$C$16)-2),COUNTIF($L$18:$L32,$L32))),"")</f>
        <v>гибка обноски</v>
      </c>
      <c r="P32" s="7" cm="1">
        <f t="array" ref="P32">IFERROR(INDEX(F$3:F$16,_xlfn.AGGREGATE(15,6,(ROW($C$3:$C$16)-2)/(MATCH($C$3:$C$16&amp;$D$3:$D$16&amp;$E$3:$E$16,$C$3:$C$16&amp;$D$3:$D$16&amp;$E$3:$E$16,0)=ROW($C$3:$C$16)-2),COUNTIF($L$18:$L32,$L32))),"")</f>
        <v>0.2</v>
      </c>
      <c r="Q32" s="12">
        <f t="shared" si="4"/>
        <v>0.33333333333333337</v>
      </c>
    </row>
    <row r="33" spans="12:17" x14ac:dyDescent="0.25">
      <c r="L33" s="9" t="s">
        <v>5</v>
      </c>
      <c r="M33" s="7" t="str" cm="1">
        <f t="array" ref="M33">IFERROR(INDEX(C$3:C$16,_xlfn.AGGREGATE(15,6,(ROW($C$3:$C$16)-2)/(MATCH($C$3:$C$16&amp;$D$3:$D$16&amp;$E$3:$E$16,$C$3:$C$16&amp;$D$3:$D$16&amp;$E$3:$E$16,0)=ROW($C$3:$C$16)-2),COUNTIF($L$18:$L33,$L33))),"")</f>
        <v>006</v>
      </c>
      <c r="N33" s="7" t="str" cm="1">
        <f t="array" ref="N33">IFERROR(INDEX(D$3:D$16,_xlfn.AGGREGATE(15,6,(ROW($C$3:$C$16)-2)/(MATCH($C$3:$C$16&amp;$D$3:$D$16&amp;$E$3:$E$16,$C$3:$C$16&amp;$D$3:$D$16&amp;$E$3:$E$16,0)=ROW($C$3:$C$16)-2),COUNTIF($L$18:$L33,$L33))),"")</f>
        <v>Дверь вид 1</v>
      </c>
      <c r="O33" s="7" t="str" cm="1">
        <f t="array" ref="O33">IFERROR(INDEX(E$3:E$16,_xlfn.AGGREGATE(15,6,(ROW($C$3:$C$16)-2)/(MATCH($C$3:$C$16&amp;$D$3:$D$16&amp;$E$3:$E$16,$C$3:$C$16&amp;$D$3:$D$16&amp;$E$3:$E$16,0)=ROW($C$3:$C$16)-2),COUNTIF($L$18:$L33,$L33))),"")</f>
        <v>сварка обноски</v>
      </c>
      <c r="P33" s="7" cm="1">
        <f t="array" ref="P33">IFERROR(INDEX(F$3:F$16,_xlfn.AGGREGATE(15,6,(ROW($C$3:$C$16)-2)/(MATCH($C$3:$C$16&amp;$D$3:$D$16&amp;$E$3:$E$16,$C$3:$C$16&amp;$D$3:$D$16&amp;$E$3:$E$16,0)=ROW($C$3:$C$16)-2),COUNTIF($L$18:$L33,$L33))),"")</f>
        <v>5</v>
      </c>
      <c r="Q33" s="12">
        <f t="shared" si="4"/>
        <v>8.3333333333333339</v>
      </c>
    </row>
    <row r="34" spans="12:17" x14ac:dyDescent="0.25">
      <c r="L34" s="7" t="s">
        <v>5</v>
      </c>
      <c r="M34" s="7" t="str" cm="1">
        <f t="array" ref="M34">IFERROR(INDEX(C$3:C$16,_xlfn.AGGREGATE(15,6,(ROW($C$3:$C$16)-2)/(MATCH($C$3:$C$16&amp;$D$3:$D$16&amp;$E$3:$E$16,$C$3:$C$16&amp;$D$3:$D$16&amp;$E$3:$E$16,0)=ROW($C$3:$C$16)-2),COUNTIF($L$18:$L34,$L34))),"")</f>
        <v>007</v>
      </c>
      <c r="N34" s="7" t="str" cm="1">
        <f t="array" ref="N34">IFERROR(INDEX(D$3:D$16,_xlfn.AGGREGATE(15,6,(ROW($C$3:$C$16)-2)/(MATCH($C$3:$C$16&amp;$D$3:$D$16&amp;$E$3:$E$16,$C$3:$C$16&amp;$D$3:$D$16&amp;$E$3:$E$16,0)=ROW($C$3:$C$16)-2),COUNTIF($L$18:$L34,$L34))),"")</f>
        <v>Дверь вид 2</v>
      </c>
      <c r="O34" s="7" t="str" cm="1">
        <f t="array" ref="O34">IFERROR(INDEX(E$3:E$16,_xlfn.AGGREGATE(15,6,(ROW($C$3:$C$16)-2)/(MATCH($C$3:$C$16&amp;$D$3:$D$16&amp;$E$3:$E$16,$C$3:$C$16&amp;$D$3:$D$16&amp;$E$3:$E$16,0)=ROW($C$3:$C$16)-2),COUNTIF($L$18:$L34,$L34))),"")</f>
        <v>гибка полотна</v>
      </c>
      <c r="P34" s="7" cm="1">
        <f t="array" ref="P34">IFERROR(INDEX(F$3:F$16,_xlfn.AGGREGATE(15,6,(ROW($C$3:$C$16)-2)/(MATCH($C$3:$C$16&amp;$D$3:$D$16&amp;$E$3:$E$16,$C$3:$C$16&amp;$D$3:$D$16&amp;$E$3:$E$16,0)=ROW($C$3:$C$16)-2),COUNTIF($L$18:$L34,$L34))),"")</f>
        <v>1.37</v>
      </c>
      <c r="Q34" s="12">
        <f t="shared" si="4"/>
        <v>5.9366666666666674</v>
      </c>
    </row>
    <row r="35" spans="12:17" x14ac:dyDescent="0.25">
      <c r="L35" s="7" t="s">
        <v>5</v>
      </c>
      <c r="M35" s="7" t="str" cm="1">
        <f t="array" ref="M35">IFERROR(INDEX(C$3:C$16,_xlfn.AGGREGATE(15,6,(ROW($C$3:$C$16)-2)/(MATCH($C$3:$C$16&amp;$D$3:$D$16&amp;$E$3:$E$16,$C$3:$C$16&amp;$D$3:$D$16&amp;$E$3:$E$16,0)=ROW($C$3:$C$16)-2),COUNTIF($L$18:$L35,$L35))),"")</f>
        <v>006</v>
      </c>
      <c r="N35" s="7" t="str" cm="1">
        <f t="array" ref="N35">IFERROR(INDEX(D$3:D$16,_xlfn.AGGREGATE(15,6,(ROW($C$3:$C$16)-2)/(MATCH($C$3:$C$16&amp;$D$3:$D$16&amp;$E$3:$E$16,$C$3:$C$16&amp;$D$3:$D$16&amp;$E$3:$E$16,0)=ROW($C$3:$C$16)-2),COUNTIF($L$18:$L35,$L35))),"")</f>
        <v>Дверь вид 1</v>
      </c>
      <c r="O35" s="7" t="str" cm="1">
        <f t="array" ref="O35">IFERROR(INDEX(E$3:E$16,_xlfn.AGGREGATE(15,6,(ROW($C$3:$C$16)-2)/(MATCH($C$3:$C$16&amp;$D$3:$D$16&amp;$E$3:$E$16,$C$3:$C$16&amp;$D$3:$D$16&amp;$E$3:$E$16,0)=ROW($C$3:$C$16)-2),COUNTIF($L$18:$L35,$L35))),"")</f>
        <v>гибка полотна</v>
      </c>
      <c r="P35" s="7" cm="1">
        <f t="array" ref="P35">IFERROR(INDEX(F$3:F$16,_xlfn.AGGREGATE(15,6,(ROW($C$3:$C$16)-2)/(MATCH($C$3:$C$16&amp;$D$3:$D$16&amp;$E$3:$E$16,$C$3:$C$16&amp;$D$3:$D$16&amp;$E$3:$E$16,0)=ROW($C$3:$C$16)-2),COUNTIF($L$18:$L35,$L35))),"")</f>
        <v>0.25</v>
      </c>
      <c r="Q35" s="12">
        <f t="shared" si="4"/>
        <v>0.91666666666666663</v>
      </c>
    </row>
    <row r="36" spans="12:17" x14ac:dyDescent="0.25">
      <c r="L36" s="7" t="s">
        <v>5</v>
      </c>
      <c r="M36" s="7" t="str" cm="1">
        <f t="array" ref="M36">IFERROR(INDEX(C$3:C$16,_xlfn.AGGREGATE(15,6,(ROW($C$3:$C$16)-2)/(MATCH($C$3:$C$16&amp;$D$3:$D$16&amp;$E$3:$E$16,$C$3:$C$16&amp;$D$3:$D$16&amp;$E$3:$E$16,0)=ROW($C$3:$C$16)-2),COUNTIF($L$18:$L36,$L36))),"")</f>
        <v>006</v>
      </c>
      <c r="N36" s="7" t="str" cm="1">
        <f t="array" ref="N36">IFERROR(INDEX(D$3:D$16,_xlfn.AGGREGATE(15,6,(ROW($C$3:$C$16)-2)/(MATCH($C$3:$C$16&amp;$D$3:$D$16&amp;$E$3:$E$16,$C$3:$C$16&amp;$D$3:$D$16&amp;$E$3:$E$16,0)=ROW($C$3:$C$16)-2),COUNTIF($L$18:$L36,$L36))),"")</f>
        <v>Дверь вид 2</v>
      </c>
      <c r="O36" s="7" t="str" cm="1">
        <f t="array" ref="O36">IFERROR(INDEX(E$3:E$16,_xlfn.AGGREGATE(15,6,(ROW($C$3:$C$16)-2)/(MATCH($C$3:$C$16&amp;$D$3:$D$16&amp;$E$3:$E$16,$C$3:$C$16&amp;$D$3:$D$16&amp;$E$3:$E$16,0)=ROW($C$3:$C$16)-2),COUNTIF($L$18:$L36,$L36))),"")</f>
        <v>гибка обноски</v>
      </c>
      <c r="P36" s="7" cm="1">
        <f t="array" ref="P36">IFERROR(INDEX(F$3:F$16,_xlfn.AGGREGATE(15,6,(ROW($C$3:$C$16)-2)/(MATCH($C$3:$C$16&amp;$D$3:$D$16&amp;$E$3:$E$16,$C$3:$C$16&amp;$D$3:$D$16&amp;$E$3:$E$16,0)=ROW($C$3:$C$16)-2),COUNTIF($L$18:$L36,$L36))),"")</f>
        <v>0.3</v>
      </c>
      <c r="Q36" s="12">
        <f t="shared" si="4"/>
        <v>0.5</v>
      </c>
    </row>
    <row r="37" spans="12:17" x14ac:dyDescent="0.25">
      <c r="L37" s="7" t="s">
        <v>5</v>
      </c>
      <c r="M37" s="7" t="str" cm="1">
        <f t="array" ref="M37">IFERROR(INDEX(C$3:C$16,_xlfn.AGGREGATE(15,6,(ROW($C$3:$C$16)-2)/(MATCH($C$3:$C$16&amp;$D$3:$D$16&amp;$E$3:$E$16,$C$3:$C$16&amp;$D$3:$D$16&amp;$E$3:$E$16,0)=ROW($C$3:$C$16)-2),COUNTIF($L$18:$L37,$L37))),"")</f>
        <v>007</v>
      </c>
      <c r="N37" s="7" t="str" cm="1">
        <f t="array" ref="N37">IFERROR(INDEX(D$3:D$16,_xlfn.AGGREGATE(15,6,(ROW($C$3:$C$16)-2)/(MATCH($C$3:$C$16&amp;$D$3:$D$16&amp;$E$3:$E$16,$C$3:$C$16&amp;$D$3:$D$16&amp;$E$3:$E$16,0)=ROW($C$3:$C$16)-2),COUNTIF($L$18:$L37,$L37))),"")</f>
        <v>Дверь вид 2</v>
      </c>
      <c r="O37" s="7" t="str" cm="1">
        <f t="array" ref="O37">IFERROR(INDEX(E$3:E$16,_xlfn.AGGREGATE(15,6,(ROW($C$3:$C$16)-2)/(MATCH($C$3:$C$16&amp;$D$3:$D$16&amp;$E$3:$E$16,$C$3:$C$16&amp;$D$3:$D$16&amp;$E$3:$E$16,0)=ROW($C$3:$C$16)-2),COUNTIF($L$18:$L37,$L37))),"")</f>
        <v>гибка обноски</v>
      </c>
      <c r="P37" s="7" cm="1">
        <f t="array" ref="P37">IFERROR(INDEX(F$3:F$16,_xlfn.AGGREGATE(15,6,(ROW($C$3:$C$16)-2)/(MATCH($C$3:$C$16&amp;$D$3:$D$16&amp;$E$3:$E$16,$C$3:$C$16&amp;$D$3:$D$16&amp;$E$3:$E$16,0)=ROW($C$3:$C$16)-2),COUNTIF($L$18:$L37,$L37))),"")</f>
        <v>0.3</v>
      </c>
      <c r="Q37" s="12">
        <f t="shared" si="4"/>
        <v>0.89999999999999991</v>
      </c>
    </row>
    <row r="38" spans="12:17" x14ac:dyDescent="0.25">
      <c r="L38" s="7" t="s">
        <v>5</v>
      </c>
      <c r="M38" s="7" t="str" cm="1">
        <f t="array" ref="M38">IFERROR(INDEX(C$3:C$16,_xlfn.AGGREGATE(15,6,(ROW($C$3:$C$16)-2)/(MATCH($C$3:$C$16&amp;$D$3:$D$16&amp;$E$3:$E$16,$C$3:$C$16&amp;$D$3:$D$16&amp;$E$3:$E$16,0)=ROW($C$3:$C$16)-2),COUNTIF($L$18:$L38,$L38))),"")</f>
        <v>006</v>
      </c>
      <c r="N38" s="7" t="str" cm="1">
        <f t="array" ref="N38">IFERROR(INDEX(D$3:D$16,_xlfn.AGGREGATE(15,6,(ROW($C$3:$C$16)-2)/(MATCH($C$3:$C$16&amp;$D$3:$D$16&amp;$E$3:$E$16,$C$3:$C$16&amp;$D$3:$D$16&amp;$E$3:$E$16,0)=ROW($C$3:$C$16)-2),COUNTIF($L$18:$L38,$L38))),"")</f>
        <v>Дверь вид 1</v>
      </c>
      <c r="O38" s="7" t="str" cm="1">
        <f t="array" ref="O38">IFERROR(INDEX(E$3:E$16,_xlfn.AGGREGATE(15,6,(ROW($C$3:$C$16)-2)/(MATCH($C$3:$C$16&amp;$D$3:$D$16&amp;$E$3:$E$16,$C$3:$C$16&amp;$D$3:$D$16&amp;$E$3:$E$16,0)=ROW($C$3:$C$16)-2),COUNTIF($L$18:$L38,$L38))),"")</f>
        <v>сварка полосы</v>
      </c>
      <c r="P38" s="7" cm="1">
        <f t="array" ref="P38">IFERROR(INDEX(F$3:F$16,_xlfn.AGGREGATE(15,6,(ROW($C$3:$C$16)-2)/(MATCH($C$3:$C$16&amp;$D$3:$D$16&amp;$E$3:$E$16,$C$3:$C$16&amp;$D$3:$D$16&amp;$E$3:$E$16,0)=ROW($C$3:$C$16)-2),COUNTIF($L$18:$L38,$L38))),"")</f>
        <v>0.2</v>
      </c>
      <c r="Q38" s="12">
        <f t="shared" si="4"/>
        <v>0.53333333333333333</v>
      </c>
    </row>
    <row r="39" spans="12:17" x14ac:dyDescent="0.25">
      <c r="L39" s="7" t="s">
        <v>5</v>
      </c>
      <c r="M39" s="7" t="str" cm="1">
        <f t="array" ref="M39">IFERROR(INDEX(C$3:C$16,_xlfn.AGGREGATE(15,6,(ROW($C$3:$C$16)-2)/(MATCH($C$3:$C$16&amp;$D$3:$D$16&amp;$E$3:$E$16,$C$3:$C$16&amp;$D$3:$D$16&amp;$E$3:$E$16,0)=ROW($C$3:$C$16)-2),COUNTIF($L$18:$L39,$L39))),"")</f>
        <v>006</v>
      </c>
      <c r="N39" s="7" t="str" cm="1">
        <f t="array" ref="N39">IFERROR(INDEX(D$3:D$16,_xlfn.AGGREGATE(15,6,(ROW($C$3:$C$16)-2)/(MATCH($C$3:$C$16&amp;$D$3:$D$16&amp;$E$3:$E$16,$C$3:$C$16&amp;$D$3:$D$16&amp;$E$3:$E$16,0)=ROW($C$3:$C$16)-2),COUNTIF($L$18:$L39,$L39))),"")</f>
        <v>Дверь вид 1</v>
      </c>
      <c r="O39" s="7" t="str" cm="1">
        <f t="array" ref="O39">IFERROR(INDEX(E$3:E$16,_xlfn.AGGREGATE(15,6,(ROW($C$3:$C$16)-2)/(MATCH($C$3:$C$16&amp;$D$3:$D$16&amp;$E$3:$E$16,$C$3:$C$16&amp;$D$3:$D$16&amp;$E$3:$E$16,0)=ROW($C$3:$C$16)-2),COUNTIF($L$18:$L39,$L39))),"")</f>
        <v>зчистка полотна</v>
      </c>
      <c r="P39" s="7" cm="1">
        <f t="array" ref="P39">IFERROR(INDEX(F$3:F$16,_xlfn.AGGREGATE(15,6,(ROW($C$3:$C$16)-2)/(MATCH($C$3:$C$16&amp;$D$3:$D$16&amp;$E$3:$E$16,$C$3:$C$16&amp;$D$3:$D$16&amp;$E$3:$E$16,0)=ROW($C$3:$C$16)-2),COUNTIF($L$18:$L39,$L39))),"")</f>
        <v>0.4</v>
      </c>
      <c r="Q39" s="12">
        <f t="shared" si="4"/>
        <v>1.7333333333333334</v>
      </c>
    </row>
    <row r="40" spans="12:17" x14ac:dyDescent="0.25">
      <c r="L40" s="7" t="s">
        <v>5</v>
      </c>
      <c r="M40" s="7" t="str" cm="1">
        <f t="array" ref="M40">IFERROR(INDEX(C$3:C$16,_xlfn.AGGREGATE(15,6,(ROW($C$3:$C$16)-2)/(MATCH($C$3:$C$16&amp;$D$3:$D$16&amp;$E$3:$E$16,$C$3:$C$16&amp;$D$3:$D$16&amp;$E$3:$E$16,0)=ROW($C$3:$C$16)-2),COUNTIF($L$18:$L40,$L40))),"")</f>
        <v>006</v>
      </c>
      <c r="N40" s="7" t="str" cm="1">
        <f t="array" ref="N40">IFERROR(INDEX(D$3:D$16,_xlfn.AGGREGATE(15,6,(ROW($C$3:$C$16)-2)/(MATCH($C$3:$C$16&amp;$D$3:$D$16&amp;$E$3:$E$16,$C$3:$C$16&amp;$D$3:$D$16&amp;$E$3:$E$16,0)=ROW($C$3:$C$16)-2),COUNTIF($L$18:$L40,$L40))),"")</f>
        <v>Дверь вид 1</v>
      </c>
      <c r="O40" s="7" t="str" cm="1">
        <f t="array" ref="O40">IFERROR(INDEX(E$3:E$16,_xlfn.AGGREGATE(15,6,(ROW($C$3:$C$16)-2)/(MATCH($C$3:$C$16&amp;$D$3:$D$16&amp;$E$3:$E$16,$C$3:$C$16&amp;$D$3:$D$16&amp;$E$3:$E$16,0)=ROW($C$3:$C$16)-2),COUNTIF($L$18:$L40,$L40))),"")</f>
        <v>сборка двери</v>
      </c>
      <c r="P40" s="7" cm="1">
        <f t="array" ref="P40">IFERROR(INDEX(F$3:F$16,_xlfn.AGGREGATE(15,6,(ROW($C$3:$C$16)-2)/(MATCH($C$3:$C$16&amp;$D$3:$D$16&amp;$E$3:$E$16,$C$3:$C$16&amp;$D$3:$D$16&amp;$E$3:$E$16,0)=ROW($C$3:$C$16)-2),COUNTIF($L$18:$L40,$L40))),"")</f>
        <v>3</v>
      </c>
      <c r="Q40" s="12">
        <f t="shared" si="4"/>
        <v>18</v>
      </c>
    </row>
    <row r="41" spans="12:17" x14ac:dyDescent="0.25">
      <c r="L41" s="7" t="s">
        <v>5</v>
      </c>
      <c r="M41" s="7" t="str" cm="1">
        <f t="array" ref="M41">IFERROR(INDEX(C$3:C$16,_xlfn.AGGREGATE(15,6,(ROW($C$3:$C$16)-2)/(MATCH($C$3:$C$16&amp;$D$3:$D$16&amp;$E$3:$E$16,$C$3:$C$16&amp;$D$3:$D$16&amp;$E$3:$E$16,0)=ROW($C$3:$C$16)-2),COUNTIF($L$18:$L41,$L41))),"")</f>
        <v>006</v>
      </c>
      <c r="N41" s="7" t="str" cm="1">
        <f t="array" ref="N41">IFERROR(INDEX(D$3:D$16,_xlfn.AGGREGATE(15,6,(ROW($C$3:$C$16)-2)/(MATCH($C$3:$C$16&amp;$D$3:$D$16&amp;$E$3:$E$16,$C$3:$C$16&amp;$D$3:$D$16&amp;$E$3:$E$16,0)=ROW($C$3:$C$16)-2),COUNTIF($L$18:$L41,$L41))),"")</f>
        <v>Дверь вид 1</v>
      </c>
      <c r="O41" s="7" t="str" cm="1">
        <f t="array" ref="O41">IFERROR(INDEX(E$3:E$16,_xlfn.AGGREGATE(15,6,(ROW($C$3:$C$16)-2)/(MATCH($C$3:$C$16&amp;$D$3:$D$16&amp;$E$3:$E$16,$C$3:$C$16&amp;$D$3:$D$16&amp;$E$3:$E$16,0)=ROW($C$3:$C$16)-2),COUNTIF($L$18:$L41,$L41))),"")</f>
        <v>установка замка</v>
      </c>
      <c r="P41" s="7" cm="1">
        <f t="array" ref="P41">IFERROR(INDEX(F$3:F$16,_xlfn.AGGREGATE(15,6,(ROW($C$3:$C$16)-2)/(MATCH($C$3:$C$16&amp;$D$3:$D$16&amp;$E$3:$E$16,$C$3:$C$16&amp;$D$3:$D$16&amp;$E$3:$E$16,0)=ROW($C$3:$C$16)-2),COUNTIF($L$18:$L41,$L41))),"")</f>
        <v>0.4</v>
      </c>
      <c r="Q41" s="12">
        <f t="shared" si="4"/>
        <v>0.53333333333333333</v>
      </c>
    </row>
    <row r="42" spans="12:17" x14ac:dyDescent="0.25">
      <c r="L42" s="7" t="s">
        <v>5</v>
      </c>
      <c r="M42" s="7" t="str" cm="1">
        <f t="array" ref="M42">IFERROR(INDEX(C$3:C$16,_xlfn.AGGREGATE(15,6,(ROW($C$3:$C$16)-2)/(MATCH($C$3:$C$16&amp;$D$3:$D$16&amp;$E$3:$E$16,$C$3:$C$16&amp;$D$3:$D$16&amp;$E$3:$E$16,0)=ROW($C$3:$C$16)-2),COUNTIF($L$18:$L42,$L42))),"")</f>
        <v>007</v>
      </c>
      <c r="N42" s="7" t="str" cm="1">
        <f t="array" ref="N42">IFERROR(INDEX(D$3:D$16,_xlfn.AGGREGATE(15,6,(ROW($C$3:$C$16)-2)/(MATCH($C$3:$C$16&amp;$D$3:$D$16&amp;$E$3:$E$16,$C$3:$C$16&amp;$D$3:$D$16&amp;$E$3:$E$16,0)=ROW($C$3:$C$16)-2),COUNTIF($L$18:$L42,$L42))),"")</f>
        <v>Дверь вид 2</v>
      </c>
      <c r="O42" s="7" t="str" cm="1">
        <f t="array" ref="O42">IFERROR(INDEX(E$3:E$16,_xlfn.AGGREGATE(15,6,(ROW($C$3:$C$16)-2)/(MATCH($C$3:$C$16&amp;$D$3:$D$16&amp;$E$3:$E$16,$C$3:$C$16&amp;$D$3:$D$16&amp;$E$3:$E$16,0)=ROW($C$3:$C$16)-2),COUNTIF($L$18:$L42,$L42))),"")</f>
        <v>остекленение</v>
      </c>
      <c r="P42" s="7" cm="1">
        <f t="array" ref="P42">IFERROR(INDEX(F$3:F$16,_xlfn.AGGREGATE(15,6,(ROW($C$3:$C$16)-2)/(MATCH($C$3:$C$16&amp;$D$3:$D$16&amp;$E$3:$E$16,$C$3:$C$16&amp;$D$3:$D$16&amp;$E$3:$E$16,0)=ROW($C$3:$C$16)-2),COUNTIF($L$18:$L42,$L42))),"")</f>
        <v>1</v>
      </c>
      <c r="Q42" s="12">
        <f t="shared" si="4"/>
        <v>1.6666666666666667</v>
      </c>
    </row>
    <row r="43" spans="12:17" x14ac:dyDescent="0.25">
      <c r="L43" s="7" t="s">
        <v>5</v>
      </c>
      <c r="M43" s="7" t="str" cm="1">
        <f t="array" ref="M43">IFERROR(INDEX(C$3:C$16,_xlfn.AGGREGATE(15,6,(ROW($C$3:$C$16)-2)/(MATCH($C$3:$C$16&amp;$D$3:$D$16&amp;$E$3:$E$16,$C$3:$C$16&amp;$D$3:$D$16&amp;$E$3:$E$16,0)=ROW($C$3:$C$16)-2),COUNTIF($L$18:$L43,$L43))),"")</f>
        <v>007</v>
      </c>
      <c r="N43" s="7" t="str" cm="1">
        <f t="array" ref="N43">IFERROR(INDEX(D$3:D$16,_xlfn.AGGREGATE(15,6,(ROW($C$3:$C$16)-2)/(MATCH($C$3:$C$16&amp;$D$3:$D$16&amp;$E$3:$E$16,$C$3:$C$16&amp;$D$3:$D$16&amp;$E$3:$E$16,0)=ROW($C$3:$C$16)-2),COUNTIF($L$18:$L43,$L43))),"")</f>
        <v>Дверь вид 2</v>
      </c>
      <c r="O43" s="7" t="str" cm="1">
        <f t="array" ref="O43">IFERROR(INDEX(E$3:E$16,_xlfn.AGGREGATE(15,6,(ROW($C$3:$C$16)-2)/(MATCH($C$3:$C$16&amp;$D$3:$D$16&amp;$E$3:$E$16,$C$3:$C$16&amp;$D$3:$D$16&amp;$E$3:$E$16,0)=ROW($C$3:$C$16)-2),COUNTIF($L$18:$L43,$L43))),"")</f>
        <v>доп замок</v>
      </c>
      <c r="P43" s="7" cm="1">
        <f t="array" ref="P43">IFERROR(INDEX(F$3:F$16,_xlfn.AGGREGATE(15,6,(ROW($C$3:$C$16)-2)/(MATCH($C$3:$C$16&amp;$D$3:$D$16&amp;$E$3:$E$16,$C$3:$C$16&amp;$D$3:$D$16&amp;$E$3:$E$16,0)=ROW($C$3:$C$16)-2),COUNTIF($L$18:$L43,$L43))),"")</f>
        <v>0.2</v>
      </c>
      <c r="Q43" s="12">
        <f t="shared" si="4"/>
        <v>0.13333333333333333</v>
      </c>
    </row>
    <row r="44" spans="12:17" x14ac:dyDescent="0.25">
      <c r="L44" s="7" t="s">
        <v>5</v>
      </c>
      <c r="M44" s="7" t="str" cm="1">
        <f t="array" ref="M44">IFERROR(INDEX(C$3:C$16,_xlfn.AGGREGATE(15,6,(ROW($C$3:$C$16)-2)/(MATCH($C$3:$C$16&amp;$D$3:$D$16&amp;$E$3:$E$16,$C$3:$C$16&amp;$D$3:$D$16&amp;$E$3:$E$16,0)=ROW($C$3:$C$16)-2),COUNTIF($L$18:$L44,$L44))),"")</f>
        <v/>
      </c>
      <c r="N44" s="7" t="str" cm="1">
        <f t="array" ref="N44">IFERROR(INDEX(D$3:D$16,_xlfn.AGGREGATE(15,6,(ROW($C$3:$C$16)-2)/(MATCH($C$3:$C$16&amp;$D$3:$D$16&amp;$E$3:$E$16,$C$3:$C$16&amp;$D$3:$D$16&amp;$E$3:$E$16,0)=ROW($C$3:$C$16)-2),COUNTIF($L$18:$L44,$L44))),"")</f>
        <v/>
      </c>
      <c r="O44" s="7" t="str" cm="1">
        <f t="array" ref="O44">IFERROR(INDEX(E$3:E$16,_xlfn.AGGREGATE(15,6,(ROW($C$3:$C$16)-2)/(MATCH($C$3:$C$16&amp;$D$3:$D$16&amp;$E$3:$E$16,$C$3:$C$16&amp;$D$3:$D$16&amp;$E$3:$E$16,0)=ROW($C$3:$C$16)-2),COUNTIF($L$18:$L44,$L44))),"")</f>
        <v/>
      </c>
      <c r="P44" s="7" t="str" cm="1">
        <f t="array" ref="P44">IFERROR(INDEX(F$3:F$16,_xlfn.AGGREGATE(15,6,(ROW($C$3:$C$16)-2)/(MATCH($C$3:$C$16&amp;$D$3:$D$16&amp;$E$3:$E$16,$C$3:$C$16&amp;$D$3:$D$16&amp;$E$3:$E$16,0)=ROW($C$3:$C$16)-2),COUNTIF($L$18:$L44,$L44))),"")</f>
        <v/>
      </c>
      <c r="Q44" s="12" t="str">
        <f t="shared" si="4"/>
        <v/>
      </c>
    </row>
    <row r="45" spans="12:17" x14ac:dyDescent="0.25">
      <c r="L45" s="7" t="s">
        <v>5</v>
      </c>
      <c r="M45" s="7" t="str" cm="1">
        <f t="array" ref="M45">IFERROR(INDEX(C$3:C$16,_xlfn.AGGREGATE(15,6,(ROW($C$3:$C$16)-2)/(MATCH($C$3:$C$16&amp;$D$3:$D$16&amp;$E$3:$E$16,$C$3:$C$16&amp;$D$3:$D$16&amp;$E$3:$E$16,0)=ROW($C$3:$C$16)-2),COUNTIF($L$18:$L45,$L45))),"")</f>
        <v/>
      </c>
      <c r="N45" s="7" t="str" cm="1">
        <f t="array" ref="N45">IFERROR(INDEX(D$3:D$16,_xlfn.AGGREGATE(15,6,(ROW($C$3:$C$16)-2)/(MATCH($C$3:$C$16&amp;$D$3:$D$16&amp;$E$3:$E$16,$C$3:$C$16&amp;$D$3:$D$16&amp;$E$3:$E$16,0)=ROW($C$3:$C$16)-2),COUNTIF($L$18:$L45,$L45))),"")</f>
        <v/>
      </c>
      <c r="O45" s="7" t="str" cm="1">
        <f t="array" ref="O45">IFERROR(INDEX(E$3:E$16,_xlfn.AGGREGATE(15,6,(ROW($C$3:$C$16)-2)/(MATCH($C$3:$C$16&amp;$D$3:$D$16&amp;$E$3:$E$16,$C$3:$C$16&amp;$D$3:$D$16&amp;$E$3:$E$16,0)=ROW($C$3:$C$16)-2),COUNTIF($L$18:$L45,$L45))),"")</f>
        <v/>
      </c>
      <c r="P45" s="7" t="str" cm="1">
        <f t="array" ref="P45">IFERROR(INDEX(F$3:F$16,_xlfn.AGGREGATE(15,6,(ROW($C$3:$C$16)-2)/(MATCH($C$3:$C$16&amp;$D$3:$D$16&amp;$E$3:$E$16,$C$3:$C$16&amp;$D$3:$D$16&amp;$E$3:$E$16,0)=ROW($C$3:$C$16)-2),COUNTIF($L$18:$L45,$L45))),"")</f>
        <v/>
      </c>
      <c r="Q45" s="12" t="str">
        <f t="shared" si="4"/>
        <v/>
      </c>
    </row>
    <row r="46" spans="12:17" x14ac:dyDescent="0.25">
      <c r="L46" s="7" t="s">
        <v>5</v>
      </c>
      <c r="M46" s="7" t="str" cm="1">
        <f t="array" ref="M46">IFERROR(INDEX(C$3:C$16,_xlfn.AGGREGATE(15,6,(ROW($C$3:$C$16)-2)/(MATCH($C$3:$C$16&amp;$D$3:$D$16&amp;$E$3:$E$16,$C$3:$C$16&amp;$D$3:$D$16&amp;$E$3:$E$16,0)=ROW($C$3:$C$16)-2),COUNTIF($L$18:$L46,$L46))),"")</f>
        <v/>
      </c>
      <c r="N46" s="7" t="str" cm="1">
        <f t="array" ref="N46">IFERROR(INDEX(D$3:D$16,_xlfn.AGGREGATE(15,6,(ROW($C$3:$C$16)-2)/(MATCH($C$3:$C$16&amp;$D$3:$D$16&amp;$E$3:$E$16,$C$3:$C$16&amp;$D$3:$D$16&amp;$E$3:$E$16,0)=ROW($C$3:$C$16)-2),COUNTIF($L$18:$L46,$L46))),"")</f>
        <v/>
      </c>
      <c r="O46" s="7" t="str" cm="1">
        <f t="array" ref="O46">IFERROR(INDEX(E$3:E$16,_xlfn.AGGREGATE(15,6,(ROW($C$3:$C$16)-2)/(MATCH($C$3:$C$16&amp;$D$3:$D$16&amp;$E$3:$E$16,$C$3:$C$16&amp;$D$3:$D$16&amp;$E$3:$E$16,0)=ROW($C$3:$C$16)-2),COUNTIF($L$18:$L46,$L46))),"")</f>
        <v/>
      </c>
      <c r="P46" s="7" t="str" cm="1">
        <f t="array" ref="P46">IFERROR(INDEX(F$3:F$16,_xlfn.AGGREGATE(15,6,(ROW($C$3:$C$16)-2)/(MATCH($C$3:$C$16&amp;$D$3:$D$16&amp;$E$3:$E$16,$C$3:$C$16&amp;$D$3:$D$16&amp;$E$3:$E$16,0)=ROW($C$3:$C$16)-2),COUNTIF($L$18:$L46,$L46))),"")</f>
        <v/>
      </c>
      <c r="Q46" s="12" t="str">
        <f t="shared" si="4"/>
        <v/>
      </c>
    </row>
  </sheetData>
  <autoFilter ref="C2:J46" xr:uid="{00000000-0009-0000-0000-000000000000}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9"/>
  <sheetViews>
    <sheetView workbookViewId="0">
      <selection activeCell="B2" sqref="B2:E9"/>
    </sheetView>
  </sheetViews>
  <sheetFormatPr defaultRowHeight="15" x14ac:dyDescent="0.25"/>
  <cols>
    <col min="2" max="2" width="15.85546875" customWidth="1"/>
    <col min="3" max="3" width="13.5703125" customWidth="1"/>
    <col min="4" max="4" width="14.7109375" customWidth="1"/>
    <col min="5" max="5" width="16.7109375" customWidth="1"/>
    <col min="6" max="6" width="13.7109375" customWidth="1"/>
  </cols>
  <sheetData>
    <row r="2" spans="2:6" s="2" customFormat="1" ht="30" x14ac:dyDescent="0.25">
      <c r="B2" s="2" t="s">
        <v>15</v>
      </c>
      <c r="C2" s="4" t="s">
        <v>7</v>
      </c>
      <c r="D2" s="4" t="s">
        <v>17</v>
      </c>
      <c r="E2" s="5" t="s">
        <v>8</v>
      </c>
    </row>
    <row r="3" spans="2:6" x14ac:dyDescent="0.25">
      <c r="B3" t="s">
        <v>4</v>
      </c>
      <c r="C3" t="s">
        <v>2</v>
      </c>
      <c r="F3">
        <f>SUMIF(Лист1!E3:E16,D3,Лист1!H3:H16)</f>
        <v>0</v>
      </c>
    </row>
    <row r="4" spans="2:6" x14ac:dyDescent="0.25">
      <c r="B4" t="s">
        <v>4</v>
      </c>
    </row>
    <row r="5" spans="2:6" x14ac:dyDescent="0.25">
      <c r="B5" t="s">
        <v>4</v>
      </c>
    </row>
    <row r="6" spans="2:6" x14ac:dyDescent="0.25">
      <c r="B6" t="s">
        <v>4</v>
      </c>
    </row>
    <row r="7" spans="2:6" x14ac:dyDescent="0.25">
      <c r="B7" t="s">
        <v>4</v>
      </c>
    </row>
    <row r="8" spans="2:6" x14ac:dyDescent="0.25">
      <c r="B8" t="s">
        <v>4</v>
      </c>
    </row>
    <row r="9" spans="2:6" x14ac:dyDescent="0.25">
      <c r="B9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2024-08-31T15:57:50Z</dcterms:modified>
</cp:coreProperties>
</file>