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nuhov\Downloads\"/>
    </mc:Choice>
  </mc:AlternateContent>
  <bookViews>
    <workbookView xWindow="0" yWindow="0" windowWidth="23040" windowHeight="9060" activeTab="2"/>
  </bookViews>
  <sheets>
    <sheet name="Продажи" sheetId="2" r:id="rId1"/>
    <sheet name="Задание 1" sheetId="1" r:id="rId2"/>
    <sheet name="Задание 2" sheetId="10" r:id="rId3"/>
    <sheet name="Задание 3" sheetId="9" r:id="rId4"/>
    <sheet name="Задание 4" sheetId="8" r:id="rId5"/>
    <sheet name="Лист1" sheetId="5" state="hidden" r:id="rId6"/>
    <sheet name="задание2" sheetId="4" state="hidden" r:id="rId7"/>
  </sheets>
  <definedNames>
    <definedName name="_xlnm._FilterDatabase" localSheetId="1" hidden="1">'Задание 1'!$B$4:$F$102</definedName>
    <definedName name="_xlnm._FilterDatabase" localSheetId="4" hidden="1">'Задание 4'!$B$2:$AC$113</definedName>
    <definedName name="_xlnm._FilterDatabase" localSheetId="0" hidden="1">Продажи!$B$2:$E$198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L13" i="1" l="1"/>
  <c r="K13" i="1"/>
  <c r="J14" i="1"/>
  <c r="E7" i="5" l="1"/>
  <c r="C18" i="5"/>
  <c r="C17" i="5"/>
  <c r="M13" i="1" l="1"/>
  <c r="M16" i="1"/>
  <c r="E16" i="5"/>
  <c r="K14" i="1" l="1"/>
  <c r="L14" i="1" l="1"/>
  <c r="B5" i="4"/>
  <c r="B6" i="4"/>
  <c r="B7" i="4"/>
  <c r="B9" i="4"/>
  <c r="C9" i="4" s="1"/>
  <c r="M14" i="1" l="1"/>
  <c r="C4" i="4"/>
  <c r="C12" i="4" l="1"/>
  <c r="C2" i="4"/>
  <c r="C14" i="4"/>
  <c r="C16" i="4"/>
  <c r="C15" i="4"/>
  <c r="C13" i="4"/>
  <c r="C3" i="4"/>
  <c r="C5" i="4"/>
  <c r="C17" i="4"/>
  <c r="C10" i="4"/>
  <c r="C11" i="4"/>
  <c r="C7" i="4"/>
  <c r="C6" i="4"/>
  <c r="C8" i="4" l="1"/>
</calcChain>
</file>

<file path=xl/comments1.xml><?xml version="1.0" encoding="utf-8"?>
<comments xmlns="http://schemas.openxmlformats.org/spreadsheetml/2006/main">
  <authors>
    <author>Козырев Александр Владимирович</author>
  </authors>
  <commentLis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Козырев Александр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Необходимо </t>
        </r>
        <r>
          <rPr>
            <u/>
            <sz val="9"/>
            <color indexed="81"/>
            <rFont val="Tahoma"/>
            <family val="2"/>
            <charset val="204"/>
          </rPr>
          <t>подтянуть ответственных ООТ</t>
        </r>
        <r>
          <rPr>
            <sz val="9"/>
            <color indexed="81"/>
            <rFont val="Tahoma"/>
            <family val="2"/>
            <charset val="204"/>
          </rPr>
          <t xml:space="preserve"> с помощью функций </t>
        </r>
        <r>
          <rPr>
            <b/>
            <sz val="9"/>
            <color indexed="81"/>
            <rFont val="Tahoma"/>
            <family val="2"/>
            <charset val="204"/>
          </rPr>
          <t>ВПР</t>
        </r>
        <r>
          <rPr>
            <sz val="9"/>
            <color indexed="81"/>
            <rFont val="Tahoma"/>
            <family val="2"/>
            <charset val="204"/>
          </rPr>
          <t xml:space="preserve"> или </t>
        </r>
        <r>
          <rPr>
            <b/>
            <sz val="9"/>
            <color indexed="81"/>
            <rFont val="Tahoma"/>
            <family val="2"/>
            <charset val="204"/>
          </rPr>
          <t>ИНДЕКС(ПОИСКПОЗ)</t>
        </r>
      </text>
    </comment>
  </commentList>
</comments>
</file>

<file path=xl/comments2.xml><?xml version="1.0" encoding="utf-8"?>
<comments xmlns="http://schemas.openxmlformats.org/spreadsheetml/2006/main">
  <authors>
    <author>Козырев Александр Владимирович</author>
  </authors>
  <commentList>
    <comment ref="H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ЗАДАНИЕ:
</t>
        </r>
        <r>
          <rPr>
            <sz val="9"/>
            <color indexed="81"/>
            <rFont val="Tahoma"/>
            <family val="2"/>
            <charset val="204"/>
          </rPr>
          <t xml:space="preserve">
для каждого ответствпенного ООТ необходимо </t>
        </r>
        <r>
          <rPr>
            <b/>
            <u/>
            <sz val="9"/>
            <color indexed="81"/>
            <rFont val="Tahoma"/>
            <family val="2"/>
            <charset val="204"/>
          </rPr>
          <t>формулой</t>
        </r>
        <r>
          <rPr>
            <sz val="9"/>
            <color indexed="81"/>
            <rFont val="Tahoma"/>
            <family val="2"/>
            <charset val="204"/>
          </rPr>
          <t xml:space="preserve"> посчитать кол-во всех
закрепленных за ним клиентов</t>
        </r>
        <r>
          <rPr>
            <b/>
            <sz val="9"/>
            <color indexed="81"/>
            <rFont val="Tahoma"/>
            <family val="2"/>
            <charset val="204"/>
          </rPr>
          <t xml:space="preserve"> (c листа ЗАДАНИЕ табл B2:F100)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ЗАДАНИЕ:
</t>
        </r>
        <r>
          <rPr>
            <sz val="9"/>
            <color indexed="81"/>
            <rFont val="Tahoma"/>
            <family val="2"/>
            <charset val="204"/>
          </rPr>
          <t xml:space="preserve">
для каждого ответствпенного ООТ необходимо </t>
        </r>
        <r>
          <rPr>
            <b/>
            <sz val="9"/>
            <color indexed="81"/>
            <rFont val="Tahoma"/>
            <family val="2"/>
            <charset val="204"/>
          </rPr>
          <t>формулой</t>
        </r>
        <r>
          <rPr>
            <sz val="9"/>
            <color indexed="81"/>
            <rFont val="Tahoma"/>
            <family val="2"/>
            <charset val="204"/>
          </rPr>
          <t xml:space="preserve"> посчитать кол-во всех
закрепленных за ним клиентов с </t>
        </r>
        <r>
          <rPr>
            <u/>
            <sz val="9"/>
            <color indexed="81"/>
            <rFont val="Tahoma"/>
            <family val="2"/>
            <charset val="204"/>
          </rPr>
          <t>ненулевыми</t>
        </r>
        <r>
          <rPr>
            <sz val="9"/>
            <color indexed="81"/>
            <rFont val="Tahoma"/>
            <family val="2"/>
            <charset val="204"/>
          </rPr>
          <t xml:space="preserve"> продажами </t>
        </r>
        <r>
          <rPr>
            <b/>
            <sz val="9"/>
            <color indexed="81"/>
            <rFont val="Tahoma"/>
            <family val="2"/>
            <charset val="204"/>
          </rPr>
          <t xml:space="preserve">
(данные на листе Продажи)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ЗАДАНИЕ:
</t>
        </r>
        <r>
          <rPr>
            <sz val="9"/>
            <color indexed="81"/>
            <rFont val="Tahoma"/>
            <family val="2"/>
            <charset val="204"/>
          </rPr>
          <t xml:space="preserve">для каждого ответствпенного ООТ необходимо </t>
        </r>
        <r>
          <rPr>
            <b/>
            <sz val="9"/>
            <color indexed="81"/>
            <rFont val="Tahoma"/>
            <family val="2"/>
            <charset val="204"/>
          </rPr>
          <t>формулой</t>
        </r>
        <r>
          <rPr>
            <sz val="9"/>
            <color indexed="81"/>
            <rFont val="Tahoma"/>
            <family val="2"/>
            <charset val="204"/>
          </rPr>
          <t xml:space="preserve"> посчитать сумму продаж всех
закрепленных за ним клиентов в 2020 году
</t>
        </r>
        <r>
          <rPr>
            <b/>
            <sz val="9"/>
            <color indexed="81"/>
            <rFont val="Tahoma"/>
            <family val="2"/>
            <charset val="204"/>
          </rPr>
          <t>(данные на листе Продажи)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ЗАДАНИЕ:
</t>
        </r>
        <r>
          <rPr>
            <sz val="9"/>
            <color indexed="81"/>
            <rFont val="Tahoma"/>
            <family val="2"/>
            <charset val="204"/>
          </rPr>
          <t xml:space="preserve">между всеми ответствпенными ООТ необходимо </t>
        </r>
        <r>
          <rPr>
            <b/>
            <sz val="9"/>
            <color indexed="81"/>
            <rFont val="Tahoma"/>
            <family val="2"/>
            <charset val="204"/>
          </rPr>
          <t xml:space="preserve">формулой </t>
        </r>
        <r>
          <rPr>
            <sz val="9"/>
            <color indexed="81"/>
            <rFont val="Tahoma"/>
            <family val="2"/>
            <charset val="204"/>
          </rPr>
          <t xml:space="preserve">распределить план продаж из ячейки </t>
        </r>
        <r>
          <rPr>
            <b/>
            <sz val="9"/>
            <color indexed="81"/>
            <rFont val="Tahoma"/>
            <family val="2"/>
            <charset val="204"/>
          </rPr>
          <t>N2 по доле продаж в руб. 2020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(данные на листе Продажи)</t>
        </r>
      </text>
    </comment>
  </commentList>
</comments>
</file>

<file path=xl/connections.xml><?xml version="1.0" encoding="utf-8"?>
<connections xmlns="http://schemas.openxmlformats.org/spreadsheetml/2006/main">
  <connection id="1" odcFile="C:\Users\akozyrev\Documents\Мои источники данных\biwork Продажи.odc" keepAlive="1" name="biwork Продажи" type="5" refreshedVersion="6" background="1">
    <dbPr connection="Provider=MSOLAP.8;Integrated Security=SSPI;Persist Security Info=True;Initial Catalog=Продажи;Data Source=biwork;MDX Compatibility=1;Safety Options=2;MDX Missing Member Mode=Error;Update Isolation Level=2" command="Продажи" commandType="1"/>
    <olapPr sendLocale="1" rowDrillCount="1000"/>
  </connection>
  <connection id="2" odcFile="C:\Users\akozyrev\Documents\Мои источники данных\biwork Продажи.odc" keepAlive="1" name="biwork Продажи1" type="5" refreshedVersion="6" background="1">
    <dbPr connection="Provider=MSOLAP.8;Integrated Security=SSPI;Persist Security Info=True;Initial Catalog=Продажи;Data Source=biwork;MDX Compatibility=1;Safety Options=2;MDX Missing Member Mode=Error;Update Isolation Level=2" command="Продажи" commandType="1"/>
    <olapPr sendLocale="1" rowDrillCount="1000"/>
  </connection>
</connections>
</file>

<file path=xl/sharedStrings.xml><?xml version="1.0" encoding="utf-8"?>
<sst xmlns="http://schemas.openxmlformats.org/spreadsheetml/2006/main" count="1144" uniqueCount="611">
  <si>
    <t>link ID</t>
  </si>
  <si>
    <t>Клиент</t>
  </si>
  <si>
    <t>Наименование связи</t>
  </si>
  <si>
    <t>формат</t>
  </si>
  <si>
    <t>Ответственный ООТ</t>
  </si>
  <si>
    <t>dmd-000329894</t>
  </si>
  <si>
    <t>kf1000011040</t>
  </si>
  <si>
    <t>nf1000109271</t>
  </si>
  <si>
    <t>rf-000453692</t>
  </si>
  <si>
    <t>nsf-000407461</t>
  </si>
  <si>
    <t>rf-000456785</t>
  </si>
  <si>
    <t>kf-000380308</t>
  </si>
  <si>
    <t>srf-000425984</t>
  </si>
  <si>
    <t>dmd1000040251</t>
  </si>
  <si>
    <t>nsf1000055494</t>
  </si>
  <si>
    <t>nsf-000578424</t>
  </si>
  <si>
    <t>of1000115352</t>
  </si>
  <si>
    <t>spb1000003456</t>
  </si>
  <si>
    <t>rf1000022777</t>
  </si>
  <si>
    <t>rf-000464367</t>
  </si>
  <si>
    <t>rf-000463078</t>
  </si>
  <si>
    <t>spb-000496150</t>
  </si>
  <si>
    <t>srf1000077572</t>
  </si>
  <si>
    <t>nf1000167221</t>
  </si>
  <si>
    <t>spb-000493475</t>
  </si>
  <si>
    <t>rf1000032676</t>
  </si>
  <si>
    <t>dmd-000316656</t>
  </si>
  <si>
    <t>of1000050742</t>
  </si>
  <si>
    <t>nf1000165539</t>
  </si>
  <si>
    <t>nf1000100985</t>
  </si>
  <si>
    <t>spb1000008321</t>
  </si>
  <si>
    <t>of1000115379</t>
  </si>
  <si>
    <t>of1000114379</t>
  </si>
  <si>
    <t>of-000535657</t>
  </si>
  <si>
    <t>of1000130204</t>
  </si>
  <si>
    <t>nsf-000405324</t>
  </si>
  <si>
    <t>kf-000372096</t>
  </si>
  <si>
    <t>srf-000425983</t>
  </si>
  <si>
    <t>nf1000016196</t>
  </si>
  <si>
    <t>sur1000103418</t>
  </si>
  <si>
    <t>rf1000061737</t>
  </si>
  <si>
    <t>nsf1000025946</t>
  </si>
  <si>
    <t>ufa1000101336</t>
  </si>
  <si>
    <t>of1000115404</t>
  </si>
  <si>
    <t>of1000114461</t>
  </si>
  <si>
    <t>dmd1000029621</t>
  </si>
  <si>
    <t>of1000136707</t>
  </si>
  <si>
    <t>ufa-000259018</t>
  </si>
  <si>
    <t>vf1000068571</t>
  </si>
  <si>
    <t>rf-000462752</t>
  </si>
  <si>
    <t>of1000145674</t>
  </si>
  <si>
    <t>sur-000235157</t>
  </si>
  <si>
    <t>spb1000003445</t>
  </si>
  <si>
    <t>srf1000013751</t>
  </si>
  <si>
    <t>dmd1000069557</t>
  </si>
  <si>
    <t>rf-000466892</t>
  </si>
  <si>
    <t>kf-000377069</t>
  </si>
  <si>
    <t>spb-000492046</t>
  </si>
  <si>
    <t>sur-000234335</t>
  </si>
  <si>
    <t>nsf-000404642</t>
  </si>
  <si>
    <t>prm1000012759</t>
  </si>
  <si>
    <t>rf1000057268</t>
  </si>
  <si>
    <t>nsf-000426251</t>
  </si>
  <si>
    <t>rf-000465341</t>
  </si>
  <si>
    <t>of1000124796</t>
  </si>
  <si>
    <t>spb1000077165</t>
  </si>
  <si>
    <t>nf-000399781</t>
  </si>
  <si>
    <t>kf1000030521</t>
  </si>
  <si>
    <t>kf1000113552</t>
  </si>
  <si>
    <t>spb1000032993</t>
  </si>
  <si>
    <t>vf1000009823</t>
  </si>
  <si>
    <t>rf1000061803</t>
  </si>
  <si>
    <t>dmd1000035258</t>
  </si>
  <si>
    <t>spb1000013368</t>
  </si>
  <si>
    <t>of1000045874</t>
  </si>
  <si>
    <t>nsf1000016349</t>
  </si>
  <si>
    <t>nf1000001486</t>
  </si>
  <si>
    <t>of1000148744</t>
  </si>
  <si>
    <t>spb-000481695</t>
  </si>
  <si>
    <t>nf-000396529</t>
  </si>
  <si>
    <t>kf-000381680</t>
  </si>
  <si>
    <t>rf-000466437</t>
  </si>
  <si>
    <t>ufa1000043810</t>
  </si>
  <si>
    <t>spb-000471938</t>
  </si>
  <si>
    <t>dmd1000020107</t>
  </si>
  <si>
    <t>dmd-000334799</t>
  </si>
  <si>
    <t>spb-000469734</t>
  </si>
  <si>
    <t>stv-000358124</t>
  </si>
  <si>
    <t>rf1000012806</t>
  </si>
  <si>
    <t>dmd-000322162</t>
  </si>
  <si>
    <t>vf1000009822</t>
  </si>
  <si>
    <t>of1000115406</t>
  </si>
  <si>
    <t>dmd-000579623</t>
  </si>
  <si>
    <t>dmd-000296547</t>
  </si>
  <si>
    <t>sur-000235988</t>
  </si>
  <si>
    <t>nf-000394234</t>
  </si>
  <si>
    <t>ufa1000014319</t>
  </si>
  <si>
    <t>kf1000020899</t>
  </si>
  <si>
    <t>srf1000008774</t>
  </si>
  <si>
    <t>sur-000235100</t>
  </si>
  <si>
    <t>srf-000421272</t>
  </si>
  <si>
    <t>of1000075275</t>
  </si>
  <si>
    <t>dmd-000335147</t>
  </si>
  <si>
    <t>Link ID</t>
  </si>
  <si>
    <t>год</t>
  </si>
  <si>
    <t>объем продаж</t>
  </si>
  <si>
    <t>Справочник "КЛИЕНТЫ"</t>
  </si>
  <si>
    <t>кол-во закрепленных  клиентов</t>
  </si>
  <si>
    <t>ИТОГО :</t>
  </si>
  <si>
    <t>кол-во клиентов с продажами в 2020</t>
  </si>
  <si>
    <t>сумма продажам в 2020
[руб.]</t>
  </si>
  <si>
    <t>сумма возвратов за 2019 и 2020 (возвраты - отрицательные суммы в продажах)</t>
  </si>
  <si>
    <t>ответственный ООТ</t>
  </si>
  <si>
    <t>↓</t>
  </si>
  <si>
    <t>Иванов_ИИ</t>
  </si>
  <si>
    <t>Владимиров_ВВ</t>
  </si>
  <si>
    <t>Дмитриев_ДД</t>
  </si>
  <si>
    <t>Андреев_АА</t>
  </si>
  <si>
    <t>Борисов_ББ</t>
  </si>
  <si>
    <t>Гаврилов_ГГ</t>
  </si>
  <si>
    <t>Егоров_ЕЕ</t>
  </si>
  <si>
    <t>Захаров_ЗЗ</t>
  </si>
  <si>
    <t>План продаж [руб.]
[%]</t>
  </si>
  <si>
    <t>Наименование товара</t>
  </si>
  <si>
    <t>Набор циркулей универсальн.</t>
  </si>
  <si>
    <t>Циркуль проффесиональный</t>
  </si>
  <si>
    <t>ОБОРОТ = ОБРОТ НЕТТО + НДС
ОБОРОТ НЕТТО = Валовый ДОХОД + Себестоимость
Наценка НЕТТО = Валовый ДОХОД / Себестоимость
НДС = 20%</t>
  </si>
  <si>
    <t>Товар</t>
  </si>
  <si>
    <t>Маркер для доски</t>
  </si>
  <si>
    <t>Валовый ДОХОД [руб.]</t>
  </si>
  <si>
    <t>НДС [%]</t>
  </si>
  <si>
    <t>Цена без НДС [руб.]</t>
  </si>
  <si>
    <t>Цена с НДС [руб.]</t>
  </si>
  <si>
    <t>ОБОРОТ [руб.]</t>
  </si>
  <si>
    <t>Наценка НЕТТО [%]</t>
  </si>
  <si>
    <t>Флипчарт</t>
  </si>
  <si>
    <t>Доска Магнитно-маркерная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</si>
  <si>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</si>
  <si>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</si>
  <si>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</si>
  <si>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</si>
  <si>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</si>
  <si>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</si>
  <si>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</si>
  <si>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</si>
  <si>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</si>
  <si>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</si>
  <si>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</si>
  <si>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</si>
  <si>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</si>
  <si>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</si>
  <si>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</si>
  <si>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</si>
  <si>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</si>
  <si>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</si>
  <si>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</si>
  <si>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</si>
  <si>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клиент 21</t>
  </si>
  <si>
    <t>клиент 22</t>
  </si>
  <si>
    <t>клиент 23</t>
  </si>
  <si>
    <t>клиент 24</t>
  </si>
  <si>
    <t>клиент 25</t>
  </si>
  <si>
    <t>клиент 26</t>
  </si>
  <si>
    <t>клиент 27</t>
  </si>
  <si>
    <t>клиент 28</t>
  </si>
  <si>
    <t>клиент 29</t>
  </si>
  <si>
    <t>клиент 30</t>
  </si>
  <si>
    <t>клиент 31</t>
  </si>
  <si>
    <t>клиент 32</t>
  </si>
  <si>
    <t>клиент 33</t>
  </si>
  <si>
    <t>клиент 34</t>
  </si>
  <si>
    <t>клиент 35</t>
  </si>
  <si>
    <t>клиент 36</t>
  </si>
  <si>
    <t>клиент 37</t>
  </si>
  <si>
    <t>клиент 38</t>
  </si>
  <si>
    <t>клиент 39</t>
  </si>
  <si>
    <t>клиент 40</t>
  </si>
  <si>
    <t>клиент 41</t>
  </si>
  <si>
    <t>клиент 42</t>
  </si>
  <si>
    <t>клиент 43</t>
  </si>
  <si>
    <t>клиент 44</t>
  </si>
  <si>
    <t>клиент 45</t>
  </si>
  <si>
    <t>клиент 46</t>
  </si>
  <si>
    <t>клиент 47</t>
  </si>
  <si>
    <t>клиент 48</t>
  </si>
  <si>
    <t>клиент 49</t>
  </si>
  <si>
    <t>клиент 50</t>
  </si>
  <si>
    <t>клиент 51</t>
  </si>
  <si>
    <t>клиент 52</t>
  </si>
  <si>
    <t>клиент 53</t>
  </si>
  <si>
    <t>клиент 54</t>
  </si>
  <si>
    <t>клиент 55</t>
  </si>
  <si>
    <t>клиент 56</t>
  </si>
  <si>
    <t>клиент 57</t>
  </si>
  <si>
    <t>клиент 58</t>
  </si>
  <si>
    <t>клиент 59</t>
  </si>
  <si>
    <t>клиент 60</t>
  </si>
  <si>
    <t>клиент 61</t>
  </si>
  <si>
    <t>клиент 62</t>
  </si>
  <si>
    <t>клиент 63</t>
  </si>
  <si>
    <t>клиент 64</t>
  </si>
  <si>
    <t>клиент 65</t>
  </si>
  <si>
    <t>клиент 66</t>
  </si>
  <si>
    <t>клиент 67</t>
  </si>
  <si>
    <t>клиент 68</t>
  </si>
  <si>
    <t>клиент 69</t>
  </si>
  <si>
    <t>клиент 70</t>
  </si>
  <si>
    <t>клиент 71</t>
  </si>
  <si>
    <t>клиент 72</t>
  </si>
  <si>
    <t>клиент 73</t>
  </si>
  <si>
    <t>клиент 74</t>
  </si>
  <si>
    <t>клиент 75</t>
  </si>
  <si>
    <t>клиент 76</t>
  </si>
  <si>
    <t>клиент 77</t>
  </si>
  <si>
    <t>клиент 78</t>
  </si>
  <si>
    <t>клиент 79</t>
  </si>
  <si>
    <t>клиент 80</t>
  </si>
  <si>
    <t>клиент 81</t>
  </si>
  <si>
    <t>клиент 82</t>
  </si>
  <si>
    <t>клиент 83</t>
  </si>
  <si>
    <t>клиент 84</t>
  </si>
  <si>
    <t>клиент 85</t>
  </si>
  <si>
    <t>клиент 86</t>
  </si>
  <si>
    <t>клиент 87</t>
  </si>
  <si>
    <t>клиент 88</t>
  </si>
  <si>
    <t>клиент 89</t>
  </si>
  <si>
    <t>клиент 90</t>
  </si>
  <si>
    <t>клиент 91</t>
  </si>
  <si>
    <t>клиент 92</t>
  </si>
  <si>
    <t>клиент 93</t>
  </si>
  <si>
    <t>клиент 94</t>
  </si>
  <si>
    <t>клиент 95</t>
  </si>
  <si>
    <t>клиент 96</t>
  </si>
  <si>
    <t>клиент 97</t>
  </si>
  <si>
    <t>клиент 98</t>
  </si>
  <si>
    <t>клиент 1 (dmd-000329894)</t>
  </si>
  <si>
    <t>клиент 2 (kf1000011040)</t>
  </si>
  <si>
    <t>клиент 3 (nf1000109271)</t>
  </si>
  <si>
    <t>клиент 4 (rf-000453692)</t>
  </si>
  <si>
    <t>клиент 5 (nsf-000407461)</t>
  </si>
  <si>
    <t>клиент 6 (rf-000456785)</t>
  </si>
  <si>
    <t>клиент 7 (kf-000380308)</t>
  </si>
  <si>
    <t>клиент 8 (srf-000425984)</t>
  </si>
  <si>
    <t>клиент 9 (dmd1000040251)</t>
  </si>
  <si>
    <t>клиент 10 (nsf1000055494)</t>
  </si>
  <si>
    <t>клиент 11 (nsf-000578424)</t>
  </si>
  <si>
    <t>клиент 12 (of1000115352)</t>
  </si>
  <si>
    <t>клиент 13 (spb1000003456)</t>
  </si>
  <si>
    <t>клиент 14 (rf1000022777)</t>
  </si>
  <si>
    <t>клиент 15 (rf-000464367)</t>
  </si>
  <si>
    <t>клиент 16 (rf-000463078)</t>
  </si>
  <si>
    <t>клиент 17 (spb-000496150)</t>
  </si>
  <si>
    <t>клиент 18 (srf1000077572)</t>
  </si>
  <si>
    <t>клиент 19 (nf1000167221)</t>
  </si>
  <si>
    <t>клиент 20 (spb-000493475)</t>
  </si>
  <si>
    <t>клиент 21 (rf1000032676)</t>
  </si>
  <si>
    <t>клиент 22 (dmd-000316656)</t>
  </si>
  <si>
    <t>клиент 23 (of1000050742)</t>
  </si>
  <si>
    <t>клиент 24 (nf1000165539)</t>
  </si>
  <si>
    <t>клиент 25 (nf1000100985)</t>
  </si>
  <si>
    <t>клиент 26 (spb1000008321)</t>
  </si>
  <si>
    <t>клиент 27 (of1000115379)</t>
  </si>
  <si>
    <t>клиент 28 (of1000114379)</t>
  </si>
  <si>
    <t>клиент 29 (of-000535657)</t>
  </si>
  <si>
    <t>клиент 30 (of1000130204)</t>
  </si>
  <si>
    <t>клиент 31 (nsf-000405324)</t>
  </si>
  <si>
    <t>клиент 32 (kf-000372096)</t>
  </si>
  <si>
    <t>клиент 33 (srf-000425983)</t>
  </si>
  <si>
    <t>клиент 34 (nf1000016196)</t>
  </si>
  <si>
    <t>клиент 35 (sur1000103418)</t>
  </si>
  <si>
    <t>клиент 36 (rf1000061737)</t>
  </si>
  <si>
    <t>клиент 37 (nsf1000025946)</t>
  </si>
  <si>
    <t>клиент 38 (ufa1000101336)</t>
  </si>
  <si>
    <t>клиент 39 (of1000115404)</t>
  </si>
  <si>
    <t>клиент 40 (of1000114461)</t>
  </si>
  <si>
    <t>клиент 41 (dmd1000029621)</t>
  </si>
  <si>
    <t>клиент 42 (of1000136707)</t>
  </si>
  <si>
    <t>клиент 43 (ufa-000259018)</t>
  </si>
  <si>
    <t>клиент 44 (vf1000068571)</t>
  </si>
  <si>
    <t>клиент 45 (rf-000462752)</t>
  </si>
  <si>
    <t>клиент 46 (of1000145674)</t>
  </si>
  <si>
    <t>клиент 47 (sur-000235157)</t>
  </si>
  <si>
    <t>клиент 48 (spb1000003445)</t>
  </si>
  <si>
    <t>клиент 49 (srf1000013751)</t>
  </si>
  <si>
    <t>клиент 50 (dmd1000069557)</t>
  </si>
  <si>
    <t>клиент 51 (rf-000466892)</t>
  </si>
  <si>
    <t>клиент 52 (kf-000377069)</t>
  </si>
  <si>
    <t>клиент 53 (spb-000492046)</t>
  </si>
  <si>
    <t>клиент 54 (sur-000234335)</t>
  </si>
  <si>
    <t>клиент 55 (nsf-000404642)</t>
  </si>
  <si>
    <t>клиент 56 (prm1000012759)</t>
  </si>
  <si>
    <t>клиент 57 (rf1000057268)</t>
  </si>
  <si>
    <t>клиент 58 (nsf-000426251)</t>
  </si>
  <si>
    <t>клиент 59 (rf-000465341)</t>
  </si>
  <si>
    <t>клиент 60 (of1000124796)</t>
  </si>
  <si>
    <t>клиент 61 (spb1000077165)</t>
  </si>
  <si>
    <t>клиент 62 (nf-000399781)</t>
  </si>
  <si>
    <t>клиент 63 (kf1000030521)</t>
  </si>
  <si>
    <t>клиент 64 (kf1000113552)</t>
  </si>
  <si>
    <t>клиент 65 (spb1000032993)</t>
  </si>
  <si>
    <t>клиент 66 (vf1000009823)</t>
  </si>
  <si>
    <t>клиент 67 (rf1000061803)</t>
  </si>
  <si>
    <t>клиент 68 (dmd1000035258)</t>
  </si>
  <si>
    <t>клиент 69 (spb1000013368)</t>
  </si>
  <si>
    <t>клиент 70 (of1000045874)</t>
  </si>
  <si>
    <t>клиент 71 (nsf1000016349)</t>
  </si>
  <si>
    <t>клиент 72 (nf1000001486)</t>
  </si>
  <si>
    <t>клиент 73 (of1000148744)</t>
  </si>
  <si>
    <t>клиент 74 (spb-000481695)</t>
  </si>
  <si>
    <t>клиент 75 (nf-000396529)</t>
  </si>
  <si>
    <t>клиент 76 (kf-000381680)</t>
  </si>
  <si>
    <t>клиент 77 (rf-000466437)</t>
  </si>
  <si>
    <t>клиент 78 (ufa1000043810)</t>
  </si>
  <si>
    <t>клиент 79 (spb-000471938)</t>
  </si>
  <si>
    <t>клиент 80 (dmd1000020107)</t>
  </si>
  <si>
    <t>клиент 81 (dmd-000334799)</t>
  </si>
  <si>
    <t>клиент 82 (spb-000469734)</t>
  </si>
  <si>
    <t>клиент 83 (stv-000358124)</t>
  </si>
  <si>
    <t>клиент 84 (rf1000012806)</t>
  </si>
  <si>
    <t>клиент 85 (dmd-000322162)</t>
  </si>
  <si>
    <t>клиент 86 (vf1000009822)</t>
  </si>
  <si>
    <t>клиент 87 (of1000115406)</t>
  </si>
  <si>
    <t>клиент 88 (dmd-000579623)</t>
  </si>
  <si>
    <t>клиент 89 (dmd-000296547)</t>
  </si>
  <si>
    <t>клиент 90 (sur-000235988)</t>
  </si>
  <si>
    <t>клиент 91 (nf-000394234)</t>
  </si>
  <si>
    <t>клиент 92 (ufa1000014319)</t>
  </si>
  <si>
    <t>клиент 93 (kf1000020899)</t>
  </si>
  <si>
    <t>клиент 94 (srf1000008774)</t>
  </si>
  <si>
    <t>клиент 95 (sur-000235100)</t>
  </si>
  <si>
    <t>клиент 96 (srf-000421272)</t>
  </si>
  <si>
    <t>клиент 97 (of1000075275)</t>
  </si>
  <si>
    <t>клиент 98 (dmd-000335147)</t>
  </si>
  <si>
    <t>План продаж [руб.]</t>
  </si>
  <si>
    <t>кол-во закрепленных клиентов ВСЕГО</t>
  </si>
  <si>
    <t>общий план 2022</t>
  </si>
  <si>
    <t>сумма продажам в 2021
[руб.]</t>
  </si>
  <si>
    <t>кол-во закрепленных клиентов с продажами в 2021</t>
  </si>
  <si>
    <t>Код товара</t>
  </si>
  <si>
    <t>140197</t>
  </si>
  <si>
    <t>140380</t>
  </si>
  <si>
    <t>140381</t>
  </si>
  <si>
    <t>140469</t>
  </si>
  <si>
    <t>140471</t>
  </si>
  <si>
    <t>141018</t>
  </si>
  <si>
    <t>141019</t>
  </si>
  <si>
    <t>141020</t>
  </si>
  <si>
    <t>141021</t>
  </si>
  <si>
    <t>141023</t>
  </si>
  <si>
    <t>141029</t>
  </si>
  <si>
    <t>141030</t>
  </si>
  <si>
    <t>141033</t>
  </si>
  <si>
    <t>141034</t>
  </si>
  <si>
    <t>141037</t>
  </si>
  <si>
    <t>141038</t>
  </si>
  <si>
    <t>141056</t>
  </si>
  <si>
    <t>141058</t>
  </si>
  <si>
    <t>141179</t>
  </si>
  <si>
    <t>141180</t>
  </si>
  <si>
    <t>141181</t>
  </si>
  <si>
    <t>141184</t>
  </si>
  <si>
    <t>141185</t>
  </si>
  <si>
    <t>141193</t>
  </si>
  <si>
    <t>141194</t>
  </si>
  <si>
    <t>141223</t>
  </si>
  <si>
    <t>141235</t>
  </si>
  <si>
    <t>141236</t>
  </si>
  <si>
    <t>141517</t>
  </si>
  <si>
    <t>141549</t>
  </si>
  <si>
    <t>141550</t>
  </si>
  <si>
    <t>141551</t>
  </si>
  <si>
    <t>141552</t>
  </si>
  <si>
    <t>141752</t>
  </si>
  <si>
    <t>141753</t>
  </si>
  <si>
    <t>141774</t>
  </si>
  <si>
    <t>141775</t>
  </si>
  <si>
    <t>141822</t>
  </si>
  <si>
    <t>141823</t>
  </si>
  <si>
    <t>141824</t>
  </si>
  <si>
    <t>141825</t>
  </si>
  <si>
    <t>141826</t>
  </si>
  <si>
    <t>141845</t>
  </si>
  <si>
    <t>141870</t>
  </si>
  <si>
    <t>141871</t>
  </si>
  <si>
    <t>141931</t>
  </si>
  <si>
    <t>141932</t>
  </si>
  <si>
    <t>141938</t>
  </si>
  <si>
    <t>141943</t>
  </si>
  <si>
    <t>141944</t>
  </si>
  <si>
    <t>142159</t>
  </si>
  <si>
    <t>142160</t>
  </si>
  <si>
    <t>142161</t>
  </si>
  <si>
    <t>142393</t>
  </si>
  <si>
    <t>142394</t>
  </si>
  <si>
    <t>142671</t>
  </si>
  <si>
    <t>142672</t>
  </si>
  <si>
    <t>142675</t>
  </si>
  <si>
    <t>142690</t>
  </si>
  <si>
    <t>142691</t>
  </si>
  <si>
    <t>142707</t>
  </si>
  <si>
    <t>142708</t>
  </si>
  <si>
    <t>142789</t>
  </si>
  <si>
    <t>142794</t>
  </si>
  <si>
    <t>142800</t>
  </si>
  <si>
    <t>142801</t>
  </si>
  <si>
    <t>142802</t>
  </si>
  <si>
    <t>142803</t>
  </si>
  <si>
    <t>142804</t>
  </si>
  <si>
    <t>142806</t>
  </si>
  <si>
    <t>142808</t>
  </si>
  <si>
    <t>142944</t>
  </si>
  <si>
    <t>142945</t>
  </si>
  <si>
    <t>143018</t>
  </si>
  <si>
    <t>143041</t>
  </si>
  <si>
    <t>143063</t>
  </si>
  <si>
    <t>143064</t>
  </si>
  <si>
    <t>143065</t>
  </si>
  <si>
    <t>143068</t>
  </si>
  <si>
    <t>143069</t>
  </si>
  <si>
    <t>143070</t>
  </si>
  <si>
    <t>143071</t>
  </si>
  <si>
    <t>143072</t>
  </si>
  <si>
    <t>143377</t>
  </si>
  <si>
    <t>143378</t>
  </si>
  <si>
    <t>143379</t>
  </si>
  <si>
    <t>143416</t>
  </si>
  <si>
    <t>143417</t>
  </si>
  <si>
    <t>143540</t>
  </si>
  <si>
    <t>170071</t>
  </si>
  <si>
    <t>170072</t>
  </si>
  <si>
    <t>170100</t>
  </si>
  <si>
    <t>170101</t>
  </si>
  <si>
    <t>170166</t>
  </si>
  <si>
    <t>170167</t>
  </si>
  <si>
    <t>170168</t>
  </si>
  <si>
    <t>170169</t>
  </si>
  <si>
    <t>170170</t>
  </si>
  <si>
    <t>170171</t>
  </si>
  <si>
    <t>170172</t>
  </si>
  <si>
    <t>170173</t>
  </si>
  <si>
    <t>170181</t>
  </si>
  <si>
    <t>170182</t>
  </si>
  <si>
    <t>170183</t>
  </si>
  <si>
    <t>170184</t>
  </si>
  <si>
    <t>170232</t>
  </si>
  <si>
    <t>170322</t>
  </si>
  <si>
    <t>170342</t>
  </si>
  <si>
    <t>170343</t>
  </si>
  <si>
    <t>170367</t>
  </si>
  <si>
    <t>170378</t>
  </si>
  <si>
    <t>Оборот, шт.
01 Январь</t>
  </si>
  <si>
    <t>Оборот, шт.
02 Февраль</t>
  </si>
  <si>
    <t>Оборот, шт.
03 Март</t>
  </si>
  <si>
    <t>Оборот, шт.
04 Апрель</t>
  </si>
  <si>
    <t>Оборот, шт.
05 Май</t>
  </si>
  <si>
    <t>Оборот, шт.
06 Июнь</t>
  </si>
  <si>
    <t>Оборот, шт.
07 Июль</t>
  </si>
  <si>
    <t>Оборот, шт.
08 Август</t>
  </si>
  <si>
    <t>Оборот, шт.
09 Сентябрь</t>
  </si>
  <si>
    <t>Оборот, шт.
10 Октябрь</t>
  </si>
  <si>
    <t>Оборот, шт.
11 Ноябрь</t>
  </si>
  <si>
    <t>Оборот, шт.
12 Декабрь</t>
  </si>
  <si>
    <t>Сезонность
Январь</t>
  </si>
  <si>
    <t>Сезонность
Февраль</t>
  </si>
  <si>
    <t>Сезонность
Март</t>
  </si>
  <si>
    <t>Сезонность
Апрель</t>
  </si>
  <si>
    <t>Сезонность
Май</t>
  </si>
  <si>
    <t>Сезонность
Июнь</t>
  </si>
  <si>
    <t>Сезонность
Июль</t>
  </si>
  <si>
    <t>Сезонность
Август</t>
  </si>
  <si>
    <t>Сезонность
Сентябрь</t>
  </si>
  <si>
    <t>Сезонность
Октябрь</t>
  </si>
  <si>
    <t>Сезонность
Ноябрь</t>
  </si>
  <si>
    <t>Сезонность
Декабрь</t>
  </si>
  <si>
    <t>Потребность
 II кв.</t>
  </si>
  <si>
    <t>ФАКТ 
 I кв. (шт.)</t>
  </si>
  <si>
    <t>Факт за предыдущий год</t>
  </si>
  <si>
    <t>Код</t>
  </si>
  <si>
    <t>ОБОРОТ руб.</t>
  </si>
  <si>
    <t>Сделайте abc-анализ с порогами a=50%, b=80%, c=95%, d=100%</t>
  </si>
  <si>
    <t>Ручка гелевая с грипом PILOT G-1 Grip, ЧЕРНАЯ, корпус прозрачный, 0,5мм, линия 0,3мм, BLGP-G1-5</t>
  </si>
  <si>
    <t>Ручка гелевая автомат. с грипом PILOT G-2, СИНЯЯ, корпус прозрачный, 0,5мм, линия 0,3мм, BL-G2-5</t>
  </si>
  <si>
    <t>Ручка гелевая автомат. с грипом PILOT G-2, ЧЕРНАЯ, корпус прозрачный, 0,5мм, линия 0,3мм, BL-G2-5</t>
  </si>
  <si>
    <t>Ручка гелевая PILOT G-1, ЧЕРНАЯ, корпус прозрачный, узел 0,5мм, линия 0,3мм, BL-G1-5T</t>
  </si>
  <si>
    <t>Ручка гелевая PILOT G-1, СИНЯЯ, корпус прозрачный, узел 0,5мм, линия 0,3мм, BL-G1-5T</t>
  </si>
  <si>
    <t>Ручка гелевая BRAUBERG Jet, ЧЕРНАЯ, корпус прозрачный, узел 0,5мм, линия 0,35мм, 141018</t>
  </si>
  <si>
    <t>Ручка гелевая BRAUBERG Jet, СИНЯЯ, корпус прозрачный, узел 0,5мм, линия 0,35мм, 141019</t>
  </si>
  <si>
    <t>Ручка гелевая BRAUBERG Jet, КРАСНАЯ, корпус прозрачный, узел 0,5мм, линия 0,35мм, 141020</t>
  </si>
  <si>
    <t>Ручка гелевая BRAUBERG Jet, ЗЕЛЕНАЯ, корпус прозрачный, узел 0,5мм, линия 0,35мм, 141021</t>
  </si>
  <si>
    <t>Ручки гелевые BRAUBERG JET, НАБОР 4 ЦВЕТА, узел 0,5 мм, линия 0,35 мм, 141023</t>
  </si>
  <si>
    <t>Ручки гелевые BRAUBERG JET, НАБОР 6 ЦВЕТОВ, МЕТАЛЛИК, 0,7 мм, линия 0,5 мм, 141029</t>
  </si>
  <si>
    <t>Ручки гелевые BRAUBERG JET, НАБОР 6 ЦВЕТОВ, БЛЕСТКИ, 1 мм, линия 0,8 мм, 141030</t>
  </si>
  <si>
    <t>Ручки гелевые BRAUBERG JET, НАБОР 6 ЦВЕТОВ, ПАСТЕЛЬНЫЕ, 0,7 мм, линия 0,5 мм,141033</t>
  </si>
  <si>
    <t>Ручки гелевые BRAUBERG JET, НАБОР 6 ЦВЕТОВ, НЕОНОВЫЕ, 0,7 мм, линия 0,5 мм, 141034</t>
  </si>
  <si>
    <t>Ручки гелевые BRAUBERG JET, НАБОР 6 ЦВЕТОВ, узел 0,7 мм, линия 0,5 мм, 141037</t>
  </si>
  <si>
    <t>Ручки гелевые BRAUBERG JET, НАБОР 10 ЦВЕТОВ, узел 0,7 мм, линия 0,5 мм, 141038</t>
  </si>
  <si>
    <t>Ручка гелевая автомат. с грипом BRAUBERG Officer, СИНЯЯ, корп.тонир.синий, 0,5мм,линия 0,35мм,141056</t>
  </si>
  <si>
    <t>Ручка гелевая автомат. с грипом BRAUBERG Officer, ЧЕРНАЯ,корп.тонир.черный,0,5мм,линия 0,35мм,141058</t>
  </si>
  <si>
    <t>Ручка гелевая с грипом BRAUBERG Geller, СИНЯЯ, игольчатый узел 0,5мм, линия письма 0,35мм, 141179</t>
  </si>
  <si>
    <t>Ручка гелевая с грипом BRAUBERG Geller, ЧЕРНАЯ, игольчатый узел 0,5мм, линия письма 0,35мм, 141180</t>
  </si>
  <si>
    <t>Ручка гелевая с грипом BRAUBERG Geller, КРАСНАЯ, игольчатый узел 0,5мм, линия письма 0,35мм, 141181</t>
  </si>
  <si>
    <t>Ручка гелевая с грипом BRAUBERG Contact, СИНЯЯ, корпус синий, узел 0,5мм, линия письма 0,35мм,141184</t>
  </si>
  <si>
    <t>Ручка гелевая с грипом BRAUBERG Contact, ЧЕРНАЯ, корпус черный, узел 0,5мм, линия 0,35мм, 141185</t>
  </si>
  <si>
    <t>Ручка гелевая с грипом BRAUBERG Number One, СИНЯЯ, пишущий узел 0,5мм, линия письма 0,35мм, 141193</t>
  </si>
  <si>
    <t>Ручка гелевая с грипом BRAUBERG Number One, ЧЕРНАЯ, пишущий узел 0,5мм, линия 0,35мм, 141194</t>
  </si>
  <si>
    <t>Ручка гелевая ERICH KRAUSE G-Tone, ЧЕРНАЯ, корпус тонированный черный, 0,5мм, линия 0,4мм, 17810</t>
  </si>
  <si>
    <t>Ручка гелевая ERICH KRAUSE Megapolis Gel, СИНЯЯ, корпус с печатью, узел 0,5мм, линия 0,4мм, 92</t>
  </si>
  <si>
    <t>Ручка гелевая ERICH KRAUSE Megapolis Gel, ЧЕРНАЯ, корпус с печатью, узел 0,5мм, линия 0,4мм, 93</t>
  </si>
  <si>
    <t>Ручка гелевая BRAUBERG Income, ЧЕРНАЯ, корпус тонированный, игольч. узел 0,5мм, линия 0,35мм, 141517</t>
  </si>
  <si>
    <t>41Ручка гелевая BRAUBERG Elegant, СИНЯЯ, корпус ассорти, игольчатый узел 0,5мм, линия 0,38мм, 141549</t>
  </si>
  <si>
    <t>41Ручка гелевая BRAUBERG Elegant, ЧЕРНАЯ, корпус ассорти, игольчатый узел 0,5мм, линия 0,38мм, 14155</t>
  </si>
  <si>
    <t>Ручка гелевая автомат. с грипом BRAUBERG Black Jack, СИНЯЯ, трехгранная, 0,7мм, линия 0,5мм, 141551</t>
  </si>
  <si>
    <t>Ручка гелевая автомат. с грипом BRAUBERG Black Jack, ЧЕРНАЯ, трехгранная, 0,7мм, линия 0,5мм, 141552</t>
  </si>
  <si>
    <t>Ручки гелевые BEIFA WMZ, НАБОР 10 ЦВЕТОВ, БЛЕСТКИ, узел 0,9 мм, линия 0,7 мм, GA1030-10</t>
  </si>
  <si>
    <t>Ручки гелевые BEIFA WMZ, НАБОР 30 ЦВЕТОВ, узел 0,9 мм, линия 0,7 мм, GA1030-10</t>
  </si>
  <si>
    <t>41Ручка гелевая BIC Cristal Gel+, СИНЯЯ, корпус тонированный синий, узел 0,5мм, линия 0,27мм, 905489</t>
  </si>
  <si>
    <t>41Ручка гелевая BIC Cristal Gel+, ЧЕРНАЯ, корпус тонированный черный, узел 0,5мм, линия 0,27мм, 9054</t>
  </si>
  <si>
    <t>Ручка гелевая с грипом STAFF EVERYDAY, СИНЯЯ, корпус прозрачный, узел 0,5мм, линия 0,35мм, 141822</t>
  </si>
  <si>
    <t>Ручка гелевая с грипом STAFF EVERYDAY, ЧЕРНАЯ, корпус прозрачный, узел 0,5мм, линия 0,35мм, 141823</t>
  </si>
  <si>
    <t>Ручка гелевая с грипом STAFF EVERYDAY, КРАСНАЯ, корпус прозрачный, узел 0,5мм, линия 0,35мм, 141824</t>
  </si>
  <si>
    <t>Ручка гелевая с грипом STAFF EVERYDAY, ЗЕЛЕНАЯ, корпус прозрачный, узел 0,5мм, линия 0,35мм, 141825</t>
  </si>
  <si>
    <t>Ручки гелевые с грипом STAFF EVERYDAY, НАБОР 4 ЦВЕТА, узел 0,5мм, линия 0,35мм,  141826</t>
  </si>
  <si>
    <t>Ручка гелевая с грипом PILOT G-3, ЧЕРНАЯ, корпус прозрачный, 0,38мм, линия 0,2мм, BLN-G3-38</t>
  </si>
  <si>
    <t>41Ручка гелевая с грипом LACO (Германия), СИНЯЯ, корпус тонированный черный,узел 1мм,линия 0,5мм,GP</t>
  </si>
  <si>
    <t>41Ручка гелевая с грипом LACO (Германия), ЧЕРНАЯ,корпус тонированный черный,узел 1мм,линия 0,5мм,GP</t>
  </si>
  <si>
    <t>41Ручка гелевая с грипом PAPER MATE PM 300, ЧЕРНАЯ, корпус прозрачный, узел 1мм, линия 0,7мм, S09293</t>
  </si>
  <si>
    <t>41Ручка гелевая с грипом PAPER MATE PM 300, СИНЯЯ, корпус прозрачный, узел 1мм, линия 0,7мм, S092936</t>
  </si>
  <si>
    <t>Ручка гелевая СОЮЗ Status, ЧЕРНАЯ, корпус тонированный, узел 0,7мм, линия письма 0,4мм, РГ 133-02</t>
  </si>
  <si>
    <t>Ручка гелевая с грипом СОЮЗ Comfort, СИНЯЯ, корпус прозрачный, 0,7мм, линия 0,4мм, РГ 166-01</t>
  </si>
  <si>
    <t>Ручка гелевая с грипом СОЮЗ Comfort, ЧЕРНАЯ, корпус прозрачный, 0,7мм, линия 0,4мм, РГ 166-02</t>
  </si>
  <si>
    <t>Ручка гелевая BRAUBERG Jet, СЕРЕБРИСТАЯ, корпус прозрачный, узел 0,5мм, линия 0,35мм, 142159</t>
  </si>
  <si>
    <t>Ручка гелевая BRAUBERG Jet, ЗОЛОТИСТАЯ, корпус прозрачный, узел 0,5мм, линия 0,35мм, 142160</t>
  </si>
  <si>
    <t>Ручка гелевая BRAUBERG Jet, ФИОЛЕТОВАЯ, корпус прозрачный, узел 0,5мм, линия 0,35мм, 142161</t>
  </si>
  <si>
    <t>Ручка гелевая с грипом STAFF Manager, ЧЕРНАЯ, корпус белый, игольч. узел 0,5мм, линия 0,35мм, 142393</t>
  </si>
  <si>
    <t>Ручка гелевая с грипом STAFF Manager, СИНЯЯ, корпус белый, игольч. узел 0,5мм, линия 0,35мм, 142394</t>
  </si>
  <si>
    <t>Ручка гелевая с грипом PENTEL (Япония), ЧЕРНАЯ, корпус прозрачный, узел 0,5мм, линия 0,25мм, K405</t>
  </si>
  <si>
    <t>Ручка гелевая с грипом PENTEL (Япония), СИНЯЯ, корпус прозрачный, узел 0,5мм, линия 0,25мм, K405</t>
  </si>
  <si>
    <t>Ручка гелевая с грипом PENTEL (Япония) Hybrid Gel Grip, БЕЛАЯ, узел 0,8мм, линия 0,4мм, K118</t>
  </si>
  <si>
    <t>Ручка гелевая автомат. с грипом BRAUBERG Jet Gel, СИНЯЯ, печать, 0,6мм, линия 0,4мм, 142690</t>
  </si>
  <si>
    <t>Ручка гелевая автомат. с грипом BRAUBERG Jet Gel, ЧЕРНАЯ, печать, 0,6мм, линия 0,4мм, 142691</t>
  </si>
  <si>
    <t>Ручка гелевая PENSAN Neon Gel, НЕОН АССОРТИ, узел 1мм, линия 0,5мм, дисплей, 2290</t>
  </si>
  <si>
    <t>Ручки гелевые "ДЛЯ ЕГЭ" с грипом, ЧЕРНЫЕ, НАБОР 2 штуки, BRAUBERG, 0,7 мм, 0,4 мм, 142708</t>
  </si>
  <si>
    <t>Ручка гелевая STAFF Basic, ЧЕРНАЯ, корпус прозрачный, хром. детали, узел 0,5 мм, линия 0,35 мм</t>
  </si>
  <si>
    <t>Ручки гелевые ПИФАГОР, НАБОР 10 ЦВЕТОВ, узел 0,5 мм, линия 0,35 мм,142794</t>
  </si>
  <si>
    <t>Ручки гелевые ЮНЛАНДИЯ, НАБОР 12 ЦВЕТОВ, корпус с печатью, узел 0,5 мм, линия 0,35 мм, 142800</t>
  </si>
  <si>
    <t>Ручки гелевые ЮНЛАНДИЯ, НАБОР 6 ЦВЕТОВ, МЕТАЛЛИК, с печатью, 0,7 мм, линия 0,5 мм, 142801</t>
  </si>
  <si>
    <t>Ручки гелевые ЮНЛАНДИЯ, НАБОР 6 ЦВЕТОВ, БЛЕСТКИ, корпус с печатью, 0,7 мм, линия 0,5 мм, 142802</t>
  </si>
  <si>
    <t>Ручки гелевые ЮНЛАНДИЯ, НАБОР 6 ЦВЕТОВ, ПАСТЕЛЬ, корпус с печатью, 0,7 мм, линия 0,5 мм, 142803</t>
  </si>
  <si>
    <t>Ручки гелевые ЮНЛАНДИЯ, НАБОР 6 ЦВЕТОВ, НЕОН, корпус с печатью, 0,7 мм, линия 0,5 мм, 142804</t>
  </si>
  <si>
    <t>Ручки гелевые ЮНЛАНДИЯ, НАБОР 12 ЦВЕТОВ, НЕОН, корпус с печатью, 0,7 мм, линия 0,5 мм, 142806</t>
  </si>
  <si>
    <t>Ручки гелевые с грипом STAFF Manager, НАБОР 10 ЦВЕТОВ, корпус белый, 0,5мм, линия 0,35мм, 142808</t>
  </si>
  <si>
    <t>Ручка гелевая BRAUBERG Matt Gel, ЧЕРНАЯ, корпус soft-touch, узел 0,5 мм, линия 0,35 мм, 142944</t>
  </si>
  <si>
    <t>Ручка гелевая BRAUBERG Matt Gel, СИНЯЯ, корпус soft-touch, узел 0,5 мм, линия 0,35 мм, 142945</t>
  </si>
  <si>
    <t>Ручка гелевая STAFF College, ЧЕРНАЯ, корпус черный, игольчатый узел 0,6мм, линия 0,3мм, 143018</t>
  </si>
  <si>
    <t>Ручка гелевая BRUNO VISCONTI Egoiste Special, СИНЯЯ, корпус ассорти, 0,5мм, линия 0,3мм, 20-0081</t>
  </si>
  <si>
    <t>Ручка гелевая с грипом CROWN "Hi-Jell Needle Grip", СИНЯЯ, 0,7мм, линия 0,5мм, HJR-500RNB, ш/к 15183</t>
  </si>
  <si>
    <t>Ручка гелевая с грипом CROWN "Hi-Jell Needle Grip", ЧЕРНАЯ, 0,7мм, линия 0,5мм, HJR-500RNB,ш/к 15176</t>
  </si>
  <si>
    <t>Ручка гелевая CROWN "Hi-Jell Pastel", БЕЛАЯ, корпус тонированный белый, 0,8мм, линия 0,5мм, HJR-500P</t>
  </si>
  <si>
    <t>Ручка гелевая CROWN "Hi-Jell", СИНЯЯ, корпус прозр., узел 0,5мм, линия 0,35мм, HJR-500B, ш/к 05702</t>
  </si>
  <si>
    <t>Ручка гелевая CROWN "Hi-Jell", ЧЕРНАЯ, корпус прозр., узел 0,5мм, линия 0,35мм, HJR-500B, ш/к 05696</t>
  </si>
  <si>
    <t>Ручки гелевые CROWN Glitter Metal Jell, НАБОР 6 ЦВЕТОВ, БЛЕСТКИ, узел 1 мм, линия 0,8 мм,MTJ-500GL/6</t>
  </si>
  <si>
    <t>Ручки гелевые CROWN Hi-Jell Color, НАБОР 10 ЦВЕТОВ, узел 0,5 мм, линия 0,35 мм, HJR-500SET/10</t>
  </si>
  <si>
    <t>Ручки гелевые CROWN Hi-Jell Metallic, НАБОР 6 ЦВЕТОВ, МЕТАЛЛИК, 0,7 мм, линия 0,5 мм, HJR-500GSM/6</t>
  </si>
  <si>
    <t>Ручки гелевые BRAUBERG DIAMOND, НАБОР 12 ЦВЕТОВ, узел 0,5 мм, линия письма 0,25 мм, 143377</t>
  </si>
  <si>
    <t>Ручка гелевая BRAUBERG DIAMOND, СИНЯЯ, игольчатый узел 0,5мм, линия письма 0,25мм, 143378</t>
  </si>
  <si>
    <t>Ручка гелевая BRAUBERG DIAMOND, ЧЕРНАЯ, игольчатый узел 0,5мм, линия письма 0,25мм, 143379</t>
  </si>
  <si>
    <t>Ручка гелевая с грипом BRAUBERG White, БЕЛАЯ, пишущий узел 1мм, линия письма 0,5мм, 143416</t>
  </si>
  <si>
    <t>Ручка гелевая BRAUBERG White Pastel, БЕЛАЯ, корпус прозрачный, узел 1мм, линия 0,5мм, 143417</t>
  </si>
  <si>
    <t>Ручка с подвеской гелевая CENTRUM "Pendant", СИНЯЯ, корпус черный, узел 0,7мм, дисплей, 80752</t>
  </si>
  <si>
    <t>Стержень гелевый PILOT 128мм, ЧЕРНЫЙ, узел 0,5мм, линия 0,3мм, BLS-G1-5</t>
  </si>
  <si>
    <t>Стержень гелевый PILOT 128мм, СИНИЙ, узел 0,5мм, линия 0,3мм, BLS-G1-5</t>
  </si>
  <si>
    <t>Стержень гелевый PILOT 110мм, СИНИЙ, узел 0,5мм, линия 0,3мм, BLS-G2-5</t>
  </si>
  <si>
    <t>Стержень гелевый PILOT 110мм, ЧЕРНЫЙ, узел 0,5мм, линия 0,3мм, BLS-G2-5</t>
  </si>
  <si>
    <t>Стержень гелевый BRAUBERG 130мм, СИНИЙ, узел 0,5мм, линия 0,35мм, 170166</t>
  </si>
  <si>
    <t>Стержень гелевый BRAUBERG 130мм, ЧЕРНЫЙ, узел 0,5мм, линия 0,35мм, 170167</t>
  </si>
  <si>
    <t>Стержень гелевый BRAUBERG 130мм, КРАСНЫЙ, узел 0,5мм, линия 0,35мм, 170168</t>
  </si>
  <si>
    <t>Стержень гелевый BRAUBERG 130мм, СИНИЙ, игольчатый пишущий узел 0,5мм, линия 0,35мм, 170169</t>
  </si>
  <si>
    <t>Стержень гелевый BRAUBERG 130мм, ЧЕРНЫЙ, игольчатый пишущий узел 0,5мм, линия 0,35мм, 170170</t>
  </si>
  <si>
    <t>Стержень гелевый BRAUBERG 130мм, КРАСНЫЙ, игольчатый пишущий узел 0,5мм, линия 0,35мм, 170171</t>
  </si>
  <si>
    <t>Стержень гелевый BRAUBERG 110мм, СИНИЙ, узел 0,5мм, линия 0,35мм, 170172</t>
  </si>
  <si>
    <t>Стержень гелевый BRAUBERG 110мм, ЧЕРНЫЙ, узел 0,5мм, линия 0,35мм, 170173</t>
  </si>
  <si>
    <t>Стержень гелевый ERICH KRAUSE G-Base 129мм, СИНИЙ, 0,5мм, линия 0,4мм, 39007</t>
  </si>
  <si>
    <t>Стержень гелевый ERICH KRAUSE G-Base 129мм, ЧЕРНЫЙ, 0,5мм, линия 0,4мм, 39008</t>
  </si>
  <si>
    <t>Стержень гелевый ERICH KRAUSE G-Point 129мм, СИНИЙ, игольчатый узел 0,38мм, линия 0,25мм, 39009</t>
  </si>
  <si>
    <t>Стержень гелевый ERICH KRAUSE G-Point 129мм, ЧЕРНЫЙ, игольчатый узел 0,38мм, линия 0,25мм, 39010</t>
  </si>
  <si>
    <t>Стержень гелевый STAFF Basic 135мм, ЧЕРНЫЙ, узел 0,5мм, линия 0,35мм, 170232</t>
  </si>
  <si>
    <t>Стержень гелевый PARKER Quink Gel, металлический, 98 мм, линия 0,7 мм, блистер, синий, 1950346</t>
  </si>
  <si>
    <t>Стержень гелевый PENTEL (Япония) 141мм, ЧЕРНЫЙ, игольчатый узел 0,5мм, линия 0,25мм, KFI5</t>
  </si>
  <si>
    <t>Стержень гелевый PENTEL (Япония) 141мм, СИНИЙ, игольчатый узел 0,5мм, линия 0,25мм, PKFI5-C</t>
  </si>
  <si>
    <t>Стержень гелевый CROWN "Hi-Jell Pastel" 138мм, БЕЛЫЙ, 0,8мм, линия 0,5мм, HJR-200P</t>
  </si>
  <si>
    <t>Стержень гелевый BRAUBERG White, 130мм, БЕЛЫЙ, евронаконечник, узел 1мм, линия 0,5мм, 170378</t>
  </si>
  <si>
    <t>Наменование товара</t>
  </si>
  <si>
    <t>Создайте выпадающий список, содержащий всех Ответственных ООТ --&gt;</t>
  </si>
  <si>
    <t>1.1 Используя данные с листа продажи и из справочника "Клиенты" (на этом листе) заполнить таблицу согласно шапке</t>
  </si>
  <si>
    <t>2 Заполните пустые ячейки</t>
  </si>
  <si>
    <t>4.1. Рассчитать сезонные коэффициенты</t>
  </si>
  <si>
    <t>ЗЦ
 [руб.]</t>
  </si>
  <si>
    <t>Наценка НЕТТО
(чистая)
[%]</t>
  </si>
  <si>
    <t>Товар_001</t>
  </si>
  <si>
    <t>НДС
[%]</t>
  </si>
  <si>
    <t>Наценка НЕТТО
(в Кубы)
[%]</t>
  </si>
  <si>
    <t>Ретро
(от ОБОРОТА 
без НДС)
[%]</t>
  </si>
  <si>
    <t>база ОПТ
 [руб.]</t>
  </si>
  <si>
    <t>Скидка от базы ОПТ
 [%]</t>
  </si>
  <si>
    <t>Валовый ДОХОД ед.
(в Кубы)
[руб.]</t>
  </si>
  <si>
    <t>Валовый ДОХОД ед.
(чистый)
 [руб.]</t>
  </si>
  <si>
    <t>заложить Ретро в расчет цены</t>
  </si>
  <si>
    <t>1.3 Заполните ячейку L18</t>
  </si>
  <si>
    <t>4.2 На основе расчитанно сезонности, расчитайте потребноть в товаре на 2-ой кв.</t>
  </si>
  <si>
    <t>1.2 В столбце "План продаж [руб.]" разделите сумму общего плана 2022 (ячейка О2) согласно доли продаж каждого менеджера в 2021 г.</t>
  </si>
  <si>
    <t>ЦЕНА продажи клиенту (c учетом ретро и скидки)
(в Кубы)
 [руб.]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</si>
</sst>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  <numFmt numFmtId="166" formatCode="_-* #,##0.0000000_-;\-* #,##0.0000000_-;_-* &quot;-&quot;??_-;_-@_-"/>
    <numFmt numFmtId="167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9"/>
      <color indexed="81"/>
      <name val="Tahoma"/>
      <family val="2"/>
      <charset val="204"/>
    </font>
    <font>
      <b/>
      <u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theme="0" tint="-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1"/>
      </patternFill>
    </fill>
    <fill>
      <patternFill patternType="solid">
        <fgColor theme="5" tint="0.59999389629810485"/>
        <bgColor theme="1"/>
      </patternFill>
    </fill>
    <fill>
      <patternFill patternType="solid">
        <fgColor theme="9" tint="0.39997558519241921"/>
        <bgColor theme="1"/>
      </patternFill>
    </fill>
  </fills>
  <borders count="63">
    <border>
      <left/>
      <right/>
      <top/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3" fillId="3" borderId="1" xfId="0" applyFont="1" applyFill="1" applyBorder="1"/>
    <xf numFmtId="0" fontId="0" fillId="3" borderId="1" xfId="0" applyFont="1" applyFill="1" applyBorder="1"/>
    <xf numFmtId="0" fontId="4" fillId="3" borderId="1" xfId="0" applyFont="1" applyFill="1" applyBorder="1"/>
    <xf numFmtId="0" fontId="0" fillId="3" borderId="2" xfId="0" applyFont="1" applyFill="1" applyBorder="1"/>
    <xf numFmtId="0" fontId="3" fillId="0" borderId="3" xfId="0" applyFont="1" applyBorder="1"/>
    <xf numFmtId="0" fontId="0" fillId="0" borderId="3" xfId="0" applyFont="1" applyBorder="1"/>
    <xf numFmtId="0" fontId="4" fillId="0" borderId="3" xfId="0" applyFont="1" applyBorder="1"/>
    <xf numFmtId="0" fontId="0" fillId="0" borderId="4" xfId="0" applyFont="1" applyBorder="1"/>
    <xf numFmtId="0" fontId="3" fillId="3" borderId="3" xfId="0" applyFont="1" applyFill="1" applyBorder="1"/>
    <xf numFmtId="0" fontId="0" fillId="3" borderId="3" xfId="0" applyFont="1" applyFill="1" applyBorder="1"/>
    <xf numFmtId="0" fontId="4" fillId="3" borderId="3" xfId="0" applyFont="1" applyFill="1" applyBorder="1"/>
    <xf numFmtId="0" fontId="0" fillId="3" borderId="4" xfId="0" applyFont="1" applyFill="1" applyBorder="1"/>
    <xf numFmtId="0" fontId="3" fillId="0" borderId="5" xfId="0" applyFont="1" applyBorder="1"/>
    <xf numFmtId="0" fontId="0" fillId="0" borderId="5" xfId="0" applyFont="1" applyBorder="1"/>
    <xf numFmtId="0" fontId="4" fillId="0" borderId="5" xfId="0" applyFont="1" applyBorder="1"/>
    <xf numFmtId="0" fontId="0" fillId="0" borderId="6" xfId="0" applyFont="1" applyBorder="1"/>
    <xf numFmtId="0" fontId="3" fillId="0" borderId="0" xfId="0" applyFont="1" applyFill="1"/>
    <xf numFmtId="0" fontId="2" fillId="4" borderId="7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9" fillId="0" borderId="0" xfId="0" applyFont="1"/>
    <xf numFmtId="4" fontId="0" fillId="0" borderId="0" xfId="0" applyNumberFormat="1"/>
    <xf numFmtId="165" fontId="3" fillId="6" borderId="11" xfId="1" applyNumberFormat="1" applyFont="1" applyFill="1" applyBorder="1"/>
    <xf numFmtId="165" fontId="0" fillId="0" borderId="8" xfId="1" applyNumberFormat="1" applyFont="1" applyBorder="1"/>
    <xf numFmtId="166" fontId="0" fillId="0" borderId="0" xfId="1" applyNumberFormat="1" applyFont="1"/>
    <xf numFmtId="165" fontId="0" fillId="0" borderId="0" xfId="1" applyNumberFormat="1" applyFont="1" applyFill="1"/>
    <xf numFmtId="0" fontId="2" fillId="4" borderId="9" xfId="0" applyFont="1" applyFill="1" applyBorder="1" applyAlignment="1">
      <alignment horizontal="center" vertical="center" wrapText="1"/>
    </xf>
    <xf numFmtId="165" fontId="0" fillId="0" borderId="15" xfId="1" applyNumberFormat="1" applyFont="1" applyBorder="1" applyAlignment="1">
      <alignment horizontal="center" vertical="center"/>
    </xf>
    <xf numFmtId="165" fontId="0" fillId="0" borderId="0" xfId="0" applyNumberFormat="1"/>
    <xf numFmtId="165" fontId="0" fillId="0" borderId="11" xfId="1" applyNumberFormat="1" applyFont="1" applyBorder="1"/>
    <xf numFmtId="164" fontId="3" fillId="6" borderId="11" xfId="1" applyFont="1" applyFill="1" applyBorder="1"/>
    <xf numFmtId="0" fontId="0" fillId="0" borderId="16" xfId="0" applyBorder="1"/>
    <xf numFmtId="165" fontId="0" fillId="0" borderId="16" xfId="1" applyNumberFormat="1" applyFont="1" applyBorder="1"/>
    <xf numFmtId="0" fontId="0" fillId="0" borderId="17" xfId="0" applyBorder="1"/>
    <xf numFmtId="165" fontId="0" fillId="0" borderId="17" xfId="1" applyNumberFormat="1" applyFont="1" applyBorder="1"/>
    <xf numFmtId="0" fontId="0" fillId="0" borderId="18" xfId="0" applyBorder="1"/>
    <xf numFmtId="165" fontId="0" fillId="0" borderId="18" xfId="1" applyNumberFormat="1" applyFont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9" fontId="0" fillId="0" borderId="16" xfId="2" applyFont="1" applyBorder="1" applyAlignment="1">
      <alignment horizontal="center"/>
    </xf>
    <xf numFmtId="9" fontId="0" fillId="0" borderId="18" xfId="2" applyFont="1" applyBorder="1" applyAlignment="1">
      <alignment horizontal="center"/>
    </xf>
    <xf numFmtId="10" fontId="0" fillId="0" borderId="0" xfId="2" applyNumberFormat="1" applyFont="1"/>
    <xf numFmtId="0" fontId="0" fillId="5" borderId="7" xfId="0" applyFill="1" applyBorder="1"/>
    <xf numFmtId="0" fontId="2" fillId="4" borderId="14" xfId="0" applyFont="1" applyFill="1" applyBorder="1" applyAlignment="1">
      <alignment horizontal="center" vertical="center" wrapText="1"/>
    </xf>
    <xf numFmtId="164" fontId="0" fillId="0" borderId="16" xfId="1" applyNumberFormat="1" applyFont="1" applyBorder="1"/>
    <xf numFmtId="164" fontId="0" fillId="0" borderId="18" xfId="1" applyNumberFormat="1" applyFont="1" applyBorder="1"/>
    <xf numFmtId="164" fontId="0" fillId="0" borderId="17" xfId="1" applyFont="1" applyBorder="1" applyAlignment="1">
      <alignment horizontal="center"/>
    </xf>
    <xf numFmtId="164" fontId="0" fillId="0" borderId="18" xfId="1" applyFont="1" applyBorder="1" applyAlignment="1">
      <alignment horizontal="center"/>
    </xf>
    <xf numFmtId="10" fontId="0" fillId="0" borderId="18" xfId="2" applyNumberFormat="1" applyFont="1" applyBorder="1"/>
    <xf numFmtId="164" fontId="0" fillId="0" borderId="16" xfId="1" applyFont="1" applyBorder="1" applyAlignment="1">
      <alignment horizontal="center"/>
    </xf>
    <xf numFmtId="164" fontId="0" fillId="6" borderId="13" xfId="1" applyFont="1" applyFill="1" applyBorder="1"/>
    <xf numFmtId="164" fontId="0" fillId="0" borderId="0" xfId="0" applyNumberFormat="1"/>
    <xf numFmtId="43" fontId="0" fillId="0" borderId="0" xfId="0" applyNumberFormat="1"/>
    <xf numFmtId="0" fontId="0" fillId="7" borderId="0" xfId="0" applyFont="1" applyFill="1"/>
    <xf numFmtId="0" fontId="12" fillId="3" borderId="1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0" fillId="5" borderId="30" xfId="0" applyFill="1" applyBorder="1"/>
    <xf numFmtId="10" fontId="0" fillId="6" borderId="31" xfId="2" applyNumberFormat="1" applyFont="1" applyFill="1" applyBorder="1"/>
    <xf numFmtId="10" fontId="0" fillId="0" borderId="32" xfId="2" applyNumberFormat="1" applyFont="1" applyBorder="1"/>
    <xf numFmtId="0" fontId="0" fillId="5" borderId="33" xfId="0" applyFill="1" applyBorder="1"/>
    <xf numFmtId="164" fontId="0" fillId="0" borderId="34" xfId="1" applyNumberFormat="1" applyFont="1" applyBorder="1"/>
    <xf numFmtId="164" fontId="0" fillId="6" borderId="34" xfId="1" applyFont="1" applyFill="1" applyBorder="1" applyAlignment="1">
      <alignment horizontal="center"/>
    </xf>
    <xf numFmtId="10" fontId="0" fillId="0" borderId="35" xfId="2" applyNumberFormat="1" applyFont="1" applyBorder="1"/>
    <xf numFmtId="0" fontId="13" fillId="0" borderId="0" xfId="0" applyFont="1"/>
    <xf numFmtId="0" fontId="0" fillId="0" borderId="0" xfId="0" applyAlignment="1">
      <alignment horizontal="centerContinuous"/>
    </xf>
    <xf numFmtId="167" fontId="0" fillId="0" borderId="0" xfId="2" applyNumberFormat="1" applyFont="1"/>
    <xf numFmtId="0" fontId="2" fillId="8" borderId="0" xfId="0" applyFont="1" applyFill="1"/>
    <xf numFmtId="0" fontId="0" fillId="0" borderId="7" xfId="0" applyBorder="1"/>
    <xf numFmtId="164" fontId="0" fillId="6" borderId="31" xfId="1" applyFont="1" applyFill="1" applyBorder="1"/>
    <xf numFmtId="0" fontId="0" fillId="5" borderId="36" xfId="0" applyFill="1" applyBorder="1"/>
    <xf numFmtId="9" fontId="0" fillId="0" borderId="34" xfId="2" applyFont="1" applyBorder="1" applyAlignment="1">
      <alignment horizontal="center"/>
    </xf>
    <xf numFmtId="0" fontId="14" fillId="0" borderId="0" xfId="0" applyFont="1"/>
    <xf numFmtId="0" fontId="0" fillId="9" borderId="38" xfId="0" applyFill="1" applyBorder="1" applyAlignment="1">
      <alignment horizontal="center" vertical="center" wrapText="1"/>
    </xf>
    <xf numFmtId="0" fontId="0" fillId="9" borderId="39" xfId="0" applyFill="1" applyBorder="1" applyAlignment="1">
      <alignment horizontal="center" vertical="center" wrapText="1"/>
    </xf>
    <xf numFmtId="0" fontId="16" fillId="8" borderId="40" xfId="0" applyFont="1" applyFill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5" fillId="10" borderId="15" xfId="0" applyFont="1" applyFill="1" applyBorder="1" applyAlignment="1">
      <alignment horizontal="center" vertical="center" wrapText="1"/>
    </xf>
    <xf numFmtId="165" fontId="0" fillId="11" borderId="0" xfId="1" applyNumberFormat="1" applyFont="1" applyFill="1"/>
    <xf numFmtId="0" fontId="0" fillId="9" borderId="44" xfId="0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wrapText="1"/>
    </xf>
    <xf numFmtId="0" fontId="2" fillId="8" borderId="39" xfId="0" applyFont="1" applyFill="1" applyBorder="1" applyAlignment="1">
      <alignment horizontal="center" wrapText="1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2" fillId="8" borderId="44" xfId="0" applyFont="1" applyFill="1" applyBorder="1" applyAlignment="1">
      <alignment horizontal="center" wrapText="1"/>
    </xf>
    <xf numFmtId="0" fontId="0" fillId="12" borderId="37" xfId="0" applyFill="1" applyBorder="1" applyAlignment="1">
      <alignment horizontal="center" vertical="center" wrapText="1"/>
    </xf>
    <xf numFmtId="0" fontId="0" fillId="12" borderId="39" xfId="0" applyFill="1" applyBorder="1" applyAlignment="1">
      <alignment horizontal="center" vertical="center" wrapText="1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54" xfId="0" applyBorder="1"/>
    <xf numFmtId="0" fontId="0" fillId="0" borderId="33" xfId="0" applyBorder="1"/>
    <xf numFmtId="0" fontId="0" fillId="0" borderId="55" xfId="0" applyBorder="1"/>
    <xf numFmtId="9" fontId="0" fillId="0" borderId="0" xfId="0" applyNumberFormat="1"/>
    <xf numFmtId="0" fontId="2" fillId="4" borderId="56" xfId="0" applyFont="1" applyFill="1" applyBorder="1" applyAlignment="1">
      <alignment horizontal="center" vertical="center" wrapText="1"/>
    </xf>
    <xf numFmtId="0" fontId="17" fillId="4" borderId="56" xfId="0" applyFont="1" applyFill="1" applyBorder="1" applyAlignment="1">
      <alignment horizontal="center" vertical="center" wrapText="1"/>
    </xf>
    <xf numFmtId="0" fontId="3" fillId="13" borderId="56" xfId="0" applyFont="1" applyFill="1" applyBorder="1" applyAlignment="1">
      <alignment horizontal="center" vertical="center" wrapText="1"/>
    </xf>
    <xf numFmtId="0" fontId="3" fillId="14" borderId="56" xfId="0" applyFont="1" applyFill="1" applyBorder="1" applyAlignment="1">
      <alignment horizontal="center" vertical="center" wrapText="1"/>
    </xf>
    <xf numFmtId="0" fontId="3" fillId="14" borderId="57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0" fillId="0" borderId="59" xfId="0" applyBorder="1"/>
    <xf numFmtId="9" fontId="0" fillId="6" borderId="38" xfId="0" applyNumberFormat="1" applyFill="1" applyBorder="1"/>
    <xf numFmtId="0" fontId="0" fillId="5" borderId="38" xfId="0" applyFill="1" applyBorder="1"/>
    <xf numFmtId="164" fontId="0" fillId="6" borderId="38" xfId="1" applyFont="1" applyFill="1" applyBorder="1"/>
    <xf numFmtId="10" fontId="0" fillId="6" borderId="38" xfId="0" applyNumberFormat="1" applyFill="1" applyBorder="1" applyAlignment="1">
      <alignment horizontal="center"/>
    </xf>
    <xf numFmtId="43" fontId="0" fillId="11" borderId="38" xfId="0" applyNumberFormat="1" applyFill="1" applyBorder="1"/>
    <xf numFmtId="10" fontId="0" fillId="11" borderId="39" xfId="2" applyNumberFormat="1" applyFont="1" applyFill="1" applyBorder="1"/>
    <xf numFmtId="164" fontId="0" fillId="0" borderId="35" xfId="1" applyFont="1" applyBorder="1"/>
    <xf numFmtId="9" fontId="0" fillId="0" borderId="0" xfId="2" applyNumberFormat="1" applyFont="1"/>
    <xf numFmtId="165" fontId="15" fillId="0" borderId="15" xfId="1" applyNumberFormat="1" applyFont="1" applyBorder="1" applyAlignment="1">
      <alignment horizontal="center" vertical="center"/>
    </xf>
    <xf numFmtId="10" fontId="1" fillId="5" borderId="38" xfId="2" applyNumberFormat="1" applyFont="1" applyFill="1" applyBorder="1"/>
    <xf numFmtId="0" fontId="14" fillId="0" borderId="0" xfId="0" applyFont="1" applyAlignment="1">
      <alignment horizontal="center"/>
    </xf>
    <xf numFmtId="0" fontId="0" fillId="6" borderId="7" xfId="0" applyFill="1" applyBorder="1" applyAlignment="1">
      <alignment horizont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17" fillId="15" borderId="56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18" fillId="6" borderId="11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6" borderId="9" xfId="0" applyFont="1" applyFill="1" applyBorder="1" applyAlignment="1">
      <alignment horizontal="right"/>
    </xf>
    <xf numFmtId="0" fontId="10" fillId="6" borderId="10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4">
    <dxf>
      <font>
        <b/>
        <i/>
        <color rgb="FF9C0006"/>
      </font>
      <fill>
        <patternFill patternType="none">
          <bgColor auto="1"/>
        </patternFill>
      </fill>
    </dxf>
    <dxf>
      <font>
        <b/>
        <i/>
        <color rgb="FF006100"/>
      </font>
      <fill>
        <patternFill patternType="none">
          <bgColor auto="1"/>
        </patternFill>
      </fill>
    </dxf>
    <dxf>
      <font>
        <b/>
        <i/>
        <color rgb="FF9C0006"/>
      </font>
      <fill>
        <patternFill patternType="none">
          <bgColor auto="1"/>
        </patternFill>
      </fill>
    </dxf>
    <dxf>
      <font>
        <b/>
        <i/>
        <color rgb="FF006100"/>
      </font>
      <fill>
        <patternFill patternType="none">
          <bgColor auto="1"/>
        </patternFill>
      </fill>
    </dxf>
    <dxf>
      <font>
        <b/>
        <i/>
        <color rgb="FF9C0006"/>
      </font>
      <fill>
        <patternFill patternType="none">
          <bgColor auto="1"/>
        </patternFill>
      </fill>
    </dxf>
    <dxf>
      <font>
        <b/>
        <i/>
        <color rgb="FF006100"/>
      </font>
      <fill>
        <patternFill patternType="none">
          <bgColor auto="1"/>
        </patternFill>
      </fill>
    </dxf>
    <dxf>
      <font>
        <b/>
        <i/>
        <color rgb="FF9C0006"/>
      </font>
      <fill>
        <patternFill patternType="none">
          <bgColor auto="1"/>
        </patternFill>
      </fill>
    </dxf>
    <dxf>
      <font>
        <b/>
        <i/>
        <color rgb="FF006100"/>
      </font>
      <fill>
        <patternFill patternType="none">
          <bgColor auto="1"/>
        </patternFill>
      </fill>
    </dxf>
    <dxf>
      <font>
        <b/>
        <i/>
        <color rgb="FF9C0006"/>
      </font>
      <fill>
        <patternFill patternType="none">
          <bgColor auto="1"/>
        </patternFill>
      </fill>
    </dxf>
    <dxf>
      <font>
        <b/>
        <i/>
        <color rgb="FF006100"/>
      </font>
      <fill>
        <patternFill patternType="none">
          <bgColor auto="1"/>
        </patternFill>
      </fill>
    </dxf>
    <dxf>
      <font>
        <b/>
        <i/>
        <color rgb="FF9C0006"/>
      </font>
      <fill>
        <patternFill patternType="none">
          <bgColor auto="1"/>
        </patternFill>
      </fill>
    </dxf>
    <dxf>
      <font>
        <b/>
        <i/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B1:K198"/>
  <sheetViews>
    <sheetView topLeftCell="B1" workbookViewId="0">
      <selection activeCell="E3" sqref="E3:E24"/>
    </sheetView>
  </sheetViews>
  <sheetFormatPr defaultRowHeight="15" x14ac:dyDescent="0.25"/>
  <cols>
    <col min="2" max="2" width="16.28515625" customWidth="1"/>
    <col min="3" max="3" width="15" customWidth="1"/>
    <col min="4" max="4" width="13.7109375" bestFit="1" customWidth="1"/>
    <col min="5" max="5" width="22.7109375" bestFit="1" customWidth="1"/>
    <col min="7" max="7" width="11.28515625" bestFit="1" customWidth="1"/>
    <col min="8" max="8" width="28.85546875" bestFit="1" customWidth="1"/>
    <col min="9" max="11" width="11.7109375" customWidth="1"/>
    <col min="12" max="12" width="28.85546875" bestFit="1" customWidth="1"/>
  </cols>
  <sheetData>
    <row r="1" spans="2:11" x14ac:dyDescent="0.25">
      <c r="E1" s="40" t="s">
        <v>113</v>
      </c>
    </row>
    <row r="2" spans="2:11" x14ac:dyDescent="0.25">
      <c r="B2" s="128" t="s">
        <v>103</v>
      </c>
      <c r="C2" s="128" t="s">
        <v>104</v>
      </c>
      <c r="D2" s="128" t="s">
        <v>105</v>
      </c>
      <c r="E2" s="128" t="s">
        <v>112</v>
      </c>
    </row>
    <row r="3" spans="2:11" x14ac:dyDescent="0.25">
      <c r="B3" s="17" t="s">
        <v>5</v>
      </c>
      <c r="C3" s="17">
        <v>2020</v>
      </c>
      <c r="D3" s="28">
        <v>449205.15895054943</v>
      </c>
      <c r="E3" s="56"/>
      <c r="F3" s="31"/>
      <c r="G3" s="31"/>
      <c r="I3" s="72"/>
      <c r="J3" s="72"/>
      <c r="K3" s="72"/>
    </row>
    <row r="4" spans="2:11" x14ac:dyDescent="0.25">
      <c r="B4" s="17" t="s">
        <v>6</v>
      </c>
      <c r="C4" s="17">
        <v>2020</v>
      </c>
      <c r="D4" s="28">
        <v>3990094.4985906598</v>
      </c>
      <c r="E4" s="56"/>
      <c r="F4" s="31"/>
      <c r="G4" s="31"/>
    </row>
    <row r="5" spans="2:11" x14ac:dyDescent="0.25">
      <c r="B5" s="17" t="s">
        <v>7</v>
      </c>
      <c r="C5" s="17">
        <v>2020</v>
      </c>
      <c r="D5" s="28">
        <v>0</v>
      </c>
      <c r="E5" s="56"/>
      <c r="F5" s="31"/>
      <c r="G5" s="31"/>
    </row>
    <row r="6" spans="2:11" x14ac:dyDescent="0.25">
      <c r="B6" s="17" t="s">
        <v>8</v>
      </c>
      <c r="C6" s="17">
        <v>2020</v>
      </c>
      <c r="D6" s="28">
        <v>2069583.5470961542</v>
      </c>
      <c r="E6" s="56"/>
      <c r="F6" s="31"/>
      <c r="G6" s="31"/>
    </row>
    <row r="7" spans="2:11" x14ac:dyDescent="0.25">
      <c r="B7" s="17" t="s">
        <v>9</v>
      </c>
      <c r="C7" s="17">
        <v>2020</v>
      </c>
      <c r="D7" s="28">
        <v>2725548.7721785712</v>
      </c>
      <c r="E7" s="56"/>
      <c r="F7" s="31"/>
      <c r="G7" s="31"/>
    </row>
    <row r="8" spans="2:11" x14ac:dyDescent="0.25">
      <c r="B8" s="17" t="s">
        <v>10</v>
      </c>
      <c r="C8" s="17">
        <v>2020</v>
      </c>
      <c r="D8" s="28">
        <v>204377.21174175822</v>
      </c>
      <c r="E8" s="56"/>
      <c r="F8" s="31"/>
      <c r="G8" s="31"/>
    </row>
    <row r="9" spans="2:11" x14ac:dyDescent="0.25">
      <c r="B9" s="17" t="s">
        <v>11</v>
      </c>
      <c r="C9" s="17">
        <v>2020</v>
      </c>
      <c r="D9" s="28">
        <v>0</v>
      </c>
      <c r="E9" s="56"/>
      <c r="F9" s="31"/>
      <c r="G9" s="31"/>
    </row>
    <row r="10" spans="2:11" x14ac:dyDescent="0.25">
      <c r="B10" s="17" t="s">
        <v>12</v>
      </c>
      <c r="C10" s="17">
        <v>2020</v>
      </c>
      <c r="D10" s="28">
        <v>0</v>
      </c>
      <c r="E10" s="56"/>
      <c r="F10" s="31"/>
      <c r="G10" s="31"/>
    </row>
    <row r="11" spans="2:11" x14ac:dyDescent="0.25">
      <c r="B11" s="17" t="s">
        <v>13</v>
      </c>
      <c r="C11" s="17">
        <v>2020</v>
      </c>
      <c r="D11" s="28">
        <v>3053661.993370879</v>
      </c>
      <c r="E11" s="56"/>
      <c r="F11" s="31"/>
      <c r="G11" s="31"/>
    </row>
    <row r="12" spans="2:11" x14ac:dyDescent="0.25">
      <c r="B12" s="17" t="s">
        <v>14</v>
      </c>
      <c r="C12" s="17">
        <v>2020</v>
      </c>
      <c r="D12" s="28">
        <v>573036.82488461549</v>
      </c>
      <c r="E12" s="56"/>
      <c r="F12" s="31"/>
      <c r="G12" s="31"/>
    </row>
    <row r="13" spans="2:11" x14ac:dyDescent="0.25">
      <c r="B13" s="17" t="s">
        <v>15</v>
      </c>
      <c r="C13" s="17">
        <v>2020</v>
      </c>
      <c r="D13" s="28">
        <v>0</v>
      </c>
      <c r="E13" s="56"/>
      <c r="F13" s="31"/>
      <c r="G13" s="31"/>
    </row>
    <row r="14" spans="2:11" x14ac:dyDescent="0.25">
      <c r="B14" s="17" t="s">
        <v>16</v>
      </c>
      <c r="C14" s="17">
        <v>2020</v>
      </c>
      <c r="D14" s="28">
        <v>83569.664266483524</v>
      </c>
      <c r="E14" s="56"/>
      <c r="F14" s="31"/>
      <c r="G14" s="31"/>
    </row>
    <row r="15" spans="2:11" x14ac:dyDescent="0.25">
      <c r="B15" s="17" t="s">
        <v>17</v>
      </c>
      <c r="C15" s="17">
        <v>2020</v>
      </c>
      <c r="D15" s="28">
        <v>1267865.7574120881</v>
      </c>
      <c r="E15" s="56"/>
      <c r="F15" s="31"/>
      <c r="G15" s="31"/>
    </row>
    <row r="16" spans="2:11" x14ac:dyDescent="0.25">
      <c r="B16" s="17" t="s">
        <v>18</v>
      </c>
      <c r="C16" s="17">
        <v>2020</v>
      </c>
      <c r="D16" s="28">
        <v>2636603.7866868135</v>
      </c>
      <c r="E16" s="56"/>
      <c r="F16" s="31"/>
      <c r="G16" s="31"/>
    </row>
    <row r="17" spans="2:7" x14ac:dyDescent="0.25">
      <c r="B17" s="17" t="s">
        <v>19</v>
      </c>
      <c r="C17" s="17">
        <v>2020</v>
      </c>
      <c r="D17" s="28">
        <v>585156.82744780218</v>
      </c>
      <c r="E17" s="56"/>
      <c r="F17" s="31"/>
      <c r="G17" s="31"/>
    </row>
    <row r="18" spans="2:7" x14ac:dyDescent="0.25">
      <c r="B18" s="17" t="s">
        <v>20</v>
      </c>
      <c r="C18" s="17">
        <v>2020</v>
      </c>
      <c r="D18" s="28">
        <v>293668.93222252745</v>
      </c>
      <c r="E18" s="56"/>
      <c r="F18" s="31"/>
      <c r="G18" s="31"/>
    </row>
    <row r="19" spans="2:7" x14ac:dyDescent="0.25">
      <c r="B19" s="17" t="s">
        <v>21</v>
      </c>
      <c r="C19" s="17">
        <v>2020</v>
      </c>
      <c r="D19" s="28">
        <v>0</v>
      </c>
      <c r="E19" s="56"/>
      <c r="F19" s="31"/>
      <c r="G19" s="31"/>
    </row>
    <row r="20" spans="2:7" x14ac:dyDescent="0.25">
      <c r="B20" s="17" t="s">
        <v>22</v>
      </c>
      <c r="C20" s="17">
        <v>2020</v>
      </c>
      <c r="D20" s="28">
        <v>387656.65478571435</v>
      </c>
      <c r="E20" s="56"/>
      <c r="F20" s="31"/>
      <c r="G20" s="31"/>
    </row>
    <row r="21" spans="2:7" x14ac:dyDescent="0.25">
      <c r="B21" s="17" t="s">
        <v>23</v>
      </c>
      <c r="C21" s="17">
        <v>2020</v>
      </c>
      <c r="D21" s="28">
        <v>0</v>
      </c>
      <c r="E21" s="56"/>
      <c r="F21" s="31"/>
      <c r="G21" s="31"/>
    </row>
    <row r="22" spans="2:7" x14ac:dyDescent="0.25">
      <c r="B22" s="17" t="s">
        <v>24</v>
      </c>
      <c r="C22" s="17">
        <v>2020</v>
      </c>
      <c r="D22" s="28">
        <v>3059201.7785274726</v>
      </c>
      <c r="E22" s="56"/>
      <c r="F22" s="31"/>
      <c r="G22" s="31"/>
    </row>
    <row r="23" spans="2:7" x14ac:dyDescent="0.25">
      <c r="B23" s="17" t="s">
        <v>25</v>
      </c>
      <c r="C23" s="17">
        <v>2020</v>
      </c>
      <c r="D23" s="28">
        <v>601400.54346428579</v>
      </c>
      <c r="E23" s="56"/>
      <c r="F23" s="31"/>
      <c r="G23" s="31"/>
    </row>
    <row r="24" spans="2:7" x14ac:dyDescent="0.25">
      <c r="B24" s="17" t="s">
        <v>26</v>
      </c>
      <c r="C24" s="17">
        <v>2020</v>
      </c>
      <c r="D24" s="28">
        <v>192549.6433021978</v>
      </c>
      <c r="E24" s="56"/>
      <c r="F24" s="31"/>
      <c r="G24" s="31"/>
    </row>
    <row r="25" spans="2:7" x14ac:dyDescent="0.25">
      <c r="B25" s="17" t="s">
        <v>27</v>
      </c>
      <c r="C25" s="17">
        <v>2020</v>
      </c>
      <c r="D25" s="28">
        <v>402402.84285989014</v>
      </c>
      <c r="E25" s="56"/>
      <c r="F25" s="31"/>
      <c r="G25" s="31"/>
    </row>
    <row r="26" spans="2:7" x14ac:dyDescent="0.25">
      <c r="B26" s="17" t="s">
        <v>28</v>
      </c>
      <c r="C26" s="17">
        <v>2020</v>
      </c>
      <c r="D26" s="28">
        <v>0</v>
      </c>
      <c r="E26" s="56"/>
      <c r="F26" s="31"/>
      <c r="G26" s="31"/>
    </row>
    <row r="27" spans="2:7" x14ac:dyDescent="0.25">
      <c r="B27" s="17" t="s">
        <v>29</v>
      </c>
      <c r="C27" s="17">
        <v>2020</v>
      </c>
      <c r="D27" s="28">
        <v>0</v>
      </c>
      <c r="E27" s="56"/>
      <c r="F27" s="31"/>
      <c r="G27" s="31"/>
    </row>
    <row r="28" spans="2:7" x14ac:dyDescent="0.25">
      <c r="B28" s="17" t="s">
        <v>30</v>
      </c>
      <c r="C28" s="17">
        <v>2020</v>
      </c>
      <c r="D28" s="28">
        <v>695911.18484340655</v>
      </c>
      <c r="E28" s="56"/>
      <c r="F28" s="31"/>
      <c r="G28" s="31"/>
    </row>
    <row r="29" spans="2:7" x14ac:dyDescent="0.25">
      <c r="B29" s="17" t="s">
        <v>31</v>
      </c>
      <c r="C29" s="17">
        <v>2020</v>
      </c>
      <c r="D29" s="28">
        <v>497627.99271428573</v>
      </c>
      <c r="E29" s="56"/>
      <c r="F29" s="31"/>
      <c r="G29" s="31"/>
    </row>
    <row r="30" spans="2:7" x14ac:dyDescent="0.25">
      <c r="B30" s="17" t="s">
        <v>32</v>
      </c>
      <c r="C30" s="17">
        <v>2020</v>
      </c>
      <c r="D30" s="28">
        <v>1095265.8468956046</v>
      </c>
      <c r="E30" s="56"/>
      <c r="F30" s="31"/>
      <c r="G30" s="31"/>
    </row>
    <row r="31" spans="2:7" x14ac:dyDescent="0.25">
      <c r="B31" s="17" t="s">
        <v>33</v>
      </c>
      <c r="C31" s="17">
        <v>2020</v>
      </c>
      <c r="D31" s="28">
        <v>0</v>
      </c>
      <c r="E31" s="56"/>
      <c r="F31" s="31"/>
      <c r="G31" s="31"/>
    </row>
    <row r="32" spans="2:7" x14ac:dyDescent="0.25">
      <c r="B32" s="17" t="s">
        <v>34</v>
      </c>
      <c r="C32" s="17">
        <v>2020</v>
      </c>
      <c r="D32" s="28">
        <v>1325237.1366263737</v>
      </c>
      <c r="E32" s="56"/>
      <c r="F32" s="31"/>
      <c r="G32" s="31"/>
    </row>
    <row r="33" spans="2:7" x14ac:dyDescent="0.25">
      <c r="B33" s="17" t="s">
        <v>35</v>
      </c>
      <c r="C33" s="17">
        <v>2020</v>
      </c>
      <c r="D33" s="28">
        <v>223836.52717582416</v>
      </c>
      <c r="E33" s="56"/>
      <c r="F33" s="31"/>
      <c r="G33" s="31"/>
    </row>
    <row r="34" spans="2:7" x14ac:dyDescent="0.25">
      <c r="B34" s="17" t="s">
        <v>36</v>
      </c>
      <c r="C34" s="17">
        <v>2020</v>
      </c>
      <c r="D34" s="28">
        <v>12035.65093681319</v>
      </c>
      <c r="E34" s="56"/>
      <c r="F34" s="31"/>
      <c r="G34" s="31"/>
    </row>
    <row r="35" spans="2:7" x14ac:dyDescent="0.25">
      <c r="B35" s="17" t="s">
        <v>37</v>
      </c>
      <c r="C35" s="17">
        <v>2020</v>
      </c>
      <c r="D35" s="28">
        <v>0</v>
      </c>
      <c r="E35" s="56"/>
      <c r="F35" s="31"/>
      <c r="G35" s="31"/>
    </row>
    <row r="36" spans="2:7" x14ac:dyDescent="0.25">
      <c r="B36" s="17" t="s">
        <v>38</v>
      </c>
      <c r="C36" s="17">
        <v>2020</v>
      </c>
      <c r="D36" s="28">
        <v>0</v>
      </c>
      <c r="E36" s="56"/>
      <c r="F36" s="31"/>
      <c r="G36" s="31"/>
    </row>
    <row r="37" spans="2:7" x14ac:dyDescent="0.25">
      <c r="B37" s="17" t="s">
        <v>39</v>
      </c>
      <c r="C37" s="17">
        <v>2020</v>
      </c>
      <c r="D37" s="28">
        <v>0</v>
      </c>
      <c r="E37" s="56"/>
      <c r="F37" s="31"/>
      <c r="G37" s="31"/>
    </row>
    <row r="38" spans="2:7" x14ac:dyDescent="0.25">
      <c r="B38" s="17" t="s">
        <v>40</v>
      </c>
      <c r="C38" s="17">
        <v>2020</v>
      </c>
      <c r="D38" s="28">
        <v>1071727.4642884615</v>
      </c>
      <c r="E38" s="56"/>
      <c r="F38" s="31"/>
      <c r="G38" s="31"/>
    </row>
    <row r="39" spans="2:7" x14ac:dyDescent="0.25">
      <c r="B39" s="17" t="s">
        <v>41</v>
      </c>
      <c r="C39" s="17">
        <v>2020</v>
      </c>
      <c r="D39" s="28">
        <v>647847.97202472528</v>
      </c>
      <c r="E39" s="56"/>
      <c r="F39" s="31"/>
      <c r="G39" s="31"/>
    </row>
    <row r="40" spans="2:7" x14ac:dyDescent="0.25">
      <c r="B40" s="17" t="s">
        <v>42</v>
      </c>
      <c r="C40" s="17">
        <v>2020</v>
      </c>
      <c r="D40" s="28">
        <v>160655.99296153849</v>
      </c>
      <c r="E40" s="56"/>
      <c r="F40" s="31"/>
      <c r="G40" s="31"/>
    </row>
    <row r="41" spans="2:7" x14ac:dyDescent="0.25">
      <c r="B41" s="17" t="s">
        <v>43</v>
      </c>
      <c r="C41" s="17">
        <v>2020</v>
      </c>
      <c r="D41" s="28">
        <v>0</v>
      </c>
      <c r="E41" s="56"/>
      <c r="F41" s="31"/>
      <c r="G41" s="31"/>
    </row>
    <row r="42" spans="2:7" x14ac:dyDescent="0.25">
      <c r="B42" s="17" t="s">
        <v>44</v>
      </c>
      <c r="C42" s="17">
        <v>2020</v>
      </c>
      <c r="D42" s="28">
        <v>508028.30317582405</v>
      </c>
      <c r="E42" s="56"/>
      <c r="F42" s="31"/>
      <c r="G42" s="31"/>
    </row>
    <row r="43" spans="2:7" x14ac:dyDescent="0.25">
      <c r="B43" s="17" t="s">
        <v>45</v>
      </c>
      <c r="C43" s="17">
        <v>2020</v>
      </c>
      <c r="D43" s="28">
        <v>21406948.121307697</v>
      </c>
      <c r="E43" s="56"/>
      <c r="F43" s="31"/>
      <c r="G43" s="31"/>
    </row>
    <row r="44" spans="2:7" x14ac:dyDescent="0.25">
      <c r="B44" s="17" t="s">
        <v>46</v>
      </c>
      <c r="C44" s="17">
        <v>2020</v>
      </c>
      <c r="D44" s="28">
        <v>7922158.7147637364</v>
      </c>
      <c r="E44" s="56"/>
      <c r="F44" s="31"/>
      <c r="G44" s="31"/>
    </row>
    <row r="45" spans="2:7" x14ac:dyDescent="0.25">
      <c r="B45" s="17" t="s">
        <v>47</v>
      </c>
      <c r="C45" s="17">
        <v>2020</v>
      </c>
      <c r="D45" s="28">
        <v>0</v>
      </c>
      <c r="E45" s="56"/>
      <c r="F45" s="31"/>
      <c r="G45" s="31"/>
    </row>
    <row r="46" spans="2:7" x14ac:dyDescent="0.25">
      <c r="B46" s="17" t="s">
        <v>48</v>
      </c>
      <c r="C46" s="17">
        <v>2020</v>
      </c>
      <c r="D46" s="28">
        <v>2152286.986565934</v>
      </c>
      <c r="E46" s="56"/>
      <c r="F46" s="31"/>
      <c r="G46" s="31"/>
    </row>
    <row r="47" spans="2:7" x14ac:dyDescent="0.25">
      <c r="B47" s="17" t="s">
        <v>49</v>
      </c>
      <c r="C47" s="17">
        <v>2020</v>
      </c>
      <c r="D47" s="28">
        <v>0</v>
      </c>
      <c r="E47" s="56"/>
      <c r="F47" s="31"/>
      <c r="G47" s="31"/>
    </row>
    <row r="48" spans="2:7" x14ac:dyDescent="0.25">
      <c r="B48" s="17" t="s">
        <v>50</v>
      </c>
      <c r="C48" s="17">
        <v>2020</v>
      </c>
      <c r="D48" s="28">
        <v>227140.1246291209</v>
      </c>
      <c r="E48" s="56"/>
      <c r="F48" s="31"/>
      <c r="G48" s="31"/>
    </row>
    <row r="49" spans="2:7" x14ac:dyDescent="0.25">
      <c r="B49" s="17" t="s">
        <v>51</v>
      </c>
      <c r="C49" s="17">
        <v>2020</v>
      </c>
      <c r="D49" s="28">
        <v>216854.40431043957</v>
      </c>
      <c r="E49" s="56"/>
      <c r="F49" s="31"/>
      <c r="G49" s="31"/>
    </row>
    <row r="50" spans="2:7" x14ac:dyDescent="0.25">
      <c r="B50" s="17" t="s">
        <v>52</v>
      </c>
      <c r="C50" s="17">
        <v>2020</v>
      </c>
      <c r="D50" s="28">
        <v>1446098.0264258243</v>
      </c>
      <c r="E50" s="56"/>
      <c r="F50" s="31"/>
      <c r="G50" s="31"/>
    </row>
    <row r="51" spans="2:7" x14ac:dyDescent="0.25">
      <c r="B51" s="17" t="s">
        <v>53</v>
      </c>
      <c r="C51" s="17">
        <v>2020</v>
      </c>
      <c r="D51" s="28">
        <v>5066617.0208076928</v>
      </c>
      <c r="E51" s="56"/>
      <c r="F51" s="31"/>
      <c r="G51" s="31"/>
    </row>
    <row r="52" spans="2:7" x14ac:dyDescent="0.25">
      <c r="B52" s="17" t="s">
        <v>54</v>
      </c>
      <c r="C52" s="17">
        <v>2020</v>
      </c>
      <c r="D52" s="28">
        <v>2496149.4548571431</v>
      </c>
      <c r="E52" s="56"/>
      <c r="F52" s="31"/>
      <c r="G52" s="31"/>
    </row>
    <row r="53" spans="2:7" x14ac:dyDescent="0.25">
      <c r="B53" s="17" t="s">
        <v>55</v>
      </c>
      <c r="C53" s="17">
        <v>2020</v>
      </c>
      <c r="D53" s="28">
        <v>294826.4942554945</v>
      </c>
      <c r="E53" s="56"/>
      <c r="F53" s="31"/>
      <c r="G53" s="31"/>
    </row>
    <row r="54" spans="2:7" x14ac:dyDescent="0.25">
      <c r="B54" s="17" t="s">
        <v>56</v>
      </c>
      <c r="C54" s="17">
        <v>2020</v>
      </c>
      <c r="D54" s="28">
        <v>880810.15737362648</v>
      </c>
      <c r="E54" s="56"/>
      <c r="F54" s="31"/>
      <c r="G54" s="31"/>
    </row>
    <row r="55" spans="2:7" x14ac:dyDescent="0.25">
      <c r="B55" s="17" t="s">
        <v>57</v>
      </c>
      <c r="C55" s="17">
        <v>2020</v>
      </c>
      <c r="D55" s="28">
        <v>7232.0946016483531</v>
      </c>
      <c r="E55" s="56"/>
      <c r="F55" s="31"/>
      <c r="G55" s="31"/>
    </row>
    <row r="56" spans="2:7" x14ac:dyDescent="0.25">
      <c r="B56" s="17" t="s">
        <v>58</v>
      </c>
      <c r="C56" s="17">
        <v>2020</v>
      </c>
      <c r="D56" s="28">
        <v>917909.52643681329</v>
      </c>
      <c r="E56" s="56"/>
      <c r="F56" s="31"/>
      <c r="G56" s="31"/>
    </row>
    <row r="57" spans="2:7" x14ac:dyDescent="0.25">
      <c r="B57" s="17" t="s">
        <v>59</v>
      </c>
      <c r="C57" s="17">
        <v>2020</v>
      </c>
      <c r="D57" s="28">
        <v>910729.1831785714</v>
      </c>
      <c r="E57" s="56"/>
      <c r="F57" s="31"/>
      <c r="G57" s="31"/>
    </row>
    <row r="58" spans="2:7" x14ac:dyDescent="0.25">
      <c r="B58" s="17" t="s">
        <v>60</v>
      </c>
      <c r="C58" s="17">
        <v>2020</v>
      </c>
      <c r="D58" s="28">
        <v>282413.57335714292</v>
      </c>
      <c r="E58" s="56"/>
      <c r="F58" s="31"/>
      <c r="G58" s="31"/>
    </row>
    <row r="59" spans="2:7" x14ac:dyDescent="0.25">
      <c r="B59" s="17" t="s">
        <v>61</v>
      </c>
      <c r="C59" s="17">
        <v>2020</v>
      </c>
      <c r="D59" s="28">
        <v>4568980.9941346152</v>
      </c>
      <c r="E59" s="56"/>
      <c r="F59" s="31"/>
      <c r="G59" s="31"/>
    </row>
    <row r="60" spans="2:7" x14ac:dyDescent="0.25">
      <c r="B60" s="17" t="s">
        <v>62</v>
      </c>
      <c r="C60" s="17">
        <v>2020</v>
      </c>
      <c r="D60" s="28">
        <v>0</v>
      </c>
      <c r="E60" s="56"/>
      <c r="F60" s="31"/>
      <c r="G60" s="31"/>
    </row>
    <row r="61" spans="2:7" x14ac:dyDescent="0.25">
      <c r="B61" s="17" t="s">
        <v>63</v>
      </c>
      <c r="C61" s="17">
        <v>2020</v>
      </c>
      <c r="D61" s="28">
        <v>0</v>
      </c>
      <c r="E61" s="56"/>
      <c r="F61" s="31"/>
      <c r="G61" s="31"/>
    </row>
    <row r="62" spans="2:7" x14ac:dyDescent="0.25">
      <c r="B62" s="17" t="s">
        <v>64</v>
      </c>
      <c r="C62" s="17">
        <v>2020</v>
      </c>
      <c r="D62" s="28">
        <v>0</v>
      </c>
      <c r="E62" s="56"/>
      <c r="F62" s="31"/>
      <c r="G62" s="31"/>
    </row>
    <row r="63" spans="2:7" x14ac:dyDescent="0.25">
      <c r="B63" s="17" t="s">
        <v>65</v>
      </c>
      <c r="C63" s="17">
        <v>2020</v>
      </c>
      <c r="D63" s="28">
        <v>1697141.6390439558</v>
      </c>
      <c r="E63" s="56"/>
      <c r="F63" s="31"/>
      <c r="G63" s="31"/>
    </row>
    <row r="64" spans="2:7" x14ac:dyDescent="0.25">
      <c r="B64" s="17" t="s">
        <v>66</v>
      </c>
      <c r="C64" s="17">
        <v>2020</v>
      </c>
      <c r="D64" s="28">
        <v>542748.44449450553</v>
      </c>
      <c r="E64" s="56"/>
      <c r="F64" s="31"/>
      <c r="G64" s="31"/>
    </row>
    <row r="65" spans="2:7" x14ac:dyDescent="0.25">
      <c r="B65" s="17" t="s">
        <v>67</v>
      </c>
      <c r="C65" s="17">
        <v>2020</v>
      </c>
      <c r="D65" s="28">
        <v>688780.42879945063</v>
      </c>
      <c r="E65" s="56"/>
      <c r="F65" s="31"/>
      <c r="G65" s="31"/>
    </row>
    <row r="66" spans="2:7" x14ac:dyDescent="0.25">
      <c r="B66" s="17" t="s">
        <v>68</v>
      </c>
      <c r="C66" s="17">
        <v>2020</v>
      </c>
      <c r="D66" s="28">
        <v>0</v>
      </c>
      <c r="E66" s="56"/>
      <c r="F66" s="31"/>
      <c r="G66" s="31"/>
    </row>
    <row r="67" spans="2:7" x14ac:dyDescent="0.25">
      <c r="B67" s="17" t="s">
        <v>69</v>
      </c>
      <c r="C67" s="17">
        <v>2020</v>
      </c>
      <c r="D67" s="28">
        <v>233113.51627747255</v>
      </c>
      <c r="E67" s="56"/>
      <c r="F67" s="31"/>
      <c r="G67" s="31"/>
    </row>
    <row r="68" spans="2:7" x14ac:dyDescent="0.25">
      <c r="B68" s="17" t="s">
        <v>70</v>
      </c>
      <c r="C68" s="17">
        <v>2020</v>
      </c>
      <c r="D68" s="28">
        <v>4104460.9851263734</v>
      </c>
      <c r="E68" s="56"/>
      <c r="F68" s="31"/>
      <c r="G68" s="31"/>
    </row>
    <row r="69" spans="2:7" x14ac:dyDescent="0.25">
      <c r="B69" s="17" t="s">
        <v>71</v>
      </c>
      <c r="C69" s="17">
        <v>2020</v>
      </c>
      <c r="D69" s="28">
        <v>51771.66052747253</v>
      </c>
      <c r="E69" s="56"/>
      <c r="F69" s="31"/>
      <c r="G69" s="31"/>
    </row>
    <row r="70" spans="2:7" x14ac:dyDescent="0.25">
      <c r="B70" s="17" t="s">
        <v>72</v>
      </c>
      <c r="C70" s="17">
        <v>2020</v>
      </c>
      <c r="D70" s="28">
        <v>1385698.7736428571</v>
      </c>
      <c r="E70" s="56"/>
      <c r="F70" s="31"/>
      <c r="G70" s="31"/>
    </row>
    <row r="71" spans="2:7" x14ac:dyDescent="0.25">
      <c r="B71" s="17" t="s">
        <v>73</v>
      </c>
      <c r="C71" s="17">
        <v>2020</v>
      </c>
      <c r="D71" s="28">
        <v>291050.35574999999</v>
      </c>
      <c r="E71" s="56"/>
      <c r="F71" s="31"/>
      <c r="G71" s="31"/>
    </row>
    <row r="72" spans="2:7" x14ac:dyDescent="0.25">
      <c r="B72" s="17" t="s">
        <v>74</v>
      </c>
      <c r="C72" s="17">
        <v>2020</v>
      </c>
      <c r="D72" s="28">
        <v>627403.60232967034</v>
      </c>
      <c r="E72" s="56"/>
      <c r="F72" s="31"/>
      <c r="G72" s="31"/>
    </row>
    <row r="73" spans="2:7" x14ac:dyDescent="0.25">
      <c r="B73" s="17" t="s">
        <v>75</v>
      </c>
      <c r="C73" s="17">
        <v>2020</v>
      </c>
      <c r="D73" s="28">
        <v>584434.44312362641</v>
      </c>
      <c r="E73" s="56"/>
      <c r="F73" s="31"/>
      <c r="G73" s="31"/>
    </row>
    <row r="74" spans="2:7" x14ac:dyDescent="0.25">
      <c r="B74" s="17" t="s">
        <v>76</v>
      </c>
      <c r="C74" s="17">
        <v>2020</v>
      </c>
      <c r="D74" s="28">
        <v>143612.15196428576</v>
      </c>
      <c r="E74" s="56"/>
      <c r="F74" s="31"/>
      <c r="G74" s="31"/>
    </row>
    <row r="75" spans="2:7" x14ac:dyDescent="0.25">
      <c r="B75" s="17" t="s">
        <v>77</v>
      </c>
      <c r="C75" s="17">
        <v>2020</v>
      </c>
      <c r="D75" s="28">
        <v>153669.5023104396</v>
      </c>
      <c r="E75" s="56"/>
      <c r="F75" s="31"/>
      <c r="G75" s="31"/>
    </row>
    <row r="76" spans="2:7" x14ac:dyDescent="0.25">
      <c r="B76" s="17" t="s">
        <v>78</v>
      </c>
      <c r="C76" s="17">
        <v>2020</v>
      </c>
      <c r="D76" s="28">
        <v>78907.398881868139</v>
      </c>
      <c r="E76" s="56"/>
      <c r="F76" s="31"/>
      <c r="G76" s="31"/>
    </row>
    <row r="77" spans="2:7" x14ac:dyDescent="0.25">
      <c r="B77" s="17" t="s">
        <v>79</v>
      </c>
      <c r="C77" s="17">
        <v>2020</v>
      </c>
      <c r="D77" s="28">
        <v>1234285.7267472527</v>
      </c>
      <c r="E77" s="56"/>
      <c r="F77" s="31"/>
      <c r="G77" s="31"/>
    </row>
    <row r="78" spans="2:7" x14ac:dyDescent="0.25">
      <c r="B78" s="17" t="s">
        <v>80</v>
      </c>
      <c r="C78" s="17">
        <v>2020</v>
      </c>
      <c r="D78" s="28">
        <v>0</v>
      </c>
      <c r="E78" s="56"/>
      <c r="F78" s="31"/>
      <c r="G78" s="31"/>
    </row>
    <row r="79" spans="2:7" x14ac:dyDescent="0.25">
      <c r="B79" s="17" t="s">
        <v>81</v>
      </c>
      <c r="C79" s="17">
        <v>2020</v>
      </c>
      <c r="D79" s="28">
        <v>6256.2403598901092</v>
      </c>
      <c r="E79" s="56"/>
      <c r="F79" s="31"/>
      <c r="G79" s="31"/>
    </row>
    <row r="80" spans="2:7" x14ac:dyDescent="0.25">
      <c r="B80" s="17" t="s">
        <v>82</v>
      </c>
      <c r="C80" s="17">
        <v>2020</v>
      </c>
      <c r="D80" s="28">
        <v>1370804.5057747255</v>
      </c>
      <c r="E80" s="56"/>
      <c r="F80" s="31"/>
      <c r="G80" s="31"/>
    </row>
    <row r="81" spans="2:7" x14ac:dyDescent="0.25">
      <c r="B81" s="17" t="s">
        <v>83</v>
      </c>
      <c r="C81" s="17">
        <v>2020</v>
      </c>
      <c r="D81" s="28">
        <v>0</v>
      </c>
      <c r="E81" s="56"/>
      <c r="F81" s="31"/>
      <c r="G81" s="31"/>
    </row>
    <row r="82" spans="2:7" x14ac:dyDescent="0.25">
      <c r="B82" s="17" t="s">
        <v>84</v>
      </c>
      <c r="C82" s="17">
        <v>2020</v>
      </c>
      <c r="D82" s="28">
        <v>1268306.2318021979</v>
      </c>
      <c r="E82" s="56"/>
      <c r="F82" s="31"/>
      <c r="G82" s="31"/>
    </row>
    <row r="83" spans="2:7" x14ac:dyDescent="0.25">
      <c r="B83" s="17" t="s">
        <v>85</v>
      </c>
      <c r="C83" s="17">
        <v>2020</v>
      </c>
      <c r="D83" s="28">
        <v>14836.379884615382</v>
      </c>
      <c r="E83" s="56"/>
      <c r="F83" s="31"/>
      <c r="G83" s="31"/>
    </row>
    <row r="84" spans="2:7" x14ac:dyDescent="0.25">
      <c r="B84" s="17" t="s">
        <v>86</v>
      </c>
      <c r="C84" s="17">
        <v>2020</v>
      </c>
      <c r="D84" s="28">
        <v>0</v>
      </c>
      <c r="E84" s="56"/>
      <c r="F84" s="31"/>
      <c r="G84" s="31"/>
    </row>
    <row r="85" spans="2:7" x14ac:dyDescent="0.25">
      <c r="B85" s="17" t="s">
        <v>87</v>
      </c>
      <c r="C85" s="17">
        <v>2020</v>
      </c>
      <c r="D85" s="28">
        <v>15106.32287637363</v>
      </c>
      <c r="E85" s="56"/>
      <c r="F85" s="31"/>
      <c r="G85" s="31"/>
    </row>
    <row r="86" spans="2:7" x14ac:dyDescent="0.25">
      <c r="B86" s="17" t="s">
        <v>88</v>
      </c>
      <c r="C86" s="17">
        <v>2020</v>
      </c>
      <c r="D86" s="28">
        <v>391868.52438461536</v>
      </c>
      <c r="E86" s="56"/>
      <c r="F86" s="31"/>
      <c r="G86" s="31"/>
    </row>
    <row r="87" spans="2:7" x14ac:dyDescent="0.25">
      <c r="B87" s="17" t="s">
        <v>89</v>
      </c>
      <c r="C87" s="17">
        <v>2020</v>
      </c>
      <c r="D87" s="28">
        <v>-200586.2998434066</v>
      </c>
      <c r="E87" s="56"/>
      <c r="F87" s="31"/>
      <c r="G87" s="31"/>
    </row>
    <row r="88" spans="2:7" x14ac:dyDescent="0.25">
      <c r="B88" s="17" t="s">
        <v>90</v>
      </c>
      <c r="C88" s="17">
        <v>2020</v>
      </c>
      <c r="D88" s="28">
        <v>4703471.74701099</v>
      </c>
      <c r="E88" s="56"/>
      <c r="F88" s="31"/>
      <c r="G88" s="31"/>
    </row>
    <row r="89" spans="2:7" x14ac:dyDescent="0.25">
      <c r="B89" s="17" t="s">
        <v>91</v>
      </c>
      <c r="C89" s="17">
        <v>2020</v>
      </c>
      <c r="D89" s="28">
        <v>1077503.6237307694</v>
      </c>
      <c r="E89" s="56"/>
      <c r="F89" s="31"/>
      <c r="G89" s="31"/>
    </row>
    <row r="90" spans="2:7" x14ac:dyDescent="0.25">
      <c r="B90" s="17" t="s">
        <v>92</v>
      </c>
      <c r="C90" s="17">
        <v>2020</v>
      </c>
      <c r="D90" s="28">
        <v>0</v>
      </c>
      <c r="E90" s="56"/>
      <c r="F90" s="31"/>
      <c r="G90" s="31"/>
    </row>
    <row r="91" spans="2:7" x14ac:dyDescent="0.25">
      <c r="B91" s="17" t="s">
        <v>93</v>
      </c>
      <c r="C91" s="17">
        <v>2020</v>
      </c>
      <c r="D91" s="28">
        <v>194700.28367307695</v>
      </c>
      <c r="E91" s="56"/>
      <c r="F91" s="31"/>
      <c r="G91" s="31"/>
    </row>
    <row r="92" spans="2:7" x14ac:dyDescent="0.25">
      <c r="B92" s="17" t="s">
        <v>94</v>
      </c>
      <c r="C92" s="17">
        <v>2020</v>
      </c>
      <c r="D92" s="28">
        <v>499137.2603159342</v>
      </c>
      <c r="E92" s="56"/>
      <c r="F92" s="31"/>
      <c r="G92" s="31"/>
    </row>
    <row r="93" spans="2:7" x14ac:dyDescent="0.25">
      <c r="B93" s="17" t="s">
        <v>95</v>
      </c>
      <c r="C93" s="17">
        <v>2020</v>
      </c>
      <c r="D93" s="28">
        <v>334378.15759615379</v>
      </c>
      <c r="E93" s="56"/>
      <c r="F93" s="31"/>
      <c r="G93" s="31"/>
    </row>
    <row r="94" spans="2:7" x14ac:dyDescent="0.25">
      <c r="B94" s="17" t="s">
        <v>96</v>
      </c>
      <c r="C94" s="17">
        <v>2020</v>
      </c>
      <c r="D94" s="28">
        <v>3411648.1315714284</v>
      </c>
      <c r="E94" s="56"/>
      <c r="F94" s="31"/>
      <c r="G94" s="31"/>
    </row>
    <row r="95" spans="2:7" x14ac:dyDescent="0.25">
      <c r="B95" s="17" t="s">
        <v>97</v>
      </c>
      <c r="C95" s="17">
        <v>2020</v>
      </c>
      <c r="D95" s="28">
        <v>1500851.175032967</v>
      </c>
      <c r="E95" s="56"/>
      <c r="F95" s="31"/>
      <c r="G95" s="31"/>
    </row>
    <row r="96" spans="2:7" x14ac:dyDescent="0.25">
      <c r="B96" s="17" t="s">
        <v>98</v>
      </c>
      <c r="C96" s="17">
        <v>2020</v>
      </c>
      <c r="D96" s="28">
        <v>547935.58530494501</v>
      </c>
      <c r="E96" s="56"/>
      <c r="F96" s="31"/>
      <c r="G96" s="31"/>
    </row>
    <row r="97" spans="2:7" x14ac:dyDescent="0.25">
      <c r="B97" s="17" t="s">
        <v>99</v>
      </c>
      <c r="C97" s="17">
        <v>2020</v>
      </c>
      <c r="D97" s="28">
        <v>456234.44797252753</v>
      </c>
      <c r="E97" s="56"/>
      <c r="F97" s="31"/>
      <c r="G97" s="31"/>
    </row>
    <row r="98" spans="2:7" x14ac:dyDescent="0.25">
      <c r="B98" s="17" t="s">
        <v>100</v>
      </c>
      <c r="C98" s="17">
        <v>2020</v>
      </c>
      <c r="D98" s="28">
        <v>2627436.2590384623</v>
      </c>
      <c r="E98" s="56"/>
      <c r="F98" s="31"/>
      <c r="G98" s="31"/>
    </row>
    <row r="99" spans="2:7" x14ac:dyDescent="0.25">
      <c r="B99" s="17" t="s">
        <v>101</v>
      </c>
      <c r="C99" s="17">
        <v>2020</v>
      </c>
      <c r="D99" s="28">
        <v>4147405.6965906587</v>
      </c>
      <c r="E99" s="56"/>
      <c r="F99" s="31"/>
      <c r="G99" s="31"/>
    </row>
    <row r="100" spans="2:7" x14ac:dyDescent="0.25">
      <c r="B100" s="17" t="s">
        <v>102</v>
      </c>
      <c r="C100" s="17">
        <v>2020</v>
      </c>
      <c r="D100" s="28">
        <v>34918.598876373617</v>
      </c>
      <c r="E100" s="56"/>
      <c r="F100" s="31"/>
      <c r="G100" s="31"/>
    </row>
    <row r="101" spans="2:7" x14ac:dyDescent="0.25">
      <c r="B101" s="17" t="s">
        <v>5</v>
      </c>
      <c r="C101" s="17">
        <v>2021</v>
      </c>
      <c r="D101" s="28">
        <v>0</v>
      </c>
      <c r="E101" s="56"/>
      <c r="F101" s="31"/>
      <c r="G101" s="31"/>
    </row>
    <row r="102" spans="2:7" x14ac:dyDescent="0.25">
      <c r="B102" s="17" t="s">
        <v>6</v>
      </c>
      <c r="C102" s="17">
        <v>2021</v>
      </c>
      <c r="D102" s="28">
        <v>4296882.6285906583</v>
      </c>
      <c r="E102" s="56"/>
      <c r="F102" s="31"/>
      <c r="G102" s="31"/>
    </row>
    <row r="103" spans="2:7" x14ac:dyDescent="0.25">
      <c r="B103" s="17" t="s">
        <v>7</v>
      </c>
      <c r="C103" s="17">
        <v>2021</v>
      </c>
      <c r="D103" s="28">
        <v>2039513.6844560439</v>
      </c>
      <c r="E103" s="56"/>
      <c r="F103" s="31"/>
      <c r="G103" s="31"/>
    </row>
    <row r="104" spans="2:7" x14ac:dyDescent="0.25">
      <c r="B104" s="17" t="s">
        <v>8</v>
      </c>
      <c r="C104" s="17">
        <v>2021</v>
      </c>
      <c r="D104" s="28">
        <v>1531119.8509780224</v>
      </c>
      <c r="E104" s="56"/>
      <c r="F104" s="31"/>
      <c r="G104" s="31"/>
    </row>
    <row r="105" spans="2:7" x14ac:dyDescent="0.25">
      <c r="B105" s="17" t="s">
        <v>9</v>
      </c>
      <c r="C105" s="17">
        <v>2021</v>
      </c>
      <c r="D105" s="28">
        <v>0</v>
      </c>
      <c r="E105" s="56"/>
      <c r="F105" s="31"/>
      <c r="G105" s="31"/>
    </row>
    <row r="106" spans="2:7" x14ac:dyDescent="0.25">
      <c r="B106" s="17" t="s">
        <v>10</v>
      </c>
      <c r="C106" s="17">
        <v>2021</v>
      </c>
      <c r="D106" s="28">
        <v>2316.8435109890106</v>
      </c>
      <c r="E106" s="56"/>
      <c r="F106" s="31"/>
      <c r="G106" s="31"/>
    </row>
    <row r="107" spans="2:7" x14ac:dyDescent="0.25">
      <c r="B107" s="17" t="s">
        <v>11</v>
      </c>
      <c r="C107" s="17">
        <v>2021</v>
      </c>
      <c r="D107" s="28">
        <v>320931.78104670328</v>
      </c>
      <c r="E107" s="56"/>
      <c r="F107" s="31"/>
      <c r="G107" s="31"/>
    </row>
    <row r="108" spans="2:7" x14ac:dyDescent="0.25">
      <c r="B108" s="17" t="s">
        <v>12</v>
      </c>
      <c r="C108" s="17">
        <v>2021</v>
      </c>
      <c r="D108" s="28">
        <v>2921393.178543956</v>
      </c>
      <c r="E108" s="56"/>
      <c r="F108" s="31"/>
      <c r="G108" s="31"/>
    </row>
    <row r="109" spans="2:7" x14ac:dyDescent="0.25">
      <c r="B109" s="17" t="s">
        <v>13</v>
      </c>
      <c r="C109" s="17">
        <v>2021</v>
      </c>
      <c r="D109" s="28">
        <v>2447378.8583901096</v>
      </c>
      <c r="E109" s="56"/>
      <c r="F109" s="31"/>
      <c r="G109" s="31"/>
    </row>
    <row r="110" spans="2:7" x14ac:dyDescent="0.25">
      <c r="B110" s="17" t="s">
        <v>14</v>
      </c>
      <c r="C110" s="17">
        <v>2021</v>
      </c>
      <c r="D110" s="28">
        <v>320461.84880769241</v>
      </c>
      <c r="E110" s="56"/>
      <c r="F110" s="31"/>
      <c r="G110" s="31"/>
    </row>
    <row r="111" spans="2:7" x14ac:dyDescent="0.25">
      <c r="B111" s="17" t="s">
        <v>15</v>
      </c>
      <c r="C111" s="17">
        <v>2021</v>
      </c>
      <c r="D111" s="28">
        <v>71032.261475274732</v>
      </c>
      <c r="E111" s="56"/>
      <c r="F111" s="31"/>
      <c r="G111" s="31"/>
    </row>
    <row r="112" spans="2:7" x14ac:dyDescent="0.25">
      <c r="B112" s="17" t="s">
        <v>16</v>
      </c>
      <c r="C112" s="17">
        <v>2021</v>
      </c>
      <c r="D112" s="28">
        <v>0</v>
      </c>
      <c r="E112" s="56"/>
      <c r="F112" s="31"/>
      <c r="G112" s="31"/>
    </row>
    <row r="113" spans="2:7" x14ac:dyDescent="0.25">
      <c r="B113" s="17" t="s">
        <v>17</v>
      </c>
      <c r="C113" s="17">
        <v>2021</v>
      </c>
      <c r="D113" s="28">
        <v>1488646.0994670331</v>
      </c>
      <c r="E113" s="56"/>
      <c r="F113" s="31"/>
      <c r="G113" s="31"/>
    </row>
    <row r="114" spans="2:7" x14ac:dyDescent="0.25">
      <c r="B114" s="17" t="s">
        <v>18</v>
      </c>
      <c r="C114" s="17">
        <v>2021</v>
      </c>
      <c r="D114" s="28">
        <v>2898177.8243241757</v>
      </c>
      <c r="E114" s="56"/>
      <c r="F114" s="31"/>
      <c r="G114" s="31"/>
    </row>
    <row r="115" spans="2:7" x14ac:dyDescent="0.25">
      <c r="B115" s="17" t="s">
        <v>19</v>
      </c>
      <c r="C115" s="17">
        <v>2021</v>
      </c>
      <c r="D115" s="28">
        <v>-131646.86981043959</v>
      </c>
      <c r="E115" s="56"/>
      <c r="F115" s="31"/>
      <c r="G115" s="31"/>
    </row>
    <row r="116" spans="2:7" x14ac:dyDescent="0.25">
      <c r="B116" s="17" t="s">
        <v>20</v>
      </c>
      <c r="C116" s="17">
        <v>2021</v>
      </c>
      <c r="D116" s="28">
        <v>11080.825310439561</v>
      </c>
      <c r="E116" s="56"/>
      <c r="F116" s="31"/>
      <c r="G116" s="31"/>
    </row>
    <row r="117" spans="2:7" x14ac:dyDescent="0.25">
      <c r="B117" s="17" t="s">
        <v>21</v>
      </c>
      <c r="C117" s="17">
        <v>2021</v>
      </c>
      <c r="D117" s="28">
        <v>1847248.7476565931</v>
      </c>
      <c r="E117" s="56"/>
      <c r="F117" s="31"/>
      <c r="G117" s="31"/>
    </row>
    <row r="118" spans="2:7" x14ac:dyDescent="0.25">
      <c r="B118" s="17" t="s">
        <v>22</v>
      </c>
      <c r="C118" s="17">
        <v>2021</v>
      </c>
      <c r="D118" s="28">
        <v>109034.09214560442</v>
      </c>
      <c r="E118" s="56"/>
      <c r="F118" s="31"/>
      <c r="G118" s="31"/>
    </row>
    <row r="119" spans="2:7" x14ac:dyDescent="0.25">
      <c r="B119" s="17" t="s">
        <v>23</v>
      </c>
      <c r="C119" s="17">
        <v>2021</v>
      </c>
      <c r="D119" s="28">
        <v>4079135.3283214294</v>
      </c>
      <c r="E119" s="56"/>
      <c r="F119" s="31"/>
      <c r="G119" s="31"/>
    </row>
    <row r="120" spans="2:7" x14ac:dyDescent="0.25">
      <c r="B120" s="17" t="s">
        <v>24</v>
      </c>
      <c r="C120" s="17">
        <v>2021</v>
      </c>
      <c r="D120" s="28">
        <v>4688964.1269972529</v>
      </c>
      <c r="E120" s="56"/>
      <c r="F120" s="31"/>
      <c r="G120" s="31"/>
    </row>
    <row r="121" spans="2:7" x14ac:dyDescent="0.25">
      <c r="B121" s="17" t="s">
        <v>25</v>
      </c>
      <c r="C121" s="17">
        <v>2021</v>
      </c>
      <c r="D121" s="28">
        <v>745774.53805219778</v>
      </c>
      <c r="E121" s="56"/>
      <c r="F121" s="31"/>
      <c r="G121" s="31"/>
    </row>
    <row r="122" spans="2:7" x14ac:dyDescent="0.25">
      <c r="B122" s="17" t="s">
        <v>26</v>
      </c>
      <c r="C122" s="17">
        <v>2021</v>
      </c>
      <c r="D122" s="28">
        <v>16263.558807692307</v>
      </c>
      <c r="E122" s="56"/>
      <c r="F122" s="31"/>
      <c r="G122" s="31"/>
    </row>
    <row r="123" spans="2:7" x14ac:dyDescent="0.25">
      <c r="B123" s="17" t="s">
        <v>27</v>
      </c>
      <c r="C123" s="17">
        <v>2021</v>
      </c>
      <c r="D123" s="28">
        <v>4422052.0524230767</v>
      </c>
      <c r="E123" s="56"/>
      <c r="F123" s="31"/>
      <c r="G123" s="31"/>
    </row>
    <row r="124" spans="2:7" x14ac:dyDescent="0.25">
      <c r="B124" s="17" t="s">
        <v>28</v>
      </c>
      <c r="C124" s="17">
        <v>2021</v>
      </c>
      <c r="D124" s="28">
        <v>578712.91064835165</v>
      </c>
      <c r="E124" s="56"/>
      <c r="F124" s="31"/>
      <c r="G124" s="31"/>
    </row>
    <row r="125" spans="2:7" x14ac:dyDescent="0.25">
      <c r="B125" s="17" t="s">
        <v>29</v>
      </c>
      <c r="C125" s="17">
        <v>2021</v>
      </c>
      <c r="D125" s="28">
        <v>1875895.3445934067</v>
      </c>
      <c r="E125" s="56"/>
      <c r="F125" s="31"/>
      <c r="G125" s="31"/>
    </row>
    <row r="126" spans="2:7" x14ac:dyDescent="0.25">
      <c r="B126" s="17" t="s">
        <v>30</v>
      </c>
      <c r="C126" s="17">
        <v>2021</v>
      </c>
      <c r="D126" s="28">
        <v>-4215.3480164835173</v>
      </c>
      <c r="E126" s="56"/>
      <c r="F126" s="31"/>
      <c r="G126" s="31"/>
    </row>
    <row r="127" spans="2:7" x14ac:dyDescent="0.25">
      <c r="B127" s="17" t="s">
        <v>31</v>
      </c>
      <c r="C127" s="17">
        <v>2021</v>
      </c>
      <c r="D127" s="28">
        <v>666825.77367032971</v>
      </c>
      <c r="E127" s="56"/>
      <c r="F127" s="31"/>
      <c r="G127" s="31"/>
    </row>
    <row r="128" spans="2:7" x14ac:dyDescent="0.25">
      <c r="B128" s="17" t="s">
        <v>32</v>
      </c>
      <c r="C128" s="17">
        <v>2021</v>
      </c>
      <c r="D128" s="28">
        <v>0</v>
      </c>
      <c r="E128" s="56"/>
      <c r="F128" s="31"/>
      <c r="G128" s="31"/>
    </row>
    <row r="129" spans="2:7" x14ac:dyDescent="0.25">
      <c r="B129" s="17" t="s">
        <v>33</v>
      </c>
      <c r="C129" s="17">
        <v>2021</v>
      </c>
      <c r="D129" s="28">
        <v>934014.71842582419</v>
      </c>
      <c r="E129" s="56"/>
      <c r="F129" s="31"/>
      <c r="G129" s="31"/>
    </row>
    <row r="130" spans="2:7" x14ac:dyDescent="0.25">
      <c r="B130" s="17" t="s">
        <v>34</v>
      </c>
      <c r="C130" s="17">
        <v>2021</v>
      </c>
      <c r="D130" s="28">
        <v>1606398.479653846</v>
      </c>
      <c r="E130" s="56"/>
      <c r="F130" s="31"/>
      <c r="G130" s="31"/>
    </row>
    <row r="131" spans="2:7" x14ac:dyDescent="0.25">
      <c r="B131" s="17" t="s">
        <v>35</v>
      </c>
      <c r="C131" s="17">
        <v>2021</v>
      </c>
      <c r="D131" s="28">
        <v>62254.761280219776</v>
      </c>
      <c r="E131" s="56"/>
      <c r="F131" s="31"/>
      <c r="G131" s="31"/>
    </row>
    <row r="132" spans="2:7" x14ac:dyDescent="0.25">
      <c r="B132" s="17" t="s">
        <v>36</v>
      </c>
      <c r="C132" s="17">
        <v>2021</v>
      </c>
      <c r="D132" s="28">
        <v>71092.027013736268</v>
      </c>
      <c r="E132" s="56"/>
      <c r="F132" s="31"/>
      <c r="G132" s="31"/>
    </row>
    <row r="133" spans="2:7" x14ac:dyDescent="0.25">
      <c r="B133" s="17" t="s">
        <v>37</v>
      </c>
      <c r="C133" s="17">
        <v>2021</v>
      </c>
      <c r="D133" s="28">
        <v>118046.40529120881</v>
      </c>
      <c r="E133" s="56"/>
      <c r="F133" s="31"/>
      <c r="G133" s="31"/>
    </row>
    <row r="134" spans="2:7" x14ac:dyDescent="0.25">
      <c r="B134" s="17" t="s">
        <v>38</v>
      </c>
      <c r="C134" s="17">
        <v>2021</v>
      </c>
      <c r="D134" s="28">
        <v>1145.6543818681318</v>
      </c>
      <c r="E134" s="56"/>
      <c r="F134" s="31"/>
      <c r="G134" s="31"/>
    </row>
    <row r="135" spans="2:7" x14ac:dyDescent="0.25">
      <c r="B135" s="17" t="s">
        <v>39</v>
      </c>
      <c r="C135" s="17">
        <v>2021</v>
      </c>
      <c r="D135" s="28">
        <v>74575.346002747247</v>
      </c>
      <c r="E135" s="56"/>
      <c r="F135" s="31"/>
      <c r="G135" s="31"/>
    </row>
    <row r="136" spans="2:7" x14ac:dyDescent="0.25">
      <c r="B136" s="17" t="s">
        <v>40</v>
      </c>
      <c r="C136" s="17">
        <v>2021</v>
      </c>
      <c r="D136" s="28">
        <v>731250.51413736271</v>
      </c>
      <c r="E136" s="56"/>
      <c r="F136" s="31"/>
      <c r="G136" s="31"/>
    </row>
    <row r="137" spans="2:7" x14ac:dyDescent="0.25">
      <c r="B137" s="17" t="s">
        <v>41</v>
      </c>
      <c r="C137" s="17">
        <v>2021</v>
      </c>
      <c r="D137" s="28">
        <v>1034851.8108379123</v>
      </c>
      <c r="E137" s="56"/>
      <c r="F137" s="31"/>
      <c r="G137" s="31"/>
    </row>
    <row r="138" spans="2:7" x14ac:dyDescent="0.25">
      <c r="B138" s="17" t="s">
        <v>42</v>
      </c>
      <c r="C138" s="17">
        <v>2021</v>
      </c>
      <c r="D138" s="28">
        <v>84741.683472527468</v>
      </c>
      <c r="E138" s="56"/>
      <c r="F138" s="31"/>
      <c r="G138" s="31"/>
    </row>
    <row r="139" spans="2:7" x14ac:dyDescent="0.25">
      <c r="B139" s="17" t="s">
        <v>43</v>
      </c>
      <c r="C139" s="17">
        <v>2021</v>
      </c>
      <c r="D139" s="28">
        <v>12192.407010989013</v>
      </c>
      <c r="E139" s="56"/>
      <c r="F139" s="31"/>
      <c r="G139" s="31"/>
    </row>
    <row r="140" spans="2:7" x14ac:dyDescent="0.25">
      <c r="B140" s="17" t="s">
        <v>44</v>
      </c>
      <c r="C140" s="17">
        <v>2021</v>
      </c>
      <c r="D140" s="28">
        <v>852646.13158516493</v>
      </c>
      <c r="E140" s="56"/>
      <c r="F140" s="31"/>
      <c r="G140" s="31"/>
    </row>
    <row r="141" spans="2:7" x14ac:dyDescent="0.25">
      <c r="B141" s="17" t="s">
        <v>45</v>
      </c>
      <c r="C141" s="17">
        <v>2021</v>
      </c>
      <c r="D141" s="28">
        <v>4259890.8928351654</v>
      </c>
      <c r="E141" s="56"/>
      <c r="F141" s="31"/>
      <c r="G141" s="31"/>
    </row>
    <row r="142" spans="2:7" x14ac:dyDescent="0.25">
      <c r="B142" s="17" t="s">
        <v>46</v>
      </c>
      <c r="C142" s="17">
        <v>2021</v>
      </c>
      <c r="D142" s="28">
        <v>27841134.383554947</v>
      </c>
      <c r="E142" s="56"/>
      <c r="F142" s="31"/>
      <c r="G142" s="31"/>
    </row>
    <row r="143" spans="2:7" x14ac:dyDescent="0.25">
      <c r="B143" s="17" t="s">
        <v>47</v>
      </c>
      <c r="C143" s="17">
        <v>2021</v>
      </c>
      <c r="D143" s="28">
        <v>126908.28675824177</v>
      </c>
      <c r="E143" s="56"/>
      <c r="F143" s="31"/>
      <c r="G143" s="31"/>
    </row>
    <row r="144" spans="2:7" x14ac:dyDescent="0.25">
      <c r="B144" s="17" t="s">
        <v>48</v>
      </c>
      <c r="C144" s="17">
        <v>2021</v>
      </c>
      <c r="D144" s="28">
        <v>1179771.996041209</v>
      </c>
      <c r="E144" s="56"/>
      <c r="F144" s="31"/>
      <c r="G144" s="31"/>
    </row>
    <row r="145" spans="2:7" x14ac:dyDescent="0.25">
      <c r="B145" s="17" t="s">
        <v>49</v>
      </c>
      <c r="C145" s="17">
        <v>2021</v>
      </c>
      <c r="D145" s="28">
        <v>-11506.457134615386</v>
      </c>
      <c r="E145" s="56"/>
      <c r="F145" s="31"/>
      <c r="G145" s="31"/>
    </row>
    <row r="146" spans="2:7" x14ac:dyDescent="0.25">
      <c r="B146" s="17" t="s">
        <v>50</v>
      </c>
      <c r="C146" s="17">
        <v>2021</v>
      </c>
      <c r="D146" s="28">
        <v>0</v>
      </c>
      <c r="E146" s="56"/>
      <c r="F146" s="31"/>
      <c r="G146" s="31"/>
    </row>
    <row r="147" spans="2:7" x14ac:dyDescent="0.25">
      <c r="B147" s="17" t="s">
        <v>51</v>
      </c>
      <c r="C147" s="17">
        <v>2021</v>
      </c>
      <c r="D147" s="28">
        <v>0</v>
      </c>
      <c r="E147" s="56"/>
      <c r="F147" s="31"/>
      <c r="G147" s="31"/>
    </row>
    <row r="148" spans="2:7" x14ac:dyDescent="0.25">
      <c r="B148" s="17" t="s">
        <v>52</v>
      </c>
      <c r="C148" s="17">
        <v>2021</v>
      </c>
      <c r="D148" s="28">
        <v>2198614.8049945058</v>
      </c>
      <c r="E148" s="56"/>
      <c r="F148" s="31"/>
      <c r="G148" s="31"/>
    </row>
    <row r="149" spans="2:7" x14ac:dyDescent="0.25">
      <c r="B149" s="17" t="s">
        <v>53</v>
      </c>
      <c r="C149" s="17">
        <v>2021</v>
      </c>
      <c r="D149" s="28">
        <v>5327185.7562362645</v>
      </c>
      <c r="E149" s="56"/>
      <c r="F149" s="31"/>
      <c r="G149" s="31"/>
    </row>
    <row r="150" spans="2:7" x14ac:dyDescent="0.25">
      <c r="B150" s="17" t="s">
        <v>54</v>
      </c>
      <c r="C150" s="17">
        <v>2021</v>
      </c>
      <c r="D150" s="28">
        <v>7015046.9870521994</v>
      </c>
      <c r="E150" s="56"/>
      <c r="F150" s="31"/>
      <c r="G150" s="31"/>
    </row>
    <row r="151" spans="2:7" x14ac:dyDescent="0.25">
      <c r="B151" s="17" t="s">
        <v>55</v>
      </c>
      <c r="C151" s="17">
        <v>2021</v>
      </c>
      <c r="D151" s="28">
        <v>723071.9934972527</v>
      </c>
      <c r="E151" s="56"/>
      <c r="F151" s="31"/>
      <c r="G151" s="31"/>
    </row>
    <row r="152" spans="2:7" x14ac:dyDescent="0.25">
      <c r="B152" s="17" t="s">
        <v>56</v>
      </c>
      <c r="C152" s="17">
        <v>2021</v>
      </c>
      <c r="D152" s="28">
        <v>681968.46182142862</v>
      </c>
      <c r="E152" s="56"/>
      <c r="F152" s="31"/>
      <c r="G152" s="31"/>
    </row>
    <row r="153" spans="2:7" x14ac:dyDescent="0.25">
      <c r="B153" s="17" t="s">
        <v>12</v>
      </c>
      <c r="C153" s="17">
        <v>2021</v>
      </c>
      <c r="D153" s="28">
        <v>21553.342582417579</v>
      </c>
      <c r="E153" s="56"/>
      <c r="F153" s="31"/>
      <c r="G153" s="31"/>
    </row>
    <row r="154" spans="2:7" x14ac:dyDescent="0.25">
      <c r="B154" s="17" t="s">
        <v>58</v>
      </c>
      <c r="C154" s="17">
        <v>2021</v>
      </c>
      <c r="D154" s="28">
        <v>3143726.0312554953</v>
      </c>
      <c r="E154" s="56"/>
      <c r="F154" s="31"/>
      <c r="G154" s="31"/>
    </row>
    <row r="155" spans="2:7" x14ac:dyDescent="0.25">
      <c r="B155" s="17" t="s">
        <v>59</v>
      </c>
      <c r="C155" s="17">
        <v>2021</v>
      </c>
      <c r="D155" s="28">
        <v>1198858.9033928572</v>
      </c>
      <c r="E155" s="56"/>
      <c r="F155" s="31"/>
      <c r="G155" s="31"/>
    </row>
    <row r="156" spans="2:7" x14ac:dyDescent="0.25">
      <c r="B156" s="17" t="s">
        <v>60</v>
      </c>
      <c r="C156" s="17">
        <v>2021</v>
      </c>
      <c r="D156" s="28">
        <v>198869.99722252748</v>
      </c>
      <c r="E156" s="56"/>
      <c r="F156" s="31"/>
      <c r="G156" s="31"/>
    </row>
    <row r="157" spans="2:7" x14ac:dyDescent="0.25">
      <c r="B157" s="17" t="s">
        <v>61</v>
      </c>
      <c r="C157" s="17">
        <v>2021</v>
      </c>
      <c r="D157" s="28">
        <v>7263743.0630769227</v>
      </c>
      <c r="E157" s="56"/>
      <c r="F157" s="31"/>
      <c r="G157" s="31"/>
    </row>
    <row r="158" spans="2:7" x14ac:dyDescent="0.25">
      <c r="B158" s="17" t="s">
        <v>62</v>
      </c>
      <c r="C158" s="17">
        <v>2021</v>
      </c>
      <c r="D158" s="28">
        <v>7202651.0221648365</v>
      </c>
      <c r="E158" s="56"/>
      <c r="F158" s="31"/>
      <c r="G158" s="31"/>
    </row>
    <row r="159" spans="2:7" x14ac:dyDescent="0.25">
      <c r="B159" s="17" t="s">
        <v>63</v>
      </c>
      <c r="C159" s="17">
        <v>2021</v>
      </c>
      <c r="D159" s="28">
        <v>440312.92038461537</v>
      </c>
      <c r="E159" s="56"/>
      <c r="F159" s="31"/>
      <c r="G159" s="31"/>
    </row>
    <row r="160" spans="2:7" x14ac:dyDescent="0.25">
      <c r="B160" s="17" t="s">
        <v>64</v>
      </c>
      <c r="C160" s="17">
        <v>2021</v>
      </c>
      <c r="D160" s="28">
        <v>2149202.0946181319</v>
      </c>
      <c r="E160" s="56"/>
      <c r="F160" s="31"/>
      <c r="G160" s="31"/>
    </row>
    <row r="161" spans="2:7" x14ac:dyDescent="0.25">
      <c r="B161" s="17" t="s">
        <v>65</v>
      </c>
      <c r="C161" s="17">
        <v>2021</v>
      </c>
      <c r="D161" s="28">
        <v>3421405.3102912093</v>
      </c>
      <c r="E161" s="56"/>
      <c r="F161" s="31"/>
      <c r="G161" s="31"/>
    </row>
    <row r="162" spans="2:7" x14ac:dyDescent="0.25">
      <c r="B162" s="17" t="s">
        <v>66</v>
      </c>
      <c r="C162" s="17">
        <v>2021</v>
      </c>
      <c r="D162" s="28">
        <v>598067.38934340654</v>
      </c>
      <c r="E162" s="56"/>
      <c r="F162" s="31"/>
      <c r="G162" s="31"/>
    </row>
    <row r="163" spans="2:7" x14ac:dyDescent="0.25">
      <c r="B163" s="17" t="s">
        <v>67</v>
      </c>
      <c r="C163" s="17">
        <v>2021</v>
      </c>
      <c r="D163" s="28">
        <v>141012.71667032968</v>
      </c>
      <c r="E163" s="56"/>
      <c r="F163" s="31"/>
      <c r="G163" s="31"/>
    </row>
    <row r="164" spans="2:7" x14ac:dyDescent="0.25">
      <c r="B164" s="17" t="s">
        <v>68</v>
      </c>
      <c r="C164" s="17">
        <v>2021</v>
      </c>
      <c r="D164" s="28">
        <v>78600.211129120886</v>
      </c>
      <c r="E164" s="56"/>
      <c r="F164" s="31"/>
      <c r="G164" s="31"/>
    </row>
    <row r="165" spans="2:7" x14ac:dyDescent="0.25">
      <c r="B165" s="17" t="s">
        <v>69</v>
      </c>
      <c r="C165" s="17">
        <v>2021</v>
      </c>
      <c r="D165" s="28">
        <v>0</v>
      </c>
      <c r="E165" s="56"/>
      <c r="F165" s="31"/>
      <c r="G165" s="31"/>
    </row>
    <row r="166" spans="2:7" x14ac:dyDescent="0.25">
      <c r="B166" s="17" t="s">
        <v>70</v>
      </c>
      <c r="C166" s="17">
        <v>2021</v>
      </c>
      <c r="D166" s="28">
        <v>2772160.5263241762</v>
      </c>
      <c r="E166" s="56"/>
      <c r="F166" s="31"/>
      <c r="G166" s="31"/>
    </row>
    <row r="167" spans="2:7" x14ac:dyDescent="0.25">
      <c r="B167" s="17" t="s">
        <v>71</v>
      </c>
      <c r="C167" s="17">
        <v>2021</v>
      </c>
      <c r="D167" s="28">
        <v>1102573.290741758</v>
      </c>
      <c r="E167" s="56"/>
      <c r="F167" s="31"/>
      <c r="G167" s="31"/>
    </row>
    <row r="168" spans="2:7" x14ac:dyDescent="0.25">
      <c r="B168" s="17" t="s">
        <v>72</v>
      </c>
      <c r="C168" s="17">
        <v>2021</v>
      </c>
      <c r="D168" s="28">
        <v>51882.89083516485</v>
      </c>
      <c r="E168" s="56"/>
      <c r="F168" s="31"/>
      <c r="G168" s="31"/>
    </row>
    <row r="169" spans="2:7" x14ac:dyDescent="0.25">
      <c r="B169" s="17" t="s">
        <v>73</v>
      </c>
      <c r="C169" s="17">
        <v>2021</v>
      </c>
      <c r="D169" s="28">
        <v>390441.03912362643</v>
      </c>
      <c r="E169" s="56"/>
      <c r="F169" s="31"/>
      <c r="G169" s="31"/>
    </row>
    <row r="170" spans="2:7" x14ac:dyDescent="0.25">
      <c r="B170" s="17" t="s">
        <v>74</v>
      </c>
      <c r="C170" s="17">
        <v>2021</v>
      </c>
      <c r="D170" s="28">
        <v>516924.53401648358</v>
      </c>
      <c r="E170" s="56"/>
      <c r="F170" s="31"/>
      <c r="G170" s="31"/>
    </row>
    <row r="171" spans="2:7" x14ac:dyDescent="0.25">
      <c r="B171" s="17" t="s">
        <v>75</v>
      </c>
      <c r="C171" s="17">
        <v>2021</v>
      </c>
      <c r="D171" s="28">
        <v>2543188.3033434059</v>
      </c>
      <c r="E171" s="56"/>
      <c r="F171" s="31"/>
      <c r="G171" s="31"/>
    </row>
    <row r="172" spans="2:7" x14ac:dyDescent="0.25">
      <c r="B172" s="17" t="s">
        <v>76</v>
      </c>
      <c r="C172" s="17">
        <v>2021</v>
      </c>
      <c r="D172" s="28">
        <v>1366917.5618818682</v>
      </c>
      <c r="E172" s="56"/>
      <c r="F172" s="31"/>
      <c r="G172" s="31"/>
    </row>
    <row r="173" spans="2:7" x14ac:dyDescent="0.25">
      <c r="B173" s="17" t="s">
        <v>77</v>
      </c>
      <c r="C173" s="17">
        <v>2021</v>
      </c>
      <c r="D173" s="28">
        <v>0</v>
      </c>
      <c r="E173" s="56"/>
      <c r="F173" s="31"/>
      <c r="G173" s="31"/>
    </row>
    <row r="174" spans="2:7" x14ac:dyDescent="0.25">
      <c r="B174" s="17" t="s">
        <v>78</v>
      </c>
      <c r="C174" s="17">
        <v>2021</v>
      </c>
      <c r="D174" s="28">
        <v>0</v>
      </c>
      <c r="E174" s="56"/>
      <c r="F174" s="31"/>
      <c r="G174" s="31"/>
    </row>
    <row r="175" spans="2:7" x14ac:dyDescent="0.25">
      <c r="B175" s="17" t="s">
        <v>79</v>
      </c>
      <c r="C175" s="17">
        <v>2021</v>
      </c>
      <c r="D175" s="28">
        <v>1753985.4352005499</v>
      </c>
      <c r="E175" s="56"/>
      <c r="F175" s="31"/>
      <c r="G175" s="31"/>
    </row>
    <row r="176" spans="2:7" x14ac:dyDescent="0.25">
      <c r="B176" s="17" t="s">
        <v>80</v>
      </c>
      <c r="C176" s="17">
        <v>2021</v>
      </c>
      <c r="D176" s="28">
        <v>113228.74753021979</v>
      </c>
      <c r="E176" s="56"/>
      <c r="F176" s="31"/>
      <c r="G176" s="31"/>
    </row>
    <row r="177" spans="2:7" x14ac:dyDescent="0.25">
      <c r="B177" s="17" t="s">
        <v>81</v>
      </c>
      <c r="C177" s="17">
        <v>2021</v>
      </c>
      <c r="D177" s="28">
        <v>0</v>
      </c>
      <c r="E177" s="56"/>
      <c r="F177" s="31"/>
      <c r="G177" s="31"/>
    </row>
    <row r="178" spans="2:7" x14ac:dyDescent="0.25">
      <c r="B178" s="17" t="s">
        <v>82</v>
      </c>
      <c r="C178" s="17">
        <v>2021</v>
      </c>
      <c r="D178" s="28">
        <v>1978105.9178571429</v>
      </c>
      <c r="E178" s="56"/>
      <c r="F178" s="31"/>
      <c r="G178" s="31"/>
    </row>
    <row r="179" spans="2:7" x14ac:dyDescent="0.25">
      <c r="B179" s="17" t="s">
        <v>83</v>
      </c>
      <c r="C179" s="17">
        <v>2021</v>
      </c>
      <c r="D179" s="28">
        <v>324775.04708241759</v>
      </c>
      <c r="E179" s="56"/>
      <c r="F179" s="31"/>
      <c r="G179" s="31"/>
    </row>
    <row r="180" spans="2:7" x14ac:dyDescent="0.25">
      <c r="B180" s="17" t="s">
        <v>84</v>
      </c>
      <c r="C180" s="17">
        <v>2021</v>
      </c>
      <c r="D180" s="28">
        <v>817332.22833791189</v>
      </c>
      <c r="E180" s="56"/>
      <c r="F180" s="31"/>
      <c r="G180" s="31"/>
    </row>
    <row r="181" spans="2:7" x14ac:dyDescent="0.25">
      <c r="B181" s="17" t="s">
        <v>85</v>
      </c>
      <c r="C181" s="17">
        <v>2021</v>
      </c>
      <c r="D181" s="28">
        <v>0</v>
      </c>
      <c r="E181" s="56"/>
      <c r="F181" s="31"/>
      <c r="G181" s="31"/>
    </row>
    <row r="182" spans="2:7" x14ac:dyDescent="0.25">
      <c r="B182" s="17" t="s">
        <v>86</v>
      </c>
      <c r="C182" s="17">
        <v>2021</v>
      </c>
      <c r="D182" s="28">
        <v>723318.41764285718</v>
      </c>
      <c r="E182" s="56"/>
      <c r="F182" s="31"/>
      <c r="G182" s="31"/>
    </row>
    <row r="183" spans="2:7" x14ac:dyDescent="0.25">
      <c r="B183" s="17" t="s">
        <v>87</v>
      </c>
      <c r="C183" s="17">
        <v>2021</v>
      </c>
      <c r="D183" s="28">
        <v>0</v>
      </c>
      <c r="E183" s="56"/>
      <c r="F183" s="31"/>
      <c r="G183" s="31"/>
    </row>
    <row r="184" spans="2:7" x14ac:dyDescent="0.25">
      <c r="B184" s="17" t="s">
        <v>88</v>
      </c>
      <c r="C184" s="17">
        <v>2021</v>
      </c>
      <c r="D184" s="28">
        <v>129326.8739835165</v>
      </c>
      <c r="E184" s="56"/>
      <c r="F184" s="31"/>
      <c r="G184" s="31"/>
    </row>
    <row r="185" spans="2:7" x14ac:dyDescent="0.25">
      <c r="B185" s="17" t="s">
        <v>89</v>
      </c>
      <c r="C185" s="17">
        <v>2021</v>
      </c>
      <c r="D185" s="28">
        <v>0</v>
      </c>
      <c r="E185" s="56"/>
      <c r="F185" s="31"/>
      <c r="G185" s="31"/>
    </row>
    <row r="186" spans="2:7" x14ac:dyDescent="0.25">
      <c r="B186" s="17" t="s">
        <v>90</v>
      </c>
      <c r="C186" s="17">
        <v>2021</v>
      </c>
      <c r="D186" s="28">
        <v>2524806.4376373626</v>
      </c>
      <c r="E186" s="56"/>
      <c r="F186" s="31"/>
      <c r="G186" s="31"/>
    </row>
    <row r="187" spans="2:7" x14ac:dyDescent="0.25">
      <c r="B187" s="17" t="s">
        <v>91</v>
      </c>
      <c r="C187" s="17">
        <v>2021</v>
      </c>
      <c r="D187" s="28">
        <v>401208.7673241758</v>
      </c>
      <c r="E187" s="56"/>
      <c r="F187" s="31"/>
      <c r="G187" s="31"/>
    </row>
    <row r="188" spans="2:7" x14ac:dyDescent="0.25">
      <c r="B188" s="17" t="s">
        <v>92</v>
      </c>
      <c r="C188" s="17">
        <v>2021</v>
      </c>
      <c r="D188" s="28">
        <v>153950.78968681319</v>
      </c>
      <c r="E188" s="56"/>
      <c r="F188" s="31"/>
      <c r="G188" s="31"/>
    </row>
    <row r="189" spans="2:7" x14ac:dyDescent="0.25">
      <c r="B189" s="17" t="s">
        <v>93</v>
      </c>
      <c r="C189" s="17">
        <v>2021</v>
      </c>
      <c r="D189" s="28">
        <v>101606.00057142857</v>
      </c>
      <c r="E189" s="56"/>
      <c r="F189" s="31"/>
      <c r="G189" s="31"/>
    </row>
    <row r="190" spans="2:7" x14ac:dyDescent="0.25">
      <c r="B190" s="17" t="s">
        <v>94</v>
      </c>
      <c r="C190" s="17">
        <v>2021</v>
      </c>
      <c r="D190" s="28">
        <v>152844.60348626375</v>
      </c>
      <c r="E190" s="56"/>
      <c r="F190" s="31"/>
      <c r="G190" s="31"/>
    </row>
    <row r="191" spans="2:7" x14ac:dyDescent="0.25">
      <c r="B191" s="17" t="s">
        <v>95</v>
      </c>
      <c r="C191" s="17">
        <v>2021</v>
      </c>
      <c r="D191" s="28">
        <v>403426.58463461552</v>
      </c>
      <c r="E191" s="56"/>
      <c r="F191" s="31"/>
      <c r="G191" s="31"/>
    </row>
    <row r="192" spans="2:7" x14ac:dyDescent="0.25">
      <c r="B192" s="17" t="s">
        <v>96</v>
      </c>
      <c r="C192" s="17">
        <v>2021</v>
      </c>
      <c r="D192" s="28">
        <v>4583527.1435521981</v>
      </c>
      <c r="E192" s="56"/>
      <c r="F192" s="31"/>
      <c r="G192" s="31"/>
    </row>
    <row r="193" spans="2:7" x14ac:dyDescent="0.25">
      <c r="B193" s="17" t="s">
        <v>97</v>
      </c>
      <c r="C193" s="17">
        <v>2021</v>
      </c>
      <c r="D193" s="28">
        <v>1211432.1971291208</v>
      </c>
      <c r="E193" s="56"/>
      <c r="F193" s="31"/>
      <c r="G193" s="31"/>
    </row>
    <row r="194" spans="2:7" x14ac:dyDescent="0.25">
      <c r="B194" s="17" t="s">
        <v>98</v>
      </c>
      <c r="C194" s="17">
        <v>2021</v>
      </c>
      <c r="D194" s="28">
        <v>1050526.4201868132</v>
      </c>
      <c r="E194" s="56"/>
      <c r="F194" s="31"/>
      <c r="G194" s="31"/>
    </row>
    <row r="195" spans="2:7" x14ac:dyDescent="0.25">
      <c r="B195" s="17" t="s">
        <v>99</v>
      </c>
      <c r="C195" s="17">
        <v>2021</v>
      </c>
      <c r="D195" s="28">
        <v>638308.6489697803</v>
      </c>
      <c r="E195" s="56"/>
      <c r="F195" s="31"/>
      <c r="G195" s="31"/>
    </row>
    <row r="196" spans="2:7" x14ac:dyDescent="0.25">
      <c r="B196" s="17" t="s">
        <v>100</v>
      </c>
      <c r="C196" s="17">
        <v>2021</v>
      </c>
      <c r="D196" s="28">
        <v>-950969.39532692323</v>
      </c>
      <c r="E196" s="56"/>
      <c r="F196" s="31"/>
      <c r="G196" s="31"/>
    </row>
    <row r="197" spans="2:7" x14ac:dyDescent="0.25">
      <c r="B197" s="17" t="s">
        <v>101</v>
      </c>
      <c r="C197" s="17">
        <v>2021</v>
      </c>
      <c r="D197" s="28">
        <v>3636581.6844560434</v>
      </c>
      <c r="E197" s="56"/>
      <c r="F197" s="31"/>
      <c r="G197" s="31"/>
    </row>
    <row r="198" spans="2:7" x14ac:dyDescent="0.25">
      <c r="B198" s="17" t="s">
        <v>102</v>
      </c>
      <c r="C198" s="17">
        <v>2021</v>
      </c>
      <c r="D198" s="28">
        <v>0</v>
      </c>
      <c r="E198" s="56"/>
      <c r="F198" s="31"/>
      <c r="G198" s="31"/>
    </row>
  </sheetData>
  <conditionalFormatting sqref="D3:D198">
    <cfRule type="cellIs" dxfId="13" priority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102"/>
  <sheetViews>
    <sheetView workbookViewId="0">
      <selection activeCell="I2" sqref="I2"/>
    </sheetView>
  </sheetViews>
  <sheetFormatPr defaultRowHeight="15" x14ac:dyDescent="0.25"/>
  <cols>
    <col min="2" max="2" width="22.7109375" customWidth="1"/>
    <col min="3" max="3" width="13.5703125" customWidth="1"/>
    <col min="4" max="4" width="36.85546875" customWidth="1"/>
    <col min="5" max="5" width="7.7109375" bestFit="1" customWidth="1"/>
    <col min="6" max="6" width="18.7109375" bestFit="1" customWidth="1"/>
    <col min="7" max="7" width="15.7109375" customWidth="1"/>
    <col min="9" max="9" width="28.7109375" customWidth="1"/>
    <col min="10" max="10" width="19.5703125" customWidth="1"/>
    <col min="11" max="11" width="22" customWidth="1"/>
    <col min="12" max="12" width="21.5703125" customWidth="1"/>
    <col min="13" max="13" width="14.85546875" bestFit="1" customWidth="1"/>
    <col min="14" max="14" width="20.5703125" customWidth="1"/>
    <col min="15" max="15" width="18.7109375" customWidth="1"/>
  </cols>
  <sheetData>
    <row r="1" spans="2:15" ht="15.75" thickBot="1" x14ac:dyDescent="0.3">
      <c r="I1" s="71" t="s">
        <v>593</v>
      </c>
      <c r="J1" s="40"/>
      <c r="K1" s="40"/>
      <c r="L1" s="40"/>
      <c r="M1" s="40"/>
      <c r="O1" s="41" t="s">
        <v>335</v>
      </c>
    </row>
    <row r="2" spans="2:15" ht="15.75" thickBot="1" x14ac:dyDescent="0.3">
      <c r="B2" s="71" t="s">
        <v>106</v>
      </c>
      <c r="I2" s="71" t="s">
        <v>609</v>
      </c>
      <c r="O2" s="125">
        <v>160000000</v>
      </c>
    </row>
    <row r="3" spans="2:15" ht="15.75" thickBot="1" x14ac:dyDescent="0.3">
      <c r="I3" s="71" t="s">
        <v>607</v>
      </c>
      <c r="O3" s="31"/>
    </row>
    <row r="4" spans="2:15" ht="45.75" thickBot="1" x14ac:dyDescent="0.3">
      <c r="B4" s="129" t="s">
        <v>0</v>
      </c>
      <c r="C4" s="130" t="s">
        <v>1</v>
      </c>
      <c r="D4" s="130" t="s">
        <v>2</v>
      </c>
      <c r="E4" s="130" t="s">
        <v>3</v>
      </c>
      <c r="F4" s="131" t="s">
        <v>4</v>
      </c>
      <c r="I4" s="18" t="s">
        <v>4</v>
      </c>
      <c r="J4" s="18" t="s">
        <v>334</v>
      </c>
      <c r="K4" s="18" t="s">
        <v>337</v>
      </c>
      <c r="L4" s="18" t="s">
        <v>336</v>
      </c>
      <c r="M4" s="29" t="s">
        <v>333</v>
      </c>
      <c r="O4" s="31"/>
    </row>
    <row r="5" spans="2:15" x14ac:dyDescent="0.25">
      <c r="B5" s="1" t="s">
        <v>5</v>
      </c>
      <c r="C5" s="2" t="s">
        <v>137</v>
      </c>
      <c r="D5" s="3" t="s">
        <v>235</v>
      </c>
      <c r="E5" s="57">
        <v>2</v>
      </c>
      <c r="F5" s="4" t="s">
        <v>121</v>
      </c>
      <c r="I5" s="20" t="s">
        <v>117</v>
      </c>
      <c r="J5" s="34"/>
      <c r="K5" s="34"/>
      <c r="L5" s="35"/>
      <c r="M5" s="35"/>
      <c r="O5" s="31"/>
    </row>
    <row r="6" spans="2:15" x14ac:dyDescent="0.25">
      <c r="B6" s="5" t="s">
        <v>6</v>
      </c>
      <c r="C6" s="6" t="s">
        <v>138</v>
      </c>
      <c r="D6" s="7" t="s">
        <v>236</v>
      </c>
      <c r="E6" s="58">
        <v>1</v>
      </c>
      <c r="F6" s="8" t="s">
        <v>121</v>
      </c>
      <c r="I6" s="21" t="s">
        <v>118</v>
      </c>
      <c r="J6" s="34"/>
      <c r="K6" s="34"/>
      <c r="L6" s="35"/>
      <c r="M6" s="35"/>
      <c r="O6" s="31"/>
    </row>
    <row r="7" spans="2:15" x14ac:dyDescent="0.25">
      <c r="B7" s="9" t="s">
        <v>7</v>
      </c>
      <c r="C7" s="10" t="s">
        <v>139</v>
      </c>
      <c r="D7" s="11" t="s">
        <v>237</v>
      </c>
      <c r="E7" s="59">
        <v>1</v>
      </c>
      <c r="F7" s="12" t="s">
        <v>114</v>
      </c>
      <c r="I7" s="21" t="s">
        <v>115</v>
      </c>
      <c r="J7" s="34"/>
      <c r="K7" s="34"/>
      <c r="L7" s="35"/>
      <c r="M7" s="35"/>
      <c r="O7" s="31"/>
    </row>
    <row r="8" spans="2:15" x14ac:dyDescent="0.25">
      <c r="B8" s="5" t="s">
        <v>8</v>
      </c>
      <c r="C8" s="6" t="s">
        <v>140</v>
      </c>
      <c r="D8" s="7" t="s">
        <v>238</v>
      </c>
      <c r="E8" s="58">
        <v>2</v>
      </c>
      <c r="F8" s="8" t="s">
        <v>114</v>
      </c>
      <c r="I8" s="21" t="s">
        <v>119</v>
      </c>
      <c r="J8" s="34"/>
      <c r="K8" s="34"/>
      <c r="L8" s="35"/>
      <c r="M8" s="35"/>
      <c r="O8" s="31"/>
    </row>
    <row r="9" spans="2:15" x14ac:dyDescent="0.25">
      <c r="B9" s="9" t="s">
        <v>9</v>
      </c>
      <c r="C9" s="10" t="s">
        <v>141</v>
      </c>
      <c r="D9" s="11" t="s">
        <v>239</v>
      </c>
      <c r="E9" s="59">
        <v>1</v>
      </c>
      <c r="F9" s="12" t="s">
        <v>120</v>
      </c>
      <c r="I9" s="21" t="s">
        <v>116</v>
      </c>
      <c r="J9" s="34"/>
      <c r="K9" s="34"/>
      <c r="L9" s="35"/>
      <c r="M9" s="35"/>
      <c r="O9" s="31"/>
    </row>
    <row r="10" spans="2:15" x14ac:dyDescent="0.25">
      <c r="B10" s="5" t="s">
        <v>10</v>
      </c>
      <c r="C10" s="6" t="s">
        <v>142</v>
      </c>
      <c r="D10" s="7" t="s">
        <v>240</v>
      </c>
      <c r="E10" s="58">
        <v>1</v>
      </c>
      <c r="F10" s="8" t="s">
        <v>114</v>
      </c>
      <c r="I10" s="21" t="s">
        <v>120</v>
      </c>
      <c r="J10" s="34"/>
      <c r="K10" s="34"/>
      <c r="L10" s="35"/>
      <c r="M10" s="35"/>
      <c r="O10" s="31"/>
    </row>
    <row r="11" spans="2:15" x14ac:dyDescent="0.25">
      <c r="B11" s="9" t="s">
        <v>11</v>
      </c>
      <c r="C11" s="10" t="s">
        <v>143</v>
      </c>
      <c r="D11" s="11" t="s">
        <v>241</v>
      </c>
      <c r="E11" s="59">
        <v>2</v>
      </c>
      <c r="F11" s="12" t="s">
        <v>115</v>
      </c>
      <c r="H11" s="23"/>
      <c r="I11" s="21" t="s">
        <v>121</v>
      </c>
      <c r="J11" s="34"/>
      <c r="K11" s="34"/>
      <c r="L11" s="35"/>
      <c r="M11" s="35"/>
    </row>
    <row r="12" spans="2:15" x14ac:dyDescent="0.25">
      <c r="B12" s="5" t="s">
        <v>12</v>
      </c>
      <c r="C12" s="6" t="s">
        <v>144</v>
      </c>
      <c r="D12" s="7" t="s">
        <v>242</v>
      </c>
      <c r="E12" s="58">
        <v>1</v>
      </c>
      <c r="F12" s="8" t="s">
        <v>120</v>
      </c>
      <c r="I12" s="22" t="s">
        <v>114</v>
      </c>
      <c r="J12" s="34"/>
      <c r="K12" s="34"/>
      <c r="L12" s="35"/>
      <c r="M12" s="35"/>
    </row>
    <row r="13" spans="2:15" x14ac:dyDescent="0.25">
      <c r="B13" s="9" t="s">
        <v>13</v>
      </c>
      <c r="C13" s="10" t="s">
        <v>145</v>
      </c>
      <c r="D13" s="11" t="s">
        <v>243</v>
      </c>
      <c r="E13" s="59">
        <v>1</v>
      </c>
      <c r="F13" s="12" t="s">
        <v>116</v>
      </c>
      <c r="I13" s="19" t="s">
        <v>108</v>
      </c>
      <c r="J13" s="25">
        <f>SUM(J5:J12)</f>
        <v>0</v>
      </c>
      <c r="K13" s="25">
        <f>SUM(K5:K12)</f>
        <v>0</v>
      </c>
      <c r="L13" s="33">
        <f>SUM(L5:L12)</f>
        <v>0</v>
      </c>
      <c r="M13" s="25">
        <f>SUM(M5:M12)</f>
        <v>0</v>
      </c>
    </row>
    <row r="14" spans="2:15" x14ac:dyDescent="0.25">
      <c r="B14" s="5" t="s">
        <v>14</v>
      </c>
      <c r="C14" s="6" t="s">
        <v>146</v>
      </c>
      <c r="D14" s="7" t="s">
        <v>244</v>
      </c>
      <c r="E14" s="58">
        <v>2</v>
      </c>
      <c r="F14" s="8" t="s">
        <v>120</v>
      </c>
      <c r="J14" t="str">
        <f>IF(OR(ISBLANK(J13),J13=0),"",J13=Лист1!H15)</f>
        <v/>
      </c>
      <c r="K14" t="str">
        <f>IF(OR(ISBLANK(K13),K13=0),"",K13=Лист1!I15)</f>
        <v/>
      </c>
      <c r="L14" t="str">
        <f>IF(OR(ISBLANK(L13),L13=0),"",L13=Лист1!J15)</f>
        <v/>
      </c>
      <c r="M14" t="str">
        <f>IF(OR(ISBLANK(M13),M13=0),"",M13=Лист1!K15)</f>
        <v/>
      </c>
    </row>
    <row r="15" spans="2:15" x14ac:dyDescent="0.25">
      <c r="B15" s="9" t="s">
        <v>15</v>
      </c>
      <c r="C15" s="10" t="s">
        <v>147</v>
      </c>
      <c r="D15" s="11" t="s">
        <v>245</v>
      </c>
      <c r="E15" s="59">
        <v>1</v>
      </c>
      <c r="F15" s="12" t="s">
        <v>120</v>
      </c>
      <c r="L15" s="40"/>
    </row>
    <row r="16" spans="2:15" x14ac:dyDescent="0.25">
      <c r="B16" s="5" t="s">
        <v>16</v>
      </c>
      <c r="C16" s="6" t="s">
        <v>148</v>
      </c>
      <c r="D16" s="7" t="s">
        <v>246</v>
      </c>
      <c r="E16" s="58">
        <v>1</v>
      </c>
      <c r="F16" s="8" t="s">
        <v>116</v>
      </c>
      <c r="M16" t="str">
        <f>IF(ISBLANK(L16),"",L16=Лист1!K17)</f>
        <v/>
      </c>
    </row>
    <row r="17" spans="2:13" x14ac:dyDescent="0.25">
      <c r="B17" s="9" t="s">
        <v>17</v>
      </c>
      <c r="C17" s="10" t="s">
        <v>149</v>
      </c>
      <c r="D17" s="11" t="s">
        <v>247</v>
      </c>
      <c r="E17" s="59">
        <v>2</v>
      </c>
      <c r="F17" s="12" t="s">
        <v>118</v>
      </c>
    </row>
    <row r="18" spans="2:13" x14ac:dyDescent="0.25">
      <c r="B18" s="5" t="s">
        <v>18</v>
      </c>
      <c r="C18" s="6" t="s">
        <v>150</v>
      </c>
      <c r="D18" s="7" t="s">
        <v>248</v>
      </c>
      <c r="E18" s="58">
        <v>1</v>
      </c>
      <c r="F18" s="8" t="s">
        <v>114</v>
      </c>
      <c r="I18" s="133" t="s">
        <v>592</v>
      </c>
      <c r="J18" s="134"/>
      <c r="K18" s="135"/>
      <c r="L18" s="75"/>
    </row>
    <row r="19" spans="2:13" x14ac:dyDescent="0.25">
      <c r="B19" s="9" t="s">
        <v>19</v>
      </c>
      <c r="C19" s="10" t="s">
        <v>151</v>
      </c>
      <c r="D19" s="11" t="s">
        <v>249</v>
      </c>
      <c r="E19" s="59">
        <v>1</v>
      </c>
      <c r="F19" s="12" t="s">
        <v>114</v>
      </c>
    </row>
    <row r="20" spans="2:13" x14ac:dyDescent="0.25">
      <c r="B20" s="5" t="s">
        <v>20</v>
      </c>
      <c r="C20" s="6" t="s">
        <v>152</v>
      </c>
      <c r="D20" s="7" t="s">
        <v>250</v>
      </c>
      <c r="E20" s="58">
        <v>2</v>
      </c>
      <c r="F20" s="8" t="s">
        <v>114</v>
      </c>
    </row>
    <row r="21" spans="2:13" x14ac:dyDescent="0.25">
      <c r="B21" s="9" t="s">
        <v>21</v>
      </c>
      <c r="C21" s="10" t="s">
        <v>153</v>
      </c>
      <c r="D21" s="11" t="s">
        <v>251</v>
      </c>
      <c r="E21" s="59">
        <v>1</v>
      </c>
      <c r="F21" s="12" t="s">
        <v>118</v>
      </c>
    </row>
    <row r="22" spans="2:13" x14ac:dyDescent="0.25">
      <c r="B22" s="5" t="s">
        <v>22</v>
      </c>
      <c r="C22" s="6" t="s">
        <v>154</v>
      </c>
      <c r="D22" s="7" t="s">
        <v>252</v>
      </c>
      <c r="E22" s="58">
        <v>1</v>
      </c>
      <c r="F22" s="8" t="s">
        <v>120</v>
      </c>
    </row>
    <row r="23" spans="2:13" x14ac:dyDescent="0.25">
      <c r="B23" s="9" t="s">
        <v>23</v>
      </c>
      <c r="C23" s="10" t="s">
        <v>155</v>
      </c>
      <c r="D23" s="11" t="s">
        <v>253</v>
      </c>
      <c r="E23" s="59">
        <v>2</v>
      </c>
      <c r="F23" s="12" t="s">
        <v>114</v>
      </c>
    </row>
    <row r="24" spans="2:13" x14ac:dyDescent="0.25">
      <c r="B24" s="5" t="s">
        <v>24</v>
      </c>
      <c r="C24" s="6" t="s">
        <v>156</v>
      </c>
      <c r="D24" s="7" t="s">
        <v>254</v>
      </c>
      <c r="E24" s="58">
        <v>1</v>
      </c>
      <c r="F24" s="8" t="s">
        <v>118</v>
      </c>
    </row>
    <row r="25" spans="2:13" x14ac:dyDescent="0.25">
      <c r="B25" s="9" t="s">
        <v>25</v>
      </c>
      <c r="C25" s="10" t="s">
        <v>157</v>
      </c>
      <c r="D25" s="11" t="s">
        <v>255</v>
      </c>
      <c r="E25" s="59">
        <v>1</v>
      </c>
      <c r="F25" s="12" t="s">
        <v>114</v>
      </c>
    </row>
    <row r="26" spans="2:13" x14ac:dyDescent="0.25">
      <c r="B26" s="5" t="s">
        <v>26</v>
      </c>
      <c r="C26" s="6" t="s">
        <v>158</v>
      </c>
      <c r="D26" s="7" t="s">
        <v>256</v>
      </c>
      <c r="E26" s="58">
        <v>2</v>
      </c>
      <c r="F26" s="8" t="s">
        <v>116</v>
      </c>
    </row>
    <row r="27" spans="2:13" x14ac:dyDescent="0.25">
      <c r="B27" s="9" t="s">
        <v>27</v>
      </c>
      <c r="C27" s="10" t="s">
        <v>159</v>
      </c>
      <c r="D27" s="11" t="s">
        <v>257</v>
      </c>
      <c r="E27" s="59">
        <v>1</v>
      </c>
      <c r="F27" s="12" t="s">
        <v>121</v>
      </c>
    </row>
    <row r="28" spans="2:13" x14ac:dyDescent="0.25">
      <c r="B28" s="5" t="s">
        <v>28</v>
      </c>
      <c r="C28" s="6" t="s">
        <v>160</v>
      </c>
      <c r="D28" s="7" t="s">
        <v>258</v>
      </c>
      <c r="E28" s="58">
        <v>1</v>
      </c>
      <c r="F28" s="8" t="s">
        <v>114</v>
      </c>
    </row>
    <row r="29" spans="2:13" x14ac:dyDescent="0.25">
      <c r="B29" s="9" t="s">
        <v>29</v>
      </c>
      <c r="C29" s="10" t="s">
        <v>161</v>
      </c>
      <c r="D29" s="11" t="s">
        <v>259</v>
      </c>
      <c r="E29" s="59">
        <v>2</v>
      </c>
      <c r="F29" s="12" t="s">
        <v>114</v>
      </c>
    </row>
    <row r="30" spans="2:13" x14ac:dyDescent="0.25">
      <c r="B30" s="5" t="s">
        <v>30</v>
      </c>
      <c r="C30" s="6" t="s">
        <v>162</v>
      </c>
      <c r="D30" s="7" t="s">
        <v>260</v>
      </c>
      <c r="E30" s="58">
        <v>1</v>
      </c>
      <c r="F30" s="8" t="s">
        <v>118</v>
      </c>
    </row>
    <row r="31" spans="2:13" x14ac:dyDescent="0.25">
      <c r="B31" s="9" t="s">
        <v>31</v>
      </c>
      <c r="C31" s="10" t="s">
        <v>163</v>
      </c>
      <c r="D31" s="11" t="s">
        <v>261</v>
      </c>
      <c r="E31" s="59">
        <v>1</v>
      </c>
      <c r="F31" s="12" t="s">
        <v>121</v>
      </c>
      <c r="M31" s="55"/>
    </row>
    <row r="32" spans="2:13" x14ac:dyDescent="0.25">
      <c r="B32" s="5" t="s">
        <v>32</v>
      </c>
      <c r="C32" s="6" t="s">
        <v>164</v>
      </c>
      <c r="D32" s="7" t="s">
        <v>262</v>
      </c>
      <c r="E32" s="58">
        <v>2</v>
      </c>
      <c r="F32" s="8" t="s">
        <v>121</v>
      </c>
    </row>
    <row r="33" spans="2:6" x14ac:dyDescent="0.25">
      <c r="B33" s="9" t="s">
        <v>33</v>
      </c>
      <c r="C33" s="10" t="s">
        <v>165</v>
      </c>
      <c r="D33" s="11" t="s">
        <v>263</v>
      </c>
      <c r="E33" s="59">
        <v>1</v>
      </c>
      <c r="F33" s="12" t="s">
        <v>115</v>
      </c>
    </row>
    <row r="34" spans="2:6" x14ac:dyDescent="0.25">
      <c r="B34" s="5" t="s">
        <v>34</v>
      </c>
      <c r="C34" s="6" t="s">
        <v>166</v>
      </c>
      <c r="D34" s="7" t="s">
        <v>264</v>
      </c>
      <c r="E34" s="58">
        <v>1</v>
      </c>
      <c r="F34" s="8" t="s">
        <v>120</v>
      </c>
    </row>
    <row r="35" spans="2:6" x14ac:dyDescent="0.25">
      <c r="B35" s="9" t="s">
        <v>35</v>
      </c>
      <c r="C35" s="10" t="s">
        <v>167</v>
      </c>
      <c r="D35" s="11" t="s">
        <v>265</v>
      </c>
      <c r="E35" s="59">
        <v>2</v>
      </c>
      <c r="F35" s="12" t="s">
        <v>116</v>
      </c>
    </row>
    <row r="36" spans="2:6" x14ac:dyDescent="0.25">
      <c r="B36" s="5" t="s">
        <v>36</v>
      </c>
      <c r="C36" s="6" t="s">
        <v>168</v>
      </c>
      <c r="D36" s="7" t="s">
        <v>266</v>
      </c>
      <c r="E36" s="58">
        <v>1</v>
      </c>
      <c r="F36" s="8" t="s">
        <v>115</v>
      </c>
    </row>
    <row r="37" spans="2:6" x14ac:dyDescent="0.25">
      <c r="B37" s="9" t="s">
        <v>37</v>
      </c>
      <c r="C37" s="10" t="s">
        <v>169</v>
      </c>
      <c r="D37" s="11" t="s">
        <v>267</v>
      </c>
      <c r="E37" s="59">
        <v>1</v>
      </c>
      <c r="F37" s="12" t="s">
        <v>120</v>
      </c>
    </row>
    <row r="38" spans="2:6" x14ac:dyDescent="0.25">
      <c r="B38" s="5" t="s">
        <v>38</v>
      </c>
      <c r="C38" s="6" t="s">
        <v>170</v>
      </c>
      <c r="D38" s="7" t="s">
        <v>268</v>
      </c>
      <c r="E38" s="58">
        <v>2</v>
      </c>
      <c r="F38" s="8" t="s">
        <v>114</v>
      </c>
    </row>
    <row r="39" spans="2:6" x14ac:dyDescent="0.25">
      <c r="B39" s="9" t="s">
        <v>39</v>
      </c>
      <c r="C39" s="10" t="s">
        <v>171</v>
      </c>
      <c r="D39" s="11" t="s">
        <v>269</v>
      </c>
      <c r="E39" s="59">
        <v>1</v>
      </c>
      <c r="F39" s="12" t="s">
        <v>121</v>
      </c>
    </row>
    <row r="40" spans="2:6" x14ac:dyDescent="0.25">
      <c r="B40" s="5" t="s">
        <v>40</v>
      </c>
      <c r="C40" s="6" t="s">
        <v>172</v>
      </c>
      <c r="D40" s="7" t="s">
        <v>270</v>
      </c>
      <c r="E40" s="58">
        <v>1</v>
      </c>
      <c r="F40" s="8" t="s">
        <v>117</v>
      </c>
    </row>
    <row r="41" spans="2:6" x14ac:dyDescent="0.25">
      <c r="B41" s="9" t="s">
        <v>41</v>
      </c>
      <c r="C41" s="10" t="s">
        <v>173</v>
      </c>
      <c r="D41" s="11" t="s">
        <v>271</v>
      </c>
      <c r="E41" s="59">
        <v>2</v>
      </c>
      <c r="F41" s="12" t="s">
        <v>120</v>
      </c>
    </row>
    <row r="42" spans="2:6" x14ac:dyDescent="0.25">
      <c r="B42" s="5" t="s">
        <v>42</v>
      </c>
      <c r="C42" s="6" t="s">
        <v>174</v>
      </c>
      <c r="D42" s="7" t="s">
        <v>272</v>
      </c>
      <c r="E42" s="58">
        <v>1</v>
      </c>
      <c r="F42" s="8" t="s">
        <v>120</v>
      </c>
    </row>
    <row r="43" spans="2:6" x14ac:dyDescent="0.25">
      <c r="B43" s="9" t="s">
        <v>43</v>
      </c>
      <c r="C43" s="10" t="s">
        <v>175</v>
      </c>
      <c r="D43" s="11" t="s">
        <v>273</v>
      </c>
      <c r="E43" s="59">
        <v>1</v>
      </c>
      <c r="F43" s="12" t="s">
        <v>115</v>
      </c>
    </row>
    <row r="44" spans="2:6" x14ac:dyDescent="0.25">
      <c r="B44" s="5" t="s">
        <v>44</v>
      </c>
      <c r="C44" s="6" t="s">
        <v>176</v>
      </c>
      <c r="D44" s="7" t="s">
        <v>274</v>
      </c>
      <c r="E44" s="58">
        <v>2</v>
      </c>
      <c r="F44" s="8" t="s">
        <v>121</v>
      </c>
    </row>
    <row r="45" spans="2:6" x14ac:dyDescent="0.25">
      <c r="B45" s="9" t="s">
        <v>45</v>
      </c>
      <c r="C45" s="10" t="s">
        <v>177</v>
      </c>
      <c r="D45" s="11" t="s">
        <v>275</v>
      </c>
      <c r="E45" s="59">
        <v>1</v>
      </c>
      <c r="F45" s="12" t="s">
        <v>116</v>
      </c>
    </row>
    <row r="46" spans="2:6" x14ac:dyDescent="0.25">
      <c r="B46" s="5" t="s">
        <v>46</v>
      </c>
      <c r="C46" s="6" t="s">
        <v>178</v>
      </c>
      <c r="D46" s="7" t="s">
        <v>276</v>
      </c>
      <c r="E46" s="58">
        <v>1</v>
      </c>
      <c r="F46" s="8" t="s">
        <v>116</v>
      </c>
    </row>
    <row r="47" spans="2:6" x14ac:dyDescent="0.25">
      <c r="B47" s="9" t="s">
        <v>47</v>
      </c>
      <c r="C47" s="10" t="s">
        <v>179</v>
      </c>
      <c r="D47" s="11" t="s">
        <v>277</v>
      </c>
      <c r="E47" s="59">
        <v>2</v>
      </c>
      <c r="F47" s="12" t="s">
        <v>120</v>
      </c>
    </row>
    <row r="48" spans="2:6" x14ac:dyDescent="0.25">
      <c r="B48" s="5" t="s">
        <v>48</v>
      </c>
      <c r="C48" s="6" t="s">
        <v>180</v>
      </c>
      <c r="D48" s="7" t="s">
        <v>278</v>
      </c>
      <c r="E48" s="58">
        <v>1</v>
      </c>
      <c r="F48" s="8" t="s">
        <v>118</v>
      </c>
    </row>
    <row r="49" spans="2:6" x14ac:dyDescent="0.25">
      <c r="B49" s="9" t="s">
        <v>49</v>
      </c>
      <c r="C49" s="10" t="s">
        <v>181</v>
      </c>
      <c r="D49" s="11" t="s">
        <v>279</v>
      </c>
      <c r="E49" s="59">
        <v>1</v>
      </c>
      <c r="F49" s="12" t="s">
        <v>114</v>
      </c>
    </row>
    <row r="50" spans="2:6" x14ac:dyDescent="0.25">
      <c r="B50" s="5" t="s">
        <v>50</v>
      </c>
      <c r="C50" s="6" t="s">
        <v>182</v>
      </c>
      <c r="D50" s="7" t="s">
        <v>280</v>
      </c>
      <c r="E50" s="58">
        <v>2</v>
      </c>
      <c r="F50" s="8" t="s">
        <v>121</v>
      </c>
    </row>
    <row r="51" spans="2:6" x14ac:dyDescent="0.25">
      <c r="B51" s="9" t="s">
        <v>51</v>
      </c>
      <c r="C51" s="10" t="s">
        <v>183</v>
      </c>
      <c r="D51" s="11" t="s">
        <v>281</v>
      </c>
      <c r="E51" s="59">
        <v>1</v>
      </c>
      <c r="F51" s="12" t="s">
        <v>115</v>
      </c>
    </row>
    <row r="52" spans="2:6" x14ac:dyDescent="0.25">
      <c r="B52" s="5" t="s">
        <v>52</v>
      </c>
      <c r="C52" s="6" t="s">
        <v>184</v>
      </c>
      <c r="D52" s="7" t="s">
        <v>282</v>
      </c>
      <c r="E52" s="58">
        <v>1</v>
      </c>
      <c r="F52" s="8" t="s">
        <v>118</v>
      </c>
    </row>
    <row r="53" spans="2:6" x14ac:dyDescent="0.25">
      <c r="B53" s="9" t="s">
        <v>53</v>
      </c>
      <c r="C53" s="10" t="s">
        <v>185</v>
      </c>
      <c r="D53" s="11" t="s">
        <v>283</v>
      </c>
      <c r="E53" s="59">
        <v>2</v>
      </c>
      <c r="F53" s="12" t="s">
        <v>120</v>
      </c>
    </row>
    <row r="54" spans="2:6" x14ac:dyDescent="0.25">
      <c r="B54" s="5" t="s">
        <v>54</v>
      </c>
      <c r="C54" s="6" t="s">
        <v>186</v>
      </c>
      <c r="D54" s="7" t="s">
        <v>284</v>
      </c>
      <c r="E54" s="58">
        <v>1</v>
      </c>
      <c r="F54" s="8" t="s">
        <v>116</v>
      </c>
    </row>
    <row r="55" spans="2:6" x14ac:dyDescent="0.25">
      <c r="B55" s="9" t="s">
        <v>55</v>
      </c>
      <c r="C55" s="10" t="s">
        <v>187</v>
      </c>
      <c r="D55" s="11" t="s">
        <v>285</v>
      </c>
      <c r="E55" s="59">
        <v>1</v>
      </c>
      <c r="F55" s="12" t="s">
        <v>114</v>
      </c>
    </row>
    <row r="56" spans="2:6" x14ac:dyDescent="0.25">
      <c r="B56" s="5" t="s">
        <v>56</v>
      </c>
      <c r="C56" s="6" t="s">
        <v>188</v>
      </c>
      <c r="D56" s="7" t="s">
        <v>286</v>
      </c>
      <c r="E56" s="58">
        <v>2</v>
      </c>
      <c r="F56" s="8" t="s">
        <v>121</v>
      </c>
    </row>
    <row r="57" spans="2:6" x14ac:dyDescent="0.25">
      <c r="B57" s="9" t="s">
        <v>57</v>
      </c>
      <c r="C57" s="10" t="s">
        <v>189</v>
      </c>
      <c r="D57" s="11" t="s">
        <v>287</v>
      </c>
      <c r="E57" s="59">
        <v>1</v>
      </c>
      <c r="F57" s="12" t="s">
        <v>118</v>
      </c>
    </row>
    <row r="58" spans="2:6" x14ac:dyDescent="0.25">
      <c r="B58" s="5" t="s">
        <v>58</v>
      </c>
      <c r="C58" s="6" t="s">
        <v>190</v>
      </c>
      <c r="D58" s="7" t="s">
        <v>288</v>
      </c>
      <c r="E58" s="58">
        <v>1</v>
      </c>
      <c r="F58" s="8" t="s">
        <v>121</v>
      </c>
    </row>
    <row r="59" spans="2:6" x14ac:dyDescent="0.25">
      <c r="B59" s="9" t="s">
        <v>59</v>
      </c>
      <c r="C59" s="10" t="s">
        <v>191</v>
      </c>
      <c r="D59" s="11" t="s">
        <v>289</v>
      </c>
      <c r="E59" s="59">
        <v>2</v>
      </c>
      <c r="F59" s="12" t="s">
        <v>120</v>
      </c>
    </row>
    <row r="60" spans="2:6" x14ac:dyDescent="0.25">
      <c r="B60" s="5" t="s">
        <v>60</v>
      </c>
      <c r="C60" s="6" t="s">
        <v>192</v>
      </c>
      <c r="D60" s="7" t="s">
        <v>290</v>
      </c>
      <c r="E60" s="58">
        <v>1</v>
      </c>
      <c r="F60" s="8" t="s">
        <v>120</v>
      </c>
    </row>
    <row r="61" spans="2:6" x14ac:dyDescent="0.25">
      <c r="B61" s="9" t="s">
        <v>61</v>
      </c>
      <c r="C61" s="10" t="s">
        <v>193</v>
      </c>
      <c r="D61" s="11" t="s">
        <v>291</v>
      </c>
      <c r="E61" s="59">
        <v>1</v>
      </c>
      <c r="F61" s="12" t="s">
        <v>114</v>
      </c>
    </row>
    <row r="62" spans="2:6" x14ac:dyDescent="0.25">
      <c r="B62" s="5" t="s">
        <v>62</v>
      </c>
      <c r="C62" s="6" t="s">
        <v>194</v>
      </c>
      <c r="D62" s="7" t="s">
        <v>292</v>
      </c>
      <c r="E62" s="58">
        <v>2</v>
      </c>
      <c r="F62" s="8" t="s">
        <v>120</v>
      </c>
    </row>
    <row r="63" spans="2:6" x14ac:dyDescent="0.25">
      <c r="B63" s="9" t="s">
        <v>63</v>
      </c>
      <c r="C63" s="10" t="s">
        <v>195</v>
      </c>
      <c r="D63" s="11" t="s">
        <v>293</v>
      </c>
      <c r="E63" s="59">
        <v>1</v>
      </c>
      <c r="F63" s="12" t="s">
        <v>114</v>
      </c>
    </row>
    <row r="64" spans="2:6" x14ac:dyDescent="0.25">
      <c r="B64" s="5" t="s">
        <v>64</v>
      </c>
      <c r="C64" s="6" t="s">
        <v>196</v>
      </c>
      <c r="D64" s="7" t="s">
        <v>294</v>
      </c>
      <c r="E64" s="58">
        <v>1</v>
      </c>
      <c r="F64" s="8" t="s">
        <v>116</v>
      </c>
    </row>
    <row r="65" spans="2:6" x14ac:dyDescent="0.25">
      <c r="B65" s="9" t="s">
        <v>65</v>
      </c>
      <c r="C65" s="10" t="s">
        <v>197</v>
      </c>
      <c r="D65" s="11" t="s">
        <v>295</v>
      </c>
      <c r="E65" s="59">
        <v>2</v>
      </c>
      <c r="F65" s="12" t="s">
        <v>118</v>
      </c>
    </row>
    <row r="66" spans="2:6" x14ac:dyDescent="0.25">
      <c r="B66" s="5" t="s">
        <v>66</v>
      </c>
      <c r="C66" s="6" t="s">
        <v>198</v>
      </c>
      <c r="D66" s="7" t="s">
        <v>296</v>
      </c>
      <c r="E66" s="58">
        <v>1</v>
      </c>
      <c r="F66" s="8" t="s">
        <v>116</v>
      </c>
    </row>
    <row r="67" spans="2:6" x14ac:dyDescent="0.25">
      <c r="B67" s="9" t="s">
        <v>67</v>
      </c>
      <c r="C67" s="10" t="s">
        <v>199</v>
      </c>
      <c r="D67" s="11" t="s">
        <v>297</v>
      </c>
      <c r="E67" s="59">
        <v>1</v>
      </c>
      <c r="F67" s="12" t="s">
        <v>116</v>
      </c>
    </row>
    <row r="68" spans="2:6" x14ac:dyDescent="0.25">
      <c r="B68" s="5" t="s">
        <v>68</v>
      </c>
      <c r="C68" s="6" t="s">
        <v>200</v>
      </c>
      <c r="D68" s="7" t="s">
        <v>298</v>
      </c>
      <c r="E68" s="58">
        <v>2</v>
      </c>
      <c r="F68" s="8" t="s">
        <v>115</v>
      </c>
    </row>
    <row r="69" spans="2:6" x14ac:dyDescent="0.25">
      <c r="B69" s="9" t="s">
        <v>69</v>
      </c>
      <c r="C69" s="10" t="s">
        <v>201</v>
      </c>
      <c r="D69" s="11" t="s">
        <v>299</v>
      </c>
      <c r="E69" s="59">
        <v>1</v>
      </c>
      <c r="F69" s="12" t="s">
        <v>118</v>
      </c>
    </row>
    <row r="70" spans="2:6" x14ac:dyDescent="0.25">
      <c r="B70" s="5" t="s">
        <v>70</v>
      </c>
      <c r="C70" s="6" t="s">
        <v>202</v>
      </c>
      <c r="D70" s="7" t="s">
        <v>300</v>
      </c>
      <c r="E70" s="58">
        <v>1</v>
      </c>
      <c r="F70" s="8" t="s">
        <v>118</v>
      </c>
    </row>
    <row r="71" spans="2:6" x14ac:dyDescent="0.25">
      <c r="B71" s="9" t="s">
        <v>71</v>
      </c>
      <c r="C71" s="10" t="s">
        <v>203</v>
      </c>
      <c r="D71" s="11" t="s">
        <v>301</v>
      </c>
      <c r="E71" s="59">
        <v>2</v>
      </c>
      <c r="F71" s="12" t="s">
        <v>115</v>
      </c>
    </row>
    <row r="72" spans="2:6" x14ac:dyDescent="0.25">
      <c r="B72" s="5" t="s">
        <v>72</v>
      </c>
      <c r="C72" s="6" t="s">
        <v>204</v>
      </c>
      <c r="D72" s="7" t="s">
        <v>302</v>
      </c>
      <c r="E72" s="58">
        <v>1</v>
      </c>
      <c r="F72" s="8" t="s">
        <v>116</v>
      </c>
    </row>
    <row r="73" spans="2:6" x14ac:dyDescent="0.25">
      <c r="B73" s="9" t="s">
        <v>73</v>
      </c>
      <c r="C73" s="10" t="s">
        <v>205</v>
      </c>
      <c r="D73" s="11" t="s">
        <v>303</v>
      </c>
      <c r="E73" s="59">
        <v>1</v>
      </c>
      <c r="F73" s="12" t="s">
        <v>118</v>
      </c>
    </row>
    <row r="74" spans="2:6" x14ac:dyDescent="0.25">
      <c r="B74" s="5" t="s">
        <v>74</v>
      </c>
      <c r="C74" s="6" t="s">
        <v>206</v>
      </c>
      <c r="D74" s="7" t="s">
        <v>304</v>
      </c>
      <c r="E74" s="58">
        <v>2</v>
      </c>
      <c r="F74" s="8" t="s">
        <v>121</v>
      </c>
    </row>
    <row r="75" spans="2:6" x14ac:dyDescent="0.25">
      <c r="B75" s="9" t="s">
        <v>75</v>
      </c>
      <c r="C75" s="10" t="s">
        <v>207</v>
      </c>
      <c r="D75" s="11" t="s">
        <v>305</v>
      </c>
      <c r="E75" s="59">
        <v>1</v>
      </c>
      <c r="F75" s="12" t="s">
        <v>120</v>
      </c>
    </row>
    <row r="76" spans="2:6" x14ac:dyDescent="0.25">
      <c r="B76" s="5" t="s">
        <v>76</v>
      </c>
      <c r="C76" s="6" t="s">
        <v>208</v>
      </c>
      <c r="D76" s="7" t="s">
        <v>306</v>
      </c>
      <c r="E76" s="58">
        <v>1</v>
      </c>
      <c r="F76" s="8" t="s">
        <v>114</v>
      </c>
    </row>
    <row r="77" spans="2:6" x14ac:dyDescent="0.25">
      <c r="B77" s="9" t="s">
        <v>77</v>
      </c>
      <c r="C77" s="10" t="s">
        <v>209</v>
      </c>
      <c r="D77" s="11" t="s">
        <v>307</v>
      </c>
      <c r="E77" s="59">
        <v>2</v>
      </c>
      <c r="F77" s="12" t="s">
        <v>116</v>
      </c>
    </row>
    <row r="78" spans="2:6" x14ac:dyDescent="0.25">
      <c r="B78" s="5" t="s">
        <v>78</v>
      </c>
      <c r="C78" s="6" t="s">
        <v>210</v>
      </c>
      <c r="D78" s="7" t="s">
        <v>308</v>
      </c>
      <c r="E78" s="58">
        <v>1</v>
      </c>
      <c r="F78" s="8" t="s">
        <v>118</v>
      </c>
    </row>
    <row r="79" spans="2:6" x14ac:dyDescent="0.25">
      <c r="B79" s="9" t="s">
        <v>79</v>
      </c>
      <c r="C79" s="10" t="s">
        <v>211</v>
      </c>
      <c r="D79" s="11" t="s">
        <v>309</v>
      </c>
      <c r="E79" s="59">
        <v>1</v>
      </c>
      <c r="F79" s="12" t="s">
        <v>115</v>
      </c>
    </row>
    <row r="80" spans="2:6" x14ac:dyDescent="0.25">
      <c r="B80" s="5" t="s">
        <v>80</v>
      </c>
      <c r="C80" s="6" t="s">
        <v>212</v>
      </c>
      <c r="D80" s="7" t="s">
        <v>310</v>
      </c>
      <c r="E80" s="58">
        <v>2</v>
      </c>
      <c r="F80" s="8" t="s">
        <v>121</v>
      </c>
    </row>
    <row r="81" spans="2:6" x14ac:dyDescent="0.25">
      <c r="B81" s="9" t="s">
        <v>81</v>
      </c>
      <c r="C81" s="10" t="s">
        <v>213</v>
      </c>
      <c r="D81" s="11" t="s">
        <v>311</v>
      </c>
      <c r="E81" s="59">
        <v>1</v>
      </c>
      <c r="F81" s="12" t="s">
        <v>115</v>
      </c>
    </row>
    <row r="82" spans="2:6" x14ac:dyDescent="0.25">
      <c r="B82" s="5" t="s">
        <v>82</v>
      </c>
      <c r="C82" s="6" t="s">
        <v>214</v>
      </c>
      <c r="D82" s="7" t="s">
        <v>312</v>
      </c>
      <c r="E82" s="58">
        <v>1</v>
      </c>
      <c r="F82" s="8" t="s">
        <v>120</v>
      </c>
    </row>
    <row r="83" spans="2:6" x14ac:dyDescent="0.25">
      <c r="B83" s="9" t="s">
        <v>83</v>
      </c>
      <c r="C83" s="10" t="s">
        <v>215</v>
      </c>
      <c r="D83" s="11" t="s">
        <v>313</v>
      </c>
      <c r="E83" s="59">
        <v>2</v>
      </c>
      <c r="F83" s="12" t="s">
        <v>118</v>
      </c>
    </row>
    <row r="84" spans="2:6" x14ac:dyDescent="0.25">
      <c r="B84" s="5" t="s">
        <v>84</v>
      </c>
      <c r="C84" s="6" t="s">
        <v>216</v>
      </c>
      <c r="D84" s="7" t="s">
        <v>314</v>
      </c>
      <c r="E84" s="58">
        <v>1</v>
      </c>
      <c r="F84" s="8" t="s">
        <v>116</v>
      </c>
    </row>
    <row r="85" spans="2:6" x14ac:dyDescent="0.25">
      <c r="B85" s="9" t="s">
        <v>85</v>
      </c>
      <c r="C85" s="10" t="s">
        <v>217</v>
      </c>
      <c r="D85" s="11" t="s">
        <v>315</v>
      </c>
      <c r="E85" s="59">
        <v>1</v>
      </c>
      <c r="F85" s="12" t="s">
        <v>115</v>
      </c>
    </row>
    <row r="86" spans="2:6" x14ac:dyDescent="0.25">
      <c r="B86" s="5" t="s">
        <v>86</v>
      </c>
      <c r="C86" s="6" t="s">
        <v>218</v>
      </c>
      <c r="D86" s="7" t="s">
        <v>316</v>
      </c>
      <c r="E86" s="58">
        <v>2</v>
      </c>
      <c r="F86" s="8" t="s">
        <v>116</v>
      </c>
    </row>
    <row r="87" spans="2:6" x14ac:dyDescent="0.25">
      <c r="B87" s="9" t="s">
        <v>87</v>
      </c>
      <c r="C87" s="10" t="s">
        <v>219</v>
      </c>
      <c r="D87" s="11" t="s">
        <v>317</v>
      </c>
      <c r="E87" s="59">
        <v>1</v>
      </c>
      <c r="F87" s="12" t="s">
        <v>117</v>
      </c>
    </row>
    <row r="88" spans="2:6" x14ac:dyDescent="0.25">
      <c r="B88" s="5" t="s">
        <v>88</v>
      </c>
      <c r="C88" s="6" t="s">
        <v>220</v>
      </c>
      <c r="D88" s="7" t="s">
        <v>318</v>
      </c>
      <c r="E88" s="58">
        <v>1</v>
      </c>
      <c r="F88" s="8" t="s">
        <v>114</v>
      </c>
    </row>
    <row r="89" spans="2:6" x14ac:dyDescent="0.25">
      <c r="B89" s="9" t="s">
        <v>89</v>
      </c>
      <c r="C89" s="10" t="s">
        <v>221</v>
      </c>
      <c r="D89" s="11" t="s">
        <v>319</v>
      </c>
      <c r="E89" s="59">
        <v>2</v>
      </c>
      <c r="F89" s="12" t="s">
        <v>115</v>
      </c>
    </row>
    <row r="90" spans="2:6" x14ac:dyDescent="0.25">
      <c r="B90" s="5" t="s">
        <v>90</v>
      </c>
      <c r="C90" s="6" t="s">
        <v>222</v>
      </c>
      <c r="D90" s="7" t="s">
        <v>320</v>
      </c>
      <c r="E90" s="58">
        <v>1</v>
      </c>
      <c r="F90" s="8" t="s">
        <v>118</v>
      </c>
    </row>
    <row r="91" spans="2:6" x14ac:dyDescent="0.25">
      <c r="B91" s="9" t="s">
        <v>91</v>
      </c>
      <c r="C91" s="10" t="s">
        <v>223</v>
      </c>
      <c r="D91" s="11" t="s">
        <v>321</v>
      </c>
      <c r="E91" s="59">
        <v>1</v>
      </c>
      <c r="F91" s="12" t="s">
        <v>119</v>
      </c>
    </row>
    <row r="92" spans="2:6" x14ac:dyDescent="0.25">
      <c r="B92" s="5" t="s">
        <v>92</v>
      </c>
      <c r="C92" s="6" t="s">
        <v>224</v>
      </c>
      <c r="D92" s="7" t="s">
        <v>322</v>
      </c>
      <c r="E92" s="58">
        <v>2</v>
      </c>
      <c r="F92" s="8" t="s">
        <v>116</v>
      </c>
    </row>
    <row r="93" spans="2:6" x14ac:dyDescent="0.25">
      <c r="B93" s="9" t="s">
        <v>93</v>
      </c>
      <c r="C93" s="10" t="s">
        <v>225</v>
      </c>
      <c r="D93" s="11" t="s">
        <v>323</v>
      </c>
      <c r="E93" s="59">
        <v>1</v>
      </c>
      <c r="F93" s="12" t="s">
        <v>116</v>
      </c>
    </row>
    <row r="94" spans="2:6" x14ac:dyDescent="0.25">
      <c r="B94" s="5" t="s">
        <v>94</v>
      </c>
      <c r="C94" s="6" t="s">
        <v>226</v>
      </c>
      <c r="D94" s="7" t="s">
        <v>324</v>
      </c>
      <c r="E94" s="58">
        <v>1</v>
      </c>
      <c r="F94" s="8" t="s">
        <v>115</v>
      </c>
    </row>
    <row r="95" spans="2:6" x14ac:dyDescent="0.25">
      <c r="B95" s="9" t="s">
        <v>95</v>
      </c>
      <c r="C95" s="10" t="s">
        <v>227</v>
      </c>
      <c r="D95" s="11" t="s">
        <v>325</v>
      </c>
      <c r="E95" s="59">
        <v>2</v>
      </c>
      <c r="F95" s="12" t="s">
        <v>120</v>
      </c>
    </row>
    <row r="96" spans="2:6" x14ac:dyDescent="0.25">
      <c r="B96" s="5" t="s">
        <v>96</v>
      </c>
      <c r="C96" s="6" t="s">
        <v>228</v>
      </c>
      <c r="D96" s="7" t="s">
        <v>326</v>
      </c>
      <c r="E96" s="58">
        <v>1</v>
      </c>
      <c r="F96" s="8" t="s">
        <v>120</v>
      </c>
    </row>
    <row r="97" spans="2:6" x14ac:dyDescent="0.25">
      <c r="B97" s="9" t="s">
        <v>97</v>
      </c>
      <c r="C97" s="10" t="s">
        <v>229</v>
      </c>
      <c r="D97" s="11" t="s">
        <v>327</v>
      </c>
      <c r="E97" s="59">
        <v>1</v>
      </c>
      <c r="F97" s="12" t="s">
        <v>120</v>
      </c>
    </row>
    <row r="98" spans="2:6" x14ac:dyDescent="0.25">
      <c r="B98" s="5" t="s">
        <v>98</v>
      </c>
      <c r="C98" s="6" t="s">
        <v>230</v>
      </c>
      <c r="D98" s="7" t="s">
        <v>328</v>
      </c>
      <c r="E98" s="58">
        <v>2</v>
      </c>
      <c r="F98" s="8" t="s">
        <v>120</v>
      </c>
    </row>
    <row r="99" spans="2:6" x14ac:dyDescent="0.25">
      <c r="B99" s="9" t="s">
        <v>99</v>
      </c>
      <c r="C99" s="10" t="s">
        <v>231</v>
      </c>
      <c r="D99" s="11" t="s">
        <v>329</v>
      </c>
      <c r="E99" s="59">
        <v>1</v>
      </c>
      <c r="F99" s="12" t="s">
        <v>121</v>
      </c>
    </row>
    <row r="100" spans="2:6" x14ac:dyDescent="0.25">
      <c r="B100" s="5" t="s">
        <v>100</v>
      </c>
      <c r="C100" s="6" t="s">
        <v>232</v>
      </c>
      <c r="D100" s="7" t="s">
        <v>330</v>
      </c>
      <c r="E100" s="58">
        <v>1</v>
      </c>
      <c r="F100" s="8" t="s">
        <v>120</v>
      </c>
    </row>
    <row r="101" spans="2:6" x14ac:dyDescent="0.25">
      <c r="B101" s="9" t="s">
        <v>101</v>
      </c>
      <c r="C101" s="10" t="s">
        <v>233</v>
      </c>
      <c r="D101" s="11" t="s">
        <v>331</v>
      </c>
      <c r="E101" s="59">
        <v>2</v>
      </c>
      <c r="F101" s="12" t="s">
        <v>121</v>
      </c>
    </row>
    <row r="102" spans="2:6" ht="15.75" thickBot="1" x14ac:dyDescent="0.3">
      <c r="B102" s="13" t="s">
        <v>102</v>
      </c>
      <c r="C102" s="14" t="s">
        <v>234</v>
      </c>
      <c r="D102" s="15" t="s">
        <v>332</v>
      </c>
      <c r="E102" s="60">
        <v>1</v>
      </c>
      <c r="F102" s="16" t="s">
        <v>116</v>
      </c>
    </row>
  </sheetData>
  <autoFilter ref="B4:F102"/>
  <sortState ref="I74:I81">
    <sortCondition ref="I74"/>
  </sortState>
  <mergeCells count="1">
    <mergeCell ref="I18:K18"/>
  </mergeCells>
  <conditionalFormatting sqref="C5:C102">
    <cfRule type="duplicateValues" dxfId="12" priority="13"/>
  </conditionalFormatting>
  <conditionalFormatting sqref="M16">
    <cfRule type="cellIs" dxfId="11" priority="7" operator="equal">
      <formula>TRUE</formula>
    </cfRule>
    <cfRule type="cellIs" dxfId="10" priority="8" operator="equal">
      <formula>FALSE</formula>
    </cfRule>
  </conditionalFormatting>
  <conditionalFormatting sqref="N3:N11">
    <cfRule type="cellIs" dxfId="9" priority="5" operator="equal">
      <formula>TRUE</formula>
    </cfRule>
    <cfRule type="cellIs" dxfId="8" priority="6" operator="equal">
      <formula>FALSE</formula>
    </cfRule>
  </conditionalFormatting>
  <conditionalFormatting sqref="J14:M14">
    <cfRule type="cellIs" dxfId="7" priority="3" operator="equal">
      <formula>TRUE</formula>
    </cfRule>
    <cfRule type="cellIs" dxfId="6" priority="4" operator="equal">
      <formula>FALSE</formula>
    </cfRule>
  </conditionalFormatting>
  <conditionalFormatting sqref="L16">
    <cfRule type="cellIs" dxfId="5" priority="1" operator="equal">
      <formula>TRUE</formula>
    </cfRule>
    <cfRule type="cellIs" dxfId="4" priority="2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19"/>
  <sheetViews>
    <sheetView tabSelected="1" workbookViewId="0">
      <selection activeCell="E18" sqref="E18"/>
    </sheetView>
  </sheetViews>
  <sheetFormatPr defaultRowHeight="15" x14ac:dyDescent="0.25"/>
  <cols>
    <col min="2" max="2" width="27.42578125" bestFit="1" customWidth="1"/>
    <col min="3" max="3" width="12.5703125" customWidth="1"/>
    <col min="4" max="4" width="13.5703125" customWidth="1"/>
    <col min="5" max="5" width="13.85546875" customWidth="1"/>
    <col min="6" max="6" width="17.85546875" customWidth="1"/>
    <col min="7" max="7" width="12.140625" customWidth="1"/>
    <col min="8" max="8" width="14.28515625" customWidth="1"/>
    <col min="9" max="9" width="14.5703125" customWidth="1"/>
    <col min="10" max="10" width="12.7109375" customWidth="1"/>
    <col min="11" max="11" width="12" customWidth="1"/>
    <col min="12" max="12" width="11.140625" customWidth="1"/>
  </cols>
  <sheetData>
    <row r="1" spans="2:12" ht="15.75" thickBot="1" x14ac:dyDescent="0.3">
      <c r="B1" s="71" t="s">
        <v>594</v>
      </c>
    </row>
    <row r="2" spans="2:12" ht="30" x14ac:dyDescent="0.25">
      <c r="B2" s="61" t="s">
        <v>123</v>
      </c>
      <c r="C2" s="62" t="s">
        <v>132</v>
      </c>
      <c r="D2" s="62" t="s">
        <v>130</v>
      </c>
      <c r="E2" s="63" t="s">
        <v>131</v>
      </c>
    </row>
    <row r="3" spans="2:12" x14ac:dyDescent="0.25">
      <c r="B3" s="64" t="s">
        <v>124</v>
      </c>
      <c r="C3" s="47">
        <v>1480.8</v>
      </c>
      <c r="D3" s="42">
        <v>0.2</v>
      </c>
      <c r="E3" s="76"/>
    </row>
    <row r="4" spans="2:12" ht="15.75" thickBot="1" x14ac:dyDescent="0.3">
      <c r="B4" s="77" t="s">
        <v>125</v>
      </c>
      <c r="C4" s="69"/>
      <c r="D4" s="78">
        <v>0.2</v>
      </c>
      <c r="E4" s="123">
        <v>1684.1666666666667</v>
      </c>
      <c r="L4" s="109"/>
    </row>
    <row r="5" spans="2:12" x14ac:dyDescent="0.25">
      <c r="C5" s="31"/>
      <c r="L5" s="109"/>
    </row>
    <row r="6" spans="2:12" ht="15.75" thickBot="1" x14ac:dyDescent="0.3"/>
    <row r="7" spans="2:12" x14ac:dyDescent="0.25">
      <c r="B7" s="136" t="s">
        <v>126</v>
      </c>
      <c r="C7" s="137"/>
      <c r="D7" s="137"/>
      <c r="E7" s="138"/>
    </row>
    <row r="8" spans="2:12" x14ac:dyDescent="0.25">
      <c r="B8" s="139"/>
      <c r="C8" s="140"/>
      <c r="D8" s="140"/>
      <c r="E8" s="141"/>
    </row>
    <row r="9" spans="2:12" x14ac:dyDescent="0.25">
      <c r="B9" s="139"/>
      <c r="C9" s="140"/>
      <c r="D9" s="140"/>
      <c r="E9" s="141"/>
    </row>
    <row r="10" spans="2:12" x14ac:dyDescent="0.25">
      <c r="B10" s="139"/>
      <c r="C10" s="140"/>
      <c r="D10" s="140"/>
      <c r="E10" s="141"/>
    </row>
    <row r="11" spans="2:12" ht="15.75" thickBot="1" x14ac:dyDescent="0.3">
      <c r="B11" s="142"/>
      <c r="C11" s="143"/>
      <c r="D11" s="143"/>
      <c r="E11" s="144"/>
    </row>
    <row r="12" spans="2:12" ht="45" x14ac:dyDescent="0.25">
      <c r="B12" s="61" t="s">
        <v>127</v>
      </c>
      <c r="C12" s="62" t="s">
        <v>133</v>
      </c>
      <c r="D12" s="62" t="s">
        <v>129</v>
      </c>
      <c r="E12" s="63" t="s">
        <v>134</v>
      </c>
    </row>
    <row r="13" spans="2:12" x14ac:dyDescent="0.25">
      <c r="B13" s="64" t="s">
        <v>128</v>
      </c>
      <c r="C13" s="47">
        <v>12000</v>
      </c>
      <c r="D13" s="52">
        <v>3270.52</v>
      </c>
      <c r="E13" s="65"/>
    </row>
    <row r="14" spans="2:12" x14ac:dyDescent="0.25">
      <c r="B14" s="64" t="s">
        <v>136</v>
      </c>
      <c r="C14" s="53"/>
      <c r="D14" s="49">
        <v>61600</v>
      </c>
      <c r="E14" s="66">
        <v>0.51304830649639077</v>
      </c>
    </row>
    <row r="15" spans="2:12" ht="15.75" thickBot="1" x14ac:dyDescent="0.3">
      <c r="B15" s="67" t="s">
        <v>135</v>
      </c>
      <c r="C15" s="68">
        <v>34628.571428571435</v>
      </c>
      <c r="D15" s="69"/>
      <c r="E15" s="70">
        <v>0.61599999999999999</v>
      </c>
    </row>
    <row r="17" spans="2:12" ht="15.75" thickBot="1" x14ac:dyDescent="0.3">
      <c r="H17" s="127" t="s">
        <v>606</v>
      </c>
    </row>
    <row r="18" spans="2:12" ht="105.75" thickBot="1" x14ac:dyDescent="0.3">
      <c r="B18" s="115" t="s">
        <v>127</v>
      </c>
      <c r="C18" s="110" t="s">
        <v>599</v>
      </c>
      <c r="D18" s="110" t="s">
        <v>596</v>
      </c>
      <c r="E18" s="110" t="s">
        <v>602</v>
      </c>
      <c r="F18" s="132" t="s">
        <v>601</v>
      </c>
      <c r="G18" s="111" t="s">
        <v>603</v>
      </c>
      <c r="H18" s="112" t="s">
        <v>610</v>
      </c>
      <c r="I18" s="112" t="s">
        <v>604</v>
      </c>
      <c r="J18" s="112" t="s">
        <v>600</v>
      </c>
      <c r="K18" s="113" t="s">
        <v>605</v>
      </c>
      <c r="L18" s="114" t="s">
        <v>597</v>
      </c>
    </row>
    <row r="19" spans="2:12" ht="15.75" thickBot="1" x14ac:dyDescent="0.3">
      <c r="B19" s="116" t="s">
        <v>598</v>
      </c>
      <c r="C19" s="117">
        <v>0.2</v>
      </c>
      <c r="D19" s="119">
        <v>240</v>
      </c>
      <c r="E19" s="119">
        <v>403.6</v>
      </c>
      <c r="F19" s="120">
        <v>0.09</v>
      </c>
      <c r="G19" s="120">
        <v>0.15</v>
      </c>
      <c r="H19" s="118"/>
      <c r="I19" s="118"/>
      <c r="J19" s="126"/>
      <c r="K19" s="121"/>
      <c r="L19" s="122"/>
    </row>
  </sheetData>
  <mergeCells count="1">
    <mergeCell ref="B7:E11"/>
  </mergeCells>
  <conditionalFormatting sqref="C17:E17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C6:E6">
    <cfRule type="cellIs" dxfId="1" priority="1" operator="equal">
      <formula>TRUE</formula>
    </cfRule>
    <cfRule type="cellIs" dxfId="0" priority="2" operator="equal">
      <formula>FALSE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115"/>
  <sheetViews>
    <sheetView workbookViewId="0">
      <selection activeCell="B6" sqref="B6:C16"/>
    </sheetView>
  </sheetViews>
  <sheetFormatPr defaultRowHeight="15" x14ac:dyDescent="0.25"/>
  <cols>
    <col min="3" max="3" width="96.28515625" bestFit="1" customWidth="1"/>
    <col min="4" max="4" width="12.140625" bestFit="1" customWidth="1"/>
    <col min="5" max="5" width="12.85546875" bestFit="1" customWidth="1"/>
  </cols>
  <sheetData>
    <row r="1" spans="2:5" x14ac:dyDescent="0.25">
      <c r="B1" s="71" t="s">
        <v>479</v>
      </c>
    </row>
    <row r="4" spans="2:5" x14ac:dyDescent="0.25">
      <c r="B4" s="74" t="s">
        <v>477</v>
      </c>
      <c r="C4" s="74" t="s">
        <v>591</v>
      </c>
      <c r="D4" s="74" t="s">
        <v>478</v>
      </c>
    </row>
    <row r="5" spans="2:5" x14ac:dyDescent="0.25">
      <c r="B5" t="s">
        <v>339</v>
      </c>
      <c r="C5" t="s">
        <v>480</v>
      </c>
      <c r="D5">
        <v>770.98</v>
      </c>
      <c r="E5" s="124"/>
    </row>
    <row r="6" spans="2:5" x14ac:dyDescent="0.25">
      <c r="B6" t="s">
        <v>340</v>
      </c>
      <c r="C6" t="s">
        <v>481</v>
      </c>
      <c r="D6">
        <v>11460.45</v>
      </c>
      <c r="E6" s="124"/>
    </row>
    <row r="7" spans="2:5" x14ac:dyDescent="0.25">
      <c r="B7" t="s">
        <v>341</v>
      </c>
      <c r="C7" t="s">
        <v>482</v>
      </c>
      <c r="D7">
        <v>3730.05</v>
      </c>
      <c r="E7" s="124"/>
    </row>
    <row r="8" spans="2:5" x14ac:dyDescent="0.25">
      <c r="B8" t="s">
        <v>342</v>
      </c>
      <c r="C8" t="s">
        <v>483</v>
      </c>
      <c r="D8">
        <v>21730.03</v>
      </c>
      <c r="E8" s="124"/>
    </row>
    <row r="9" spans="2:5" x14ac:dyDescent="0.25">
      <c r="B9" t="s">
        <v>343</v>
      </c>
      <c r="C9" t="s">
        <v>484</v>
      </c>
      <c r="D9">
        <v>19480.27</v>
      </c>
      <c r="E9" s="124"/>
    </row>
    <row r="10" spans="2:5" x14ac:dyDescent="0.25">
      <c r="B10" t="s">
        <v>344</v>
      </c>
      <c r="C10" t="s">
        <v>485</v>
      </c>
      <c r="D10">
        <v>267910.43</v>
      </c>
      <c r="E10" s="124"/>
    </row>
    <row r="11" spans="2:5" x14ac:dyDescent="0.25">
      <c r="B11" t="s">
        <v>345</v>
      </c>
      <c r="C11" t="s">
        <v>486</v>
      </c>
      <c r="D11">
        <v>46320.28</v>
      </c>
      <c r="E11" s="124"/>
    </row>
    <row r="12" spans="2:5" x14ac:dyDescent="0.25">
      <c r="B12" t="s">
        <v>346</v>
      </c>
      <c r="C12" t="s">
        <v>487</v>
      </c>
      <c r="D12">
        <v>178710.57</v>
      </c>
      <c r="E12" s="124"/>
    </row>
    <row r="13" spans="2:5" x14ac:dyDescent="0.25">
      <c r="B13" t="s">
        <v>347</v>
      </c>
      <c r="C13" t="s">
        <v>488</v>
      </c>
      <c r="D13">
        <v>74160.33</v>
      </c>
      <c r="E13" s="124"/>
    </row>
    <row r="14" spans="2:5" x14ac:dyDescent="0.25">
      <c r="B14" t="s">
        <v>348</v>
      </c>
      <c r="C14" t="s">
        <v>489</v>
      </c>
      <c r="D14">
        <v>25170.89</v>
      </c>
      <c r="E14" s="124"/>
    </row>
    <row r="15" spans="2:5" x14ac:dyDescent="0.25">
      <c r="B15" t="s">
        <v>349</v>
      </c>
      <c r="C15" t="s">
        <v>490</v>
      </c>
      <c r="D15">
        <v>28250.12</v>
      </c>
      <c r="E15" s="124"/>
    </row>
    <row r="16" spans="2:5" x14ac:dyDescent="0.25">
      <c r="B16" t="s">
        <v>350</v>
      </c>
      <c r="C16" t="s">
        <v>491</v>
      </c>
      <c r="D16">
        <v>29770.03</v>
      </c>
      <c r="E16" s="124"/>
    </row>
    <row r="17" spans="2:5" x14ac:dyDescent="0.25">
      <c r="B17" t="s">
        <v>351</v>
      </c>
      <c r="C17" t="s">
        <v>492</v>
      </c>
      <c r="D17">
        <v>21330.97</v>
      </c>
      <c r="E17" s="124"/>
    </row>
    <row r="18" spans="2:5" x14ac:dyDescent="0.25">
      <c r="B18" t="s">
        <v>352</v>
      </c>
      <c r="C18" t="s">
        <v>493</v>
      </c>
      <c r="D18">
        <v>48640.68</v>
      </c>
      <c r="E18" s="124"/>
    </row>
    <row r="19" spans="2:5" x14ac:dyDescent="0.25">
      <c r="B19" t="s">
        <v>353</v>
      </c>
      <c r="C19" t="s">
        <v>494</v>
      </c>
      <c r="D19">
        <v>21910.880000000001</v>
      </c>
      <c r="E19" s="124"/>
    </row>
    <row r="20" spans="2:5" x14ac:dyDescent="0.25">
      <c r="B20" t="s">
        <v>354</v>
      </c>
      <c r="C20" t="s">
        <v>495</v>
      </c>
      <c r="D20">
        <v>49780.19</v>
      </c>
      <c r="E20" s="124"/>
    </row>
    <row r="21" spans="2:5" x14ac:dyDescent="0.25">
      <c r="B21" t="s">
        <v>355</v>
      </c>
      <c r="C21" t="s">
        <v>496</v>
      </c>
      <c r="D21">
        <v>39600.99</v>
      </c>
      <c r="E21" s="124"/>
    </row>
    <row r="22" spans="2:5" x14ac:dyDescent="0.25">
      <c r="B22" t="s">
        <v>356</v>
      </c>
      <c r="C22" t="s">
        <v>497</v>
      </c>
      <c r="D22">
        <v>1710.24</v>
      </c>
      <c r="E22" s="124"/>
    </row>
    <row r="23" spans="2:5" x14ac:dyDescent="0.25">
      <c r="B23" t="s">
        <v>357</v>
      </c>
      <c r="C23" t="s">
        <v>498</v>
      </c>
      <c r="D23">
        <v>100290.93</v>
      </c>
      <c r="E23" s="124"/>
    </row>
    <row r="24" spans="2:5" x14ac:dyDescent="0.25">
      <c r="B24" t="s">
        <v>358</v>
      </c>
      <c r="C24" t="s">
        <v>499</v>
      </c>
      <c r="D24">
        <v>508700.01</v>
      </c>
      <c r="E24" s="124"/>
    </row>
    <row r="25" spans="2:5" x14ac:dyDescent="0.25">
      <c r="B25" t="s">
        <v>359</v>
      </c>
      <c r="C25" t="s">
        <v>500</v>
      </c>
      <c r="D25">
        <v>250010.25</v>
      </c>
      <c r="E25" s="124"/>
    </row>
    <row r="26" spans="2:5" x14ac:dyDescent="0.25">
      <c r="B26" t="s">
        <v>360</v>
      </c>
      <c r="C26" t="s">
        <v>501</v>
      </c>
      <c r="D26">
        <v>27240.639999999999</v>
      </c>
      <c r="E26" s="124"/>
    </row>
    <row r="27" spans="2:5" x14ac:dyDescent="0.25">
      <c r="B27" t="s">
        <v>361</v>
      </c>
      <c r="C27" t="s">
        <v>502</v>
      </c>
      <c r="D27">
        <v>32120.05</v>
      </c>
      <c r="E27" s="124"/>
    </row>
    <row r="28" spans="2:5" x14ac:dyDescent="0.25">
      <c r="B28" t="s">
        <v>362</v>
      </c>
      <c r="C28" t="s">
        <v>503</v>
      </c>
      <c r="D28">
        <v>233100.21</v>
      </c>
      <c r="E28" s="124"/>
    </row>
    <row r="29" spans="2:5" x14ac:dyDescent="0.25">
      <c r="B29" t="s">
        <v>363</v>
      </c>
      <c r="C29" t="s">
        <v>504</v>
      </c>
      <c r="D29">
        <v>729050.25</v>
      </c>
      <c r="E29" s="124"/>
    </row>
    <row r="30" spans="2:5" x14ac:dyDescent="0.25">
      <c r="B30" t="s">
        <v>364</v>
      </c>
      <c r="C30" t="s">
        <v>505</v>
      </c>
      <c r="D30">
        <v>684120.17</v>
      </c>
      <c r="E30" s="124"/>
    </row>
    <row r="31" spans="2:5" x14ac:dyDescent="0.25">
      <c r="B31" t="s">
        <v>365</v>
      </c>
      <c r="C31" t="s">
        <v>506</v>
      </c>
      <c r="D31">
        <v>141020.81</v>
      </c>
      <c r="E31" s="124"/>
    </row>
    <row r="32" spans="2:5" x14ac:dyDescent="0.25">
      <c r="B32" t="s">
        <v>366</v>
      </c>
      <c r="C32" t="s">
        <v>507</v>
      </c>
      <c r="D32">
        <v>238780.03</v>
      </c>
      <c r="E32" s="124"/>
    </row>
    <row r="33" spans="2:5" x14ac:dyDescent="0.25">
      <c r="B33" t="s">
        <v>367</v>
      </c>
      <c r="C33" t="s">
        <v>508</v>
      </c>
      <c r="D33">
        <v>165780.85999999999</v>
      </c>
      <c r="E33" s="124"/>
    </row>
    <row r="34" spans="2:5" x14ac:dyDescent="0.25">
      <c r="B34" t="s">
        <v>368</v>
      </c>
      <c r="C34" t="s">
        <v>509</v>
      </c>
      <c r="D34">
        <v>20700.77</v>
      </c>
      <c r="E34" s="124"/>
    </row>
    <row r="35" spans="2:5" x14ac:dyDescent="0.25">
      <c r="B35" t="s">
        <v>369</v>
      </c>
      <c r="C35" t="s">
        <v>510</v>
      </c>
      <c r="D35">
        <v>6430.47</v>
      </c>
      <c r="E35" s="124"/>
    </row>
    <row r="36" spans="2:5" x14ac:dyDescent="0.25">
      <c r="B36" t="s">
        <v>370</v>
      </c>
      <c r="C36" t="s">
        <v>511</v>
      </c>
      <c r="D36">
        <v>30700.34</v>
      </c>
      <c r="E36" s="124"/>
    </row>
    <row r="37" spans="2:5" x14ac:dyDescent="0.25">
      <c r="B37" t="s">
        <v>371</v>
      </c>
      <c r="C37" t="s">
        <v>512</v>
      </c>
      <c r="D37">
        <v>96010.07</v>
      </c>
      <c r="E37" s="124"/>
    </row>
    <row r="38" spans="2:5" x14ac:dyDescent="0.25">
      <c r="B38" t="s">
        <v>372</v>
      </c>
      <c r="C38" t="s">
        <v>513</v>
      </c>
      <c r="D38">
        <v>9780.07</v>
      </c>
      <c r="E38" s="124"/>
    </row>
    <row r="39" spans="2:5" x14ac:dyDescent="0.25">
      <c r="B39" t="s">
        <v>373</v>
      </c>
      <c r="C39" t="s">
        <v>514</v>
      </c>
      <c r="D39">
        <v>18750.099999999999</v>
      </c>
      <c r="E39" s="124"/>
    </row>
    <row r="40" spans="2:5" x14ac:dyDescent="0.25">
      <c r="B40" t="s">
        <v>374</v>
      </c>
      <c r="C40" t="s">
        <v>515</v>
      </c>
      <c r="D40">
        <v>22180.18</v>
      </c>
      <c r="E40" s="124"/>
    </row>
    <row r="41" spans="2:5" x14ac:dyDescent="0.25">
      <c r="B41" t="s">
        <v>375</v>
      </c>
      <c r="C41" t="s">
        <v>516</v>
      </c>
      <c r="D41">
        <v>280.45</v>
      </c>
      <c r="E41" s="124"/>
    </row>
    <row r="42" spans="2:5" x14ac:dyDescent="0.25">
      <c r="B42" t="s">
        <v>376</v>
      </c>
      <c r="C42" t="s">
        <v>517</v>
      </c>
      <c r="D42">
        <v>438630.36</v>
      </c>
      <c r="E42" s="124"/>
    </row>
    <row r="43" spans="2:5" x14ac:dyDescent="0.25">
      <c r="B43" t="s">
        <v>377</v>
      </c>
      <c r="C43" t="s">
        <v>518</v>
      </c>
      <c r="D43">
        <v>1066840.26</v>
      </c>
      <c r="E43" s="124"/>
    </row>
    <row r="44" spans="2:5" x14ac:dyDescent="0.25">
      <c r="B44" t="s">
        <v>378</v>
      </c>
      <c r="C44" t="s">
        <v>519</v>
      </c>
      <c r="D44">
        <v>5890.78</v>
      </c>
      <c r="E44" s="124"/>
    </row>
    <row r="45" spans="2:5" x14ac:dyDescent="0.25">
      <c r="B45" t="s">
        <v>379</v>
      </c>
      <c r="C45" t="s">
        <v>520</v>
      </c>
      <c r="D45">
        <v>1420.93</v>
      </c>
      <c r="E45" s="124"/>
    </row>
    <row r="46" spans="2:5" x14ac:dyDescent="0.25">
      <c r="B46" t="s">
        <v>380</v>
      </c>
      <c r="C46" t="s">
        <v>521</v>
      </c>
      <c r="D46">
        <v>130650.47</v>
      </c>
      <c r="E46" s="124"/>
    </row>
    <row r="47" spans="2:5" x14ac:dyDescent="0.25">
      <c r="B47" t="s">
        <v>381</v>
      </c>
      <c r="C47" t="s">
        <v>522</v>
      </c>
      <c r="D47">
        <v>2560.1799999999998</v>
      </c>
      <c r="E47" s="124"/>
    </row>
    <row r="48" spans="2:5" x14ac:dyDescent="0.25">
      <c r="B48" t="s">
        <v>382</v>
      </c>
      <c r="C48" t="s">
        <v>523</v>
      </c>
      <c r="D48">
        <v>17650.060000000001</v>
      </c>
      <c r="E48" s="124"/>
    </row>
    <row r="49" spans="2:5" x14ac:dyDescent="0.25">
      <c r="B49" t="s">
        <v>383</v>
      </c>
      <c r="C49" t="s">
        <v>524</v>
      </c>
      <c r="D49">
        <v>9950.02</v>
      </c>
      <c r="E49" s="124"/>
    </row>
    <row r="50" spans="2:5" x14ac:dyDescent="0.25">
      <c r="B50" t="s">
        <v>384</v>
      </c>
      <c r="C50" t="s">
        <v>525</v>
      </c>
      <c r="D50">
        <v>70570.570000000007</v>
      </c>
      <c r="E50" s="124"/>
    </row>
    <row r="51" spans="2:5" x14ac:dyDescent="0.25">
      <c r="B51" t="s">
        <v>385</v>
      </c>
      <c r="C51" t="s">
        <v>526</v>
      </c>
      <c r="D51">
        <v>1700.6</v>
      </c>
      <c r="E51" s="124"/>
    </row>
    <row r="52" spans="2:5" x14ac:dyDescent="0.25">
      <c r="B52" t="s">
        <v>386</v>
      </c>
      <c r="C52" t="s">
        <v>527</v>
      </c>
      <c r="D52">
        <v>236540.98</v>
      </c>
      <c r="E52" s="124"/>
    </row>
    <row r="53" spans="2:5" x14ac:dyDescent="0.25">
      <c r="B53" t="s">
        <v>387</v>
      </c>
      <c r="C53" t="s">
        <v>528</v>
      </c>
      <c r="D53">
        <v>134960.92000000001</v>
      </c>
      <c r="E53" s="124"/>
    </row>
    <row r="54" spans="2:5" x14ac:dyDescent="0.25">
      <c r="B54" t="s">
        <v>388</v>
      </c>
      <c r="C54" t="s">
        <v>529</v>
      </c>
      <c r="D54">
        <v>354770.71</v>
      </c>
      <c r="E54" s="124"/>
    </row>
    <row r="55" spans="2:5" x14ac:dyDescent="0.25">
      <c r="B55" t="s">
        <v>389</v>
      </c>
      <c r="C55" t="s">
        <v>530</v>
      </c>
      <c r="D55">
        <v>53730.51</v>
      </c>
      <c r="E55" s="124"/>
    </row>
    <row r="56" spans="2:5" x14ac:dyDescent="0.25">
      <c r="B56" t="s">
        <v>390</v>
      </c>
      <c r="C56" t="s">
        <v>531</v>
      </c>
      <c r="D56">
        <v>54750.080000000002</v>
      </c>
      <c r="E56" s="124"/>
    </row>
    <row r="57" spans="2:5" x14ac:dyDescent="0.25">
      <c r="B57" t="s">
        <v>391</v>
      </c>
      <c r="C57" t="s">
        <v>532</v>
      </c>
      <c r="D57">
        <v>28470.82</v>
      </c>
      <c r="E57" s="124"/>
    </row>
    <row r="58" spans="2:5" x14ac:dyDescent="0.25">
      <c r="B58" t="s">
        <v>392</v>
      </c>
      <c r="C58" t="s">
        <v>533</v>
      </c>
      <c r="D58">
        <v>346330.33</v>
      </c>
      <c r="E58" s="124"/>
    </row>
    <row r="59" spans="2:5" x14ac:dyDescent="0.25">
      <c r="B59" t="s">
        <v>393</v>
      </c>
      <c r="C59" t="s">
        <v>534</v>
      </c>
      <c r="D59">
        <v>133980.82999999999</v>
      </c>
      <c r="E59" s="124"/>
    </row>
    <row r="60" spans="2:5" x14ac:dyDescent="0.25">
      <c r="B60" t="s">
        <v>394</v>
      </c>
      <c r="C60" t="s">
        <v>535</v>
      </c>
      <c r="D60">
        <v>175360.51</v>
      </c>
      <c r="E60" s="124"/>
    </row>
    <row r="61" spans="2:5" x14ac:dyDescent="0.25">
      <c r="B61" t="s">
        <v>395</v>
      </c>
      <c r="C61" t="s">
        <v>536</v>
      </c>
      <c r="D61">
        <v>172650.79</v>
      </c>
      <c r="E61" s="124"/>
    </row>
    <row r="62" spans="2:5" x14ac:dyDescent="0.25">
      <c r="B62" t="s">
        <v>396</v>
      </c>
      <c r="C62" t="s">
        <v>537</v>
      </c>
      <c r="D62">
        <v>13510.38</v>
      </c>
      <c r="E62" s="124"/>
    </row>
    <row r="63" spans="2:5" x14ac:dyDescent="0.25">
      <c r="B63" t="s">
        <v>397</v>
      </c>
      <c r="C63" t="s">
        <v>538</v>
      </c>
      <c r="D63">
        <v>11910.41</v>
      </c>
      <c r="E63" s="124"/>
    </row>
    <row r="64" spans="2:5" x14ac:dyDescent="0.25">
      <c r="B64" t="s">
        <v>398</v>
      </c>
      <c r="C64" t="s">
        <v>539</v>
      </c>
      <c r="D64">
        <v>15690.61</v>
      </c>
      <c r="E64" s="124"/>
    </row>
    <row r="65" spans="2:5" x14ac:dyDescent="0.25">
      <c r="B65" t="s">
        <v>399</v>
      </c>
      <c r="C65" t="s">
        <v>540</v>
      </c>
      <c r="D65">
        <v>118750.64</v>
      </c>
      <c r="E65" s="124"/>
    </row>
    <row r="66" spans="2:5" x14ac:dyDescent="0.25">
      <c r="B66" t="s">
        <v>400</v>
      </c>
      <c r="C66" t="s">
        <v>541</v>
      </c>
      <c r="D66">
        <v>341490.39</v>
      </c>
      <c r="E66" s="124"/>
    </row>
    <row r="67" spans="2:5" x14ac:dyDescent="0.25">
      <c r="B67" t="s">
        <v>401</v>
      </c>
      <c r="C67" t="s">
        <v>542</v>
      </c>
      <c r="D67">
        <v>1962460.51</v>
      </c>
      <c r="E67" s="124"/>
    </row>
    <row r="68" spans="2:5" x14ac:dyDescent="0.25">
      <c r="B68" t="s">
        <v>402</v>
      </c>
      <c r="C68" t="s">
        <v>543</v>
      </c>
      <c r="D68">
        <v>177450.46</v>
      </c>
      <c r="E68" s="124"/>
    </row>
    <row r="69" spans="2:5" x14ac:dyDescent="0.25">
      <c r="B69" t="s">
        <v>403</v>
      </c>
      <c r="C69" t="s">
        <v>544</v>
      </c>
      <c r="D69">
        <v>131570.20000000001</v>
      </c>
      <c r="E69" s="124"/>
    </row>
    <row r="70" spans="2:5" x14ac:dyDescent="0.25">
      <c r="B70" t="s">
        <v>404</v>
      </c>
      <c r="C70" t="s">
        <v>545</v>
      </c>
      <c r="D70">
        <v>108400.94</v>
      </c>
      <c r="E70" s="124"/>
    </row>
    <row r="71" spans="2:5" x14ac:dyDescent="0.25">
      <c r="B71" t="s">
        <v>405</v>
      </c>
      <c r="C71" t="s">
        <v>546</v>
      </c>
      <c r="D71">
        <v>131340.54999999999</v>
      </c>
      <c r="E71" s="124"/>
    </row>
    <row r="72" spans="2:5" x14ac:dyDescent="0.25">
      <c r="B72" t="s">
        <v>406</v>
      </c>
      <c r="C72" t="s">
        <v>547</v>
      </c>
      <c r="D72">
        <v>95240.43</v>
      </c>
      <c r="E72" s="124"/>
    </row>
    <row r="73" spans="2:5" x14ac:dyDescent="0.25">
      <c r="B73" t="s">
        <v>407</v>
      </c>
      <c r="C73" t="s">
        <v>548</v>
      </c>
      <c r="D73">
        <v>209420.99</v>
      </c>
      <c r="E73" s="124"/>
    </row>
    <row r="74" spans="2:5" x14ac:dyDescent="0.25">
      <c r="B74" t="s">
        <v>408</v>
      </c>
      <c r="C74" t="s">
        <v>549</v>
      </c>
      <c r="D74">
        <v>18480.2</v>
      </c>
      <c r="E74" s="124"/>
    </row>
    <row r="75" spans="2:5" x14ac:dyDescent="0.25">
      <c r="B75" t="s">
        <v>409</v>
      </c>
      <c r="C75" t="s">
        <v>550</v>
      </c>
      <c r="D75">
        <v>9010.01</v>
      </c>
      <c r="E75" s="124"/>
    </row>
    <row r="76" spans="2:5" x14ac:dyDescent="0.25">
      <c r="B76" t="s">
        <v>410</v>
      </c>
      <c r="C76" t="s">
        <v>551</v>
      </c>
      <c r="D76">
        <v>6350.1</v>
      </c>
      <c r="E76" s="124"/>
    </row>
    <row r="77" spans="2:5" x14ac:dyDescent="0.25">
      <c r="B77" t="s">
        <v>411</v>
      </c>
      <c r="C77" t="s">
        <v>552</v>
      </c>
      <c r="D77">
        <v>5830.18</v>
      </c>
      <c r="E77" s="124"/>
    </row>
    <row r="78" spans="2:5" x14ac:dyDescent="0.25">
      <c r="B78" t="s">
        <v>412</v>
      </c>
      <c r="C78" t="s">
        <v>553</v>
      </c>
      <c r="D78">
        <v>300170.99</v>
      </c>
      <c r="E78" s="124"/>
    </row>
    <row r="79" spans="2:5" x14ac:dyDescent="0.25">
      <c r="B79" t="s">
        <v>413</v>
      </c>
      <c r="C79" t="s">
        <v>554</v>
      </c>
      <c r="D79">
        <v>23720.89</v>
      </c>
      <c r="E79" s="124"/>
    </row>
    <row r="80" spans="2:5" x14ac:dyDescent="0.25">
      <c r="B80" t="s">
        <v>414</v>
      </c>
      <c r="C80" t="s">
        <v>555</v>
      </c>
      <c r="D80">
        <v>131410.07</v>
      </c>
      <c r="E80" s="124"/>
    </row>
    <row r="81" spans="2:5" x14ac:dyDescent="0.25">
      <c r="B81" t="s">
        <v>415</v>
      </c>
      <c r="C81" t="s">
        <v>556</v>
      </c>
      <c r="D81">
        <v>278400.25</v>
      </c>
      <c r="E81" s="124"/>
    </row>
    <row r="82" spans="2:5" x14ac:dyDescent="0.25">
      <c r="B82" t="s">
        <v>416</v>
      </c>
      <c r="C82" t="s">
        <v>557</v>
      </c>
      <c r="D82">
        <v>259480.29</v>
      </c>
      <c r="E82" s="124"/>
    </row>
    <row r="83" spans="2:5" x14ac:dyDescent="0.25">
      <c r="B83" t="s">
        <v>417</v>
      </c>
      <c r="C83" t="s">
        <v>558</v>
      </c>
      <c r="D83">
        <v>92170.31</v>
      </c>
      <c r="E83" s="124"/>
    </row>
    <row r="84" spans="2:5" x14ac:dyDescent="0.25">
      <c r="B84" t="s">
        <v>418</v>
      </c>
      <c r="C84" t="s">
        <v>559</v>
      </c>
      <c r="D84">
        <v>327160.03999999998</v>
      </c>
      <c r="E84" s="124"/>
    </row>
    <row r="85" spans="2:5" x14ac:dyDescent="0.25">
      <c r="B85" t="s">
        <v>419</v>
      </c>
      <c r="C85" t="s">
        <v>560</v>
      </c>
      <c r="D85">
        <v>4130.01</v>
      </c>
      <c r="E85" s="124"/>
    </row>
    <row r="86" spans="2:5" x14ac:dyDescent="0.25">
      <c r="B86" t="s">
        <v>420</v>
      </c>
      <c r="C86" t="s">
        <v>561</v>
      </c>
      <c r="D86">
        <v>4380.9399999999996</v>
      </c>
      <c r="E86" s="124"/>
    </row>
    <row r="87" spans="2:5" x14ac:dyDescent="0.25">
      <c r="B87" t="s">
        <v>421</v>
      </c>
      <c r="C87" t="s">
        <v>562</v>
      </c>
      <c r="D87">
        <v>3630.12</v>
      </c>
      <c r="E87" s="124"/>
    </row>
    <row r="88" spans="2:5" x14ac:dyDescent="0.25">
      <c r="B88" t="s">
        <v>422</v>
      </c>
      <c r="C88" t="s">
        <v>563</v>
      </c>
      <c r="D88">
        <v>58680.03</v>
      </c>
      <c r="E88" s="124"/>
    </row>
    <row r="89" spans="2:5" x14ac:dyDescent="0.25">
      <c r="B89" t="s">
        <v>423</v>
      </c>
      <c r="C89" t="s">
        <v>564</v>
      </c>
      <c r="D89">
        <v>368390.84</v>
      </c>
      <c r="E89" s="124"/>
    </row>
    <row r="90" spans="2:5" x14ac:dyDescent="0.25">
      <c r="B90" t="s">
        <v>424</v>
      </c>
      <c r="C90" t="s">
        <v>565</v>
      </c>
      <c r="D90">
        <v>402250.99</v>
      </c>
      <c r="E90" s="124"/>
    </row>
    <row r="91" spans="2:5" x14ac:dyDescent="0.25">
      <c r="B91" t="s">
        <v>425</v>
      </c>
      <c r="C91" t="s">
        <v>566</v>
      </c>
      <c r="D91">
        <v>231680.15</v>
      </c>
      <c r="E91" s="124"/>
    </row>
    <row r="92" spans="2:5" x14ac:dyDescent="0.25">
      <c r="B92" t="s">
        <v>426</v>
      </c>
      <c r="C92" t="s">
        <v>567</v>
      </c>
      <c r="D92">
        <v>97930.85</v>
      </c>
      <c r="E92" s="124"/>
    </row>
    <row r="93" spans="2:5" x14ac:dyDescent="0.25">
      <c r="B93" t="s">
        <v>427</v>
      </c>
      <c r="C93" t="s">
        <v>568</v>
      </c>
      <c r="D93">
        <v>97440.75</v>
      </c>
      <c r="E93" s="124"/>
    </row>
    <row r="94" spans="2:5" x14ac:dyDescent="0.25">
      <c r="B94" t="s">
        <v>428</v>
      </c>
      <c r="C94" t="s">
        <v>569</v>
      </c>
      <c r="D94">
        <v>8820.4699999999993</v>
      </c>
      <c r="E94" s="124"/>
    </row>
    <row r="95" spans="2:5" x14ac:dyDescent="0.25">
      <c r="B95" t="s">
        <v>429</v>
      </c>
      <c r="C95" t="s">
        <v>570</v>
      </c>
      <c r="D95">
        <v>11630.95</v>
      </c>
      <c r="E95" s="124"/>
    </row>
    <row r="96" spans="2:5" x14ac:dyDescent="0.25">
      <c r="B96" t="s">
        <v>430</v>
      </c>
      <c r="C96" t="s">
        <v>571</v>
      </c>
      <c r="D96">
        <v>5500.86</v>
      </c>
      <c r="E96" s="124"/>
    </row>
    <row r="97" spans="2:5" x14ac:dyDescent="0.25">
      <c r="B97" t="s">
        <v>431</v>
      </c>
      <c r="C97" t="s">
        <v>572</v>
      </c>
      <c r="D97">
        <v>8790.1</v>
      </c>
      <c r="E97" s="124"/>
    </row>
    <row r="98" spans="2:5" x14ac:dyDescent="0.25">
      <c r="B98" t="s">
        <v>432</v>
      </c>
      <c r="C98" t="s">
        <v>573</v>
      </c>
      <c r="D98">
        <v>212790.77</v>
      </c>
      <c r="E98" s="124"/>
    </row>
    <row r="99" spans="2:5" x14ac:dyDescent="0.25">
      <c r="B99" t="s">
        <v>433</v>
      </c>
      <c r="C99" t="s">
        <v>574</v>
      </c>
      <c r="D99">
        <v>243040.78</v>
      </c>
      <c r="E99" s="124"/>
    </row>
    <row r="100" spans="2:5" x14ac:dyDescent="0.25">
      <c r="B100" t="s">
        <v>434</v>
      </c>
      <c r="C100" t="s">
        <v>575</v>
      </c>
      <c r="D100">
        <v>103060.2</v>
      </c>
      <c r="E100" s="124"/>
    </row>
    <row r="101" spans="2:5" x14ac:dyDescent="0.25">
      <c r="B101" t="s">
        <v>435</v>
      </c>
      <c r="C101" t="s">
        <v>576</v>
      </c>
      <c r="D101">
        <v>176490.45</v>
      </c>
      <c r="E101" s="124"/>
    </row>
    <row r="102" spans="2:5" x14ac:dyDescent="0.25">
      <c r="B102" t="s">
        <v>436</v>
      </c>
      <c r="C102" t="s">
        <v>577</v>
      </c>
      <c r="D102">
        <v>186440.31</v>
      </c>
      <c r="E102" s="124"/>
    </row>
    <row r="103" spans="2:5" x14ac:dyDescent="0.25">
      <c r="B103" t="s">
        <v>437</v>
      </c>
      <c r="C103" t="s">
        <v>578</v>
      </c>
      <c r="D103">
        <v>53260.17</v>
      </c>
      <c r="E103" s="124"/>
    </row>
    <row r="104" spans="2:5" x14ac:dyDescent="0.25">
      <c r="B104" t="s">
        <v>438</v>
      </c>
      <c r="C104" t="s">
        <v>579</v>
      </c>
      <c r="D104">
        <v>51480.39</v>
      </c>
      <c r="E104" s="124"/>
    </row>
    <row r="105" spans="2:5" x14ac:dyDescent="0.25">
      <c r="B105" t="s">
        <v>439</v>
      </c>
      <c r="C105" t="s">
        <v>580</v>
      </c>
      <c r="D105">
        <v>39420.94</v>
      </c>
      <c r="E105" s="124"/>
    </row>
    <row r="106" spans="2:5" x14ac:dyDescent="0.25">
      <c r="B106" t="s">
        <v>440</v>
      </c>
      <c r="C106" t="s">
        <v>581</v>
      </c>
      <c r="D106">
        <v>77310.350000000006</v>
      </c>
      <c r="E106" s="124"/>
    </row>
    <row r="107" spans="2:5" x14ac:dyDescent="0.25">
      <c r="B107" t="s">
        <v>441</v>
      </c>
      <c r="C107" t="s">
        <v>582</v>
      </c>
      <c r="D107">
        <v>19910.400000000001</v>
      </c>
      <c r="E107" s="124"/>
    </row>
    <row r="108" spans="2:5" x14ac:dyDescent="0.25">
      <c r="B108" t="s">
        <v>442</v>
      </c>
      <c r="C108" t="s">
        <v>583</v>
      </c>
      <c r="D108">
        <v>20560.96</v>
      </c>
      <c r="E108" s="124"/>
    </row>
    <row r="109" spans="2:5" x14ac:dyDescent="0.25">
      <c r="B109" t="s">
        <v>443</v>
      </c>
      <c r="C109" t="s">
        <v>584</v>
      </c>
      <c r="D109">
        <v>69800.899999999994</v>
      </c>
      <c r="E109" s="124"/>
    </row>
    <row r="110" spans="2:5" x14ac:dyDescent="0.25">
      <c r="B110" t="s">
        <v>444</v>
      </c>
      <c r="C110" t="s">
        <v>585</v>
      </c>
      <c r="D110">
        <v>12500.8</v>
      </c>
      <c r="E110" s="124"/>
    </row>
    <row r="111" spans="2:5" x14ac:dyDescent="0.25">
      <c r="B111" t="s">
        <v>445</v>
      </c>
      <c r="C111" t="s">
        <v>586</v>
      </c>
      <c r="D111">
        <v>5370.58</v>
      </c>
      <c r="E111" s="124"/>
    </row>
    <row r="112" spans="2:5" x14ac:dyDescent="0.25">
      <c r="B112" t="s">
        <v>446</v>
      </c>
      <c r="C112" t="s">
        <v>587</v>
      </c>
      <c r="D112">
        <v>15210.78</v>
      </c>
      <c r="E112" s="124"/>
    </row>
    <row r="113" spans="2:5" x14ac:dyDescent="0.25">
      <c r="B113" t="s">
        <v>447</v>
      </c>
      <c r="C113" t="s">
        <v>588</v>
      </c>
      <c r="D113">
        <v>15780.03</v>
      </c>
      <c r="E113" s="124"/>
    </row>
    <row r="114" spans="2:5" x14ac:dyDescent="0.25">
      <c r="B114" t="s">
        <v>448</v>
      </c>
      <c r="C114" t="s">
        <v>589</v>
      </c>
      <c r="D114">
        <v>19510.349999999999</v>
      </c>
      <c r="E114" s="124"/>
    </row>
    <row r="115" spans="2:5" x14ac:dyDescent="0.25">
      <c r="B115" t="s">
        <v>449</v>
      </c>
      <c r="C115" t="s">
        <v>590</v>
      </c>
      <c r="D115">
        <v>55790.86</v>
      </c>
      <c r="E115" s="12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C113"/>
  <sheetViews>
    <sheetView topLeftCell="K1" zoomScale="80" zoomScaleNormal="80" workbookViewId="0">
      <selection activeCell="AC3" sqref="AC3"/>
    </sheetView>
  </sheetViews>
  <sheetFormatPr defaultRowHeight="15" x14ac:dyDescent="0.25"/>
  <cols>
    <col min="2" max="2" width="12.85546875" bestFit="1" customWidth="1"/>
    <col min="3" max="3" width="43.140625" customWidth="1"/>
    <col min="4" max="15" width="14.7109375" customWidth="1"/>
    <col min="16" max="27" width="12" customWidth="1"/>
    <col min="28" max="28" width="13.28515625" customWidth="1"/>
    <col min="29" max="29" width="14.85546875" customWidth="1"/>
  </cols>
  <sheetData>
    <row r="1" spans="2:29" ht="15.75" thickBot="1" x14ac:dyDescent="0.3">
      <c r="B1" s="79" t="s">
        <v>476</v>
      </c>
      <c r="P1" s="71" t="s">
        <v>595</v>
      </c>
      <c r="AC1" s="71" t="s">
        <v>608</v>
      </c>
    </row>
    <row r="2" spans="2:29" ht="30.75" thickBot="1" x14ac:dyDescent="0.3">
      <c r="B2" s="98" t="s">
        <v>338</v>
      </c>
      <c r="C2" s="99" t="s">
        <v>123</v>
      </c>
      <c r="D2" s="97" t="s">
        <v>450</v>
      </c>
      <c r="E2" s="89" t="s">
        <v>451</v>
      </c>
      <c r="F2" s="89" t="s">
        <v>452</v>
      </c>
      <c r="G2" s="89" t="s">
        <v>453</v>
      </c>
      <c r="H2" s="89" t="s">
        <v>454</v>
      </c>
      <c r="I2" s="89" t="s">
        <v>455</v>
      </c>
      <c r="J2" s="89" t="s">
        <v>456</v>
      </c>
      <c r="K2" s="89" t="s">
        <v>457</v>
      </c>
      <c r="L2" s="89" t="s">
        <v>458</v>
      </c>
      <c r="M2" s="89" t="s">
        <v>459</v>
      </c>
      <c r="N2" s="89" t="s">
        <v>460</v>
      </c>
      <c r="O2" s="90" t="s">
        <v>461</v>
      </c>
      <c r="P2" s="88" t="s">
        <v>462</v>
      </c>
      <c r="Q2" s="80" t="s">
        <v>463</v>
      </c>
      <c r="R2" s="80" t="s">
        <v>464</v>
      </c>
      <c r="S2" s="80" t="s">
        <v>465</v>
      </c>
      <c r="T2" s="80" t="s">
        <v>466</v>
      </c>
      <c r="U2" s="80" t="s">
        <v>467</v>
      </c>
      <c r="V2" s="80" t="s">
        <v>468</v>
      </c>
      <c r="W2" s="80" t="s">
        <v>469</v>
      </c>
      <c r="X2" s="80" t="s">
        <v>470</v>
      </c>
      <c r="Y2" s="80" t="s">
        <v>471</v>
      </c>
      <c r="Z2" s="80" t="s">
        <v>472</v>
      </c>
      <c r="AA2" s="81" t="s">
        <v>473</v>
      </c>
      <c r="AB2" s="82" t="s">
        <v>475</v>
      </c>
      <c r="AC2" s="86" t="s">
        <v>474</v>
      </c>
    </row>
    <row r="3" spans="2:29" x14ac:dyDescent="0.25">
      <c r="B3" s="103" t="s">
        <v>339</v>
      </c>
      <c r="C3" s="104" t="s">
        <v>480</v>
      </c>
      <c r="D3" s="100">
        <v>5</v>
      </c>
      <c r="E3" s="91">
        <v>1</v>
      </c>
      <c r="F3" s="91">
        <v>3</v>
      </c>
      <c r="G3" s="91">
        <v>12</v>
      </c>
      <c r="H3" s="91">
        <v>2</v>
      </c>
      <c r="I3" s="91">
        <v>1</v>
      </c>
      <c r="J3" s="91">
        <v>26</v>
      </c>
      <c r="K3" s="91">
        <v>13</v>
      </c>
      <c r="L3" s="91"/>
      <c r="M3" s="91">
        <v>1</v>
      </c>
      <c r="N3" s="91">
        <v>1</v>
      </c>
      <c r="O3" s="92">
        <v>12</v>
      </c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83">
        <v>95</v>
      </c>
      <c r="AC3" s="87"/>
    </row>
    <row r="4" spans="2:29" x14ac:dyDescent="0.25">
      <c r="B4" s="105" t="s">
        <v>340</v>
      </c>
      <c r="C4" s="106" t="s">
        <v>481</v>
      </c>
      <c r="D4" s="101">
        <v>110</v>
      </c>
      <c r="E4" s="93">
        <v>93</v>
      </c>
      <c r="F4" s="93">
        <v>94</v>
      </c>
      <c r="G4" s="93">
        <v>74</v>
      </c>
      <c r="H4" s="93">
        <v>63</v>
      </c>
      <c r="I4" s="93">
        <v>75</v>
      </c>
      <c r="J4" s="93">
        <v>95</v>
      </c>
      <c r="K4" s="93">
        <v>147</v>
      </c>
      <c r="L4" s="93">
        <v>77</v>
      </c>
      <c r="M4" s="93">
        <v>52</v>
      </c>
      <c r="N4" s="93">
        <v>189</v>
      </c>
      <c r="O4" s="94">
        <v>77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84">
        <v>249</v>
      </c>
      <c r="AC4" s="87"/>
    </row>
    <row r="5" spans="2:29" x14ac:dyDescent="0.25">
      <c r="B5" s="105" t="s">
        <v>341</v>
      </c>
      <c r="C5" s="106" t="s">
        <v>482</v>
      </c>
      <c r="D5" s="101">
        <v>95</v>
      </c>
      <c r="E5" s="93">
        <v>66</v>
      </c>
      <c r="F5" s="93">
        <v>36</v>
      </c>
      <c r="G5" s="93">
        <v>11</v>
      </c>
      <c r="H5" s="93">
        <v>24</v>
      </c>
      <c r="I5" s="93">
        <v>26</v>
      </c>
      <c r="J5" s="93">
        <v>35</v>
      </c>
      <c r="K5" s="93">
        <v>19</v>
      </c>
      <c r="L5" s="93">
        <v>14</v>
      </c>
      <c r="M5" s="93">
        <v>14</v>
      </c>
      <c r="N5" s="93">
        <v>19</v>
      </c>
      <c r="O5" s="94">
        <v>14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84">
        <v>1733</v>
      </c>
      <c r="AC5" s="87"/>
    </row>
    <row r="6" spans="2:29" x14ac:dyDescent="0.25">
      <c r="B6" s="105" t="s">
        <v>342</v>
      </c>
      <c r="C6" s="106" t="s">
        <v>483</v>
      </c>
      <c r="D6" s="101">
        <v>188</v>
      </c>
      <c r="E6" s="93">
        <v>214</v>
      </c>
      <c r="F6" s="93">
        <v>215</v>
      </c>
      <c r="G6" s="93">
        <v>181</v>
      </c>
      <c r="H6" s="93">
        <v>270</v>
      </c>
      <c r="I6" s="93">
        <v>169</v>
      </c>
      <c r="J6" s="93">
        <v>219</v>
      </c>
      <c r="K6" s="93">
        <v>147</v>
      </c>
      <c r="L6" s="93">
        <v>163</v>
      </c>
      <c r="M6" s="93">
        <v>125</v>
      </c>
      <c r="N6" s="93">
        <v>111</v>
      </c>
      <c r="O6" s="94">
        <v>171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84">
        <v>182</v>
      </c>
      <c r="AC6" s="87"/>
    </row>
    <row r="7" spans="2:29" x14ac:dyDescent="0.25">
      <c r="B7" s="105" t="s">
        <v>343</v>
      </c>
      <c r="C7" s="106" t="s">
        <v>484</v>
      </c>
      <c r="D7" s="101">
        <v>216</v>
      </c>
      <c r="E7" s="93">
        <v>190</v>
      </c>
      <c r="F7" s="93">
        <v>158</v>
      </c>
      <c r="G7" s="93">
        <v>113</v>
      </c>
      <c r="H7" s="93">
        <v>159</v>
      </c>
      <c r="I7" s="93">
        <v>115</v>
      </c>
      <c r="J7" s="93">
        <v>133</v>
      </c>
      <c r="K7" s="93">
        <v>248</v>
      </c>
      <c r="L7" s="93">
        <v>171</v>
      </c>
      <c r="M7" s="93">
        <v>147</v>
      </c>
      <c r="N7" s="93">
        <v>130</v>
      </c>
      <c r="O7" s="94">
        <v>168</v>
      </c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84">
        <v>1281</v>
      </c>
      <c r="AC7" s="87"/>
    </row>
    <row r="8" spans="2:29" x14ac:dyDescent="0.25">
      <c r="B8" s="105" t="s">
        <v>344</v>
      </c>
      <c r="C8" s="106" t="s">
        <v>485</v>
      </c>
      <c r="D8" s="101">
        <v>1923</v>
      </c>
      <c r="E8" s="93">
        <v>1942</v>
      </c>
      <c r="F8" s="93">
        <v>4779</v>
      </c>
      <c r="G8" s="93">
        <v>2484</v>
      </c>
      <c r="H8" s="93">
        <v>1288</v>
      </c>
      <c r="I8" s="93">
        <v>1166</v>
      </c>
      <c r="J8" s="93">
        <v>1601</v>
      </c>
      <c r="K8" s="93">
        <v>3298</v>
      </c>
      <c r="L8" s="93">
        <v>4157</v>
      </c>
      <c r="M8" s="93">
        <v>1086</v>
      </c>
      <c r="N8" s="93">
        <v>1576</v>
      </c>
      <c r="O8" s="94">
        <v>1491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84">
        <v>2497</v>
      </c>
      <c r="AC8" s="87"/>
    </row>
    <row r="9" spans="2:29" x14ac:dyDescent="0.25">
      <c r="B9" s="105" t="s">
        <v>345</v>
      </c>
      <c r="C9" s="106" t="s">
        <v>486</v>
      </c>
      <c r="D9" s="101">
        <v>466</v>
      </c>
      <c r="E9" s="93">
        <v>502</v>
      </c>
      <c r="F9" s="93">
        <v>329</v>
      </c>
      <c r="G9" s="93">
        <v>339</v>
      </c>
      <c r="H9" s="93">
        <v>280</v>
      </c>
      <c r="I9" s="93">
        <v>205</v>
      </c>
      <c r="J9" s="93">
        <v>325</v>
      </c>
      <c r="K9" s="93">
        <v>743</v>
      </c>
      <c r="L9" s="93">
        <v>403</v>
      </c>
      <c r="M9" s="93">
        <v>233</v>
      </c>
      <c r="N9" s="93">
        <v>389</v>
      </c>
      <c r="O9" s="94">
        <v>418</v>
      </c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84">
        <v>918</v>
      </c>
      <c r="AC9" s="87"/>
    </row>
    <row r="10" spans="2:29" x14ac:dyDescent="0.25">
      <c r="B10" s="105" t="s">
        <v>346</v>
      </c>
      <c r="C10" s="106" t="s">
        <v>487</v>
      </c>
      <c r="D10" s="101">
        <v>1859</v>
      </c>
      <c r="E10" s="93">
        <v>1752</v>
      </c>
      <c r="F10" s="93">
        <v>1557</v>
      </c>
      <c r="G10" s="93">
        <v>1061</v>
      </c>
      <c r="H10" s="93">
        <v>790</v>
      </c>
      <c r="I10" s="93">
        <v>912</v>
      </c>
      <c r="J10" s="93">
        <v>1078</v>
      </c>
      <c r="K10" s="93">
        <v>2958</v>
      </c>
      <c r="L10" s="93">
        <v>1526</v>
      </c>
      <c r="M10" s="93">
        <v>1137</v>
      </c>
      <c r="N10" s="93">
        <v>1465</v>
      </c>
      <c r="O10" s="94">
        <v>1776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84">
        <v>2205</v>
      </c>
      <c r="AC10" s="87"/>
    </row>
    <row r="11" spans="2:29" x14ac:dyDescent="0.25">
      <c r="B11" s="105" t="s">
        <v>347</v>
      </c>
      <c r="C11" s="106" t="s">
        <v>488</v>
      </c>
      <c r="D11" s="101">
        <v>602</v>
      </c>
      <c r="E11" s="93">
        <v>626</v>
      </c>
      <c r="F11" s="93">
        <v>578</v>
      </c>
      <c r="G11" s="93">
        <v>332</v>
      </c>
      <c r="H11" s="93">
        <v>259</v>
      </c>
      <c r="I11" s="93">
        <v>258</v>
      </c>
      <c r="J11" s="93">
        <v>415</v>
      </c>
      <c r="K11" s="93">
        <v>2050</v>
      </c>
      <c r="L11" s="93">
        <v>799</v>
      </c>
      <c r="M11" s="93">
        <v>383</v>
      </c>
      <c r="N11" s="93">
        <v>564</v>
      </c>
      <c r="O11" s="94">
        <v>550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84">
        <v>2434</v>
      </c>
      <c r="AC11" s="87"/>
    </row>
    <row r="12" spans="2:29" x14ac:dyDescent="0.25">
      <c r="B12" s="105" t="s">
        <v>348</v>
      </c>
      <c r="C12" s="106" t="s">
        <v>489</v>
      </c>
      <c r="D12" s="101">
        <v>223</v>
      </c>
      <c r="E12" s="93">
        <v>228</v>
      </c>
      <c r="F12" s="93">
        <v>220</v>
      </c>
      <c r="G12" s="93">
        <v>101</v>
      </c>
      <c r="H12" s="93">
        <v>73</v>
      </c>
      <c r="I12" s="93">
        <v>114</v>
      </c>
      <c r="J12" s="93">
        <v>166</v>
      </c>
      <c r="K12" s="93">
        <v>854</v>
      </c>
      <c r="L12" s="93">
        <v>221</v>
      </c>
      <c r="M12" s="93">
        <v>60</v>
      </c>
      <c r="N12" s="93">
        <v>76</v>
      </c>
      <c r="O12" s="94">
        <v>181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84">
        <v>115</v>
      </c>
      <c r="AC12" s="87"/>
    </row>
    <row r="13" spans="2:29" x14ac:dyDescent="0.25">
      <c r="B13" s="105" t="s">
        <v>349</v>
      </c>
      <c r="C13" s="106" t="s">
        <v>490</v>
      </c>
      <c r="D13" s="101">
        <v>143</v>
      </c>
      <c r="E13" s="93">
        <v>185</v>
      </c>
      <c r="F13" s="93">
        <v>487</v>
      </c>
      <c r="G13" s="93">
        <v>140</v>
      </c>
      <c r="H13" s="93">
        <v>200</v>
      </c>
      <c r="I13" s="93">
        <v>89</v>
      </c>
      <c r="J13" s="93">
        <v>136</v>
      </c>
      <c r="K13" s="93">
        <v>826</v>
      </c>
      <c r="L13" s="93">
        <v>267</v>
      </c>
      <c r="M13" s="93">
        <v>78</v>
      </c>
      <c r="N13" s="93">
        <v>123</v>
      </c>
      <c r="O13" s="94">
        <v>151</v>
      </c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84">
        <v>670</v>
      </c>
      <c r="AC13" s="87"/>
    </row>
    <row r="14" spans="2:29" x14ac:dyDescent="0.25">
      <c r="B14" s="105" t="s">
        <v>350</v>
      </c>
      <c r="C14" s="106" t="s">
        <v>491</v>
      </c>
      <c r="D14" s="101">
        <v>186</v>
      </c>
      <c r="E14" s="93">
        <v>178</v>
      </c>
      <c r="F14" s="93">
        <v>633</v>
      </c>
      <c r="G14" s="93">
        <v>145</v>
      </c>
      <c r="H14" s="93">
        <v>180</v>
      </c>
      <c r="I14" s="93">
        <v>50</v>
      </c>
      <c r="J14" s="93">
        <v>94</v>
      </c>
      <c r="K14" s="93">
        <v>528</v>
      </c>
      <c r="L14" s="93">
        <v>308</v>
      </c>
      <c r="M14" s="93">
        <v>133</v>
      </c>
      <c r="N14" s="93">
        <v>297</v>
      </c>
      <c r="O14" s="94">
        <v>245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84">
        <v>132</v>
      </c>
      <c r="AC14" s="87"/>
    </row>
    <row r="15" spans="2:29" x14ac:dyDescent="0.25">
      <c r="B15" s="105" t="s">
        <v>351</v>
      </c>
      <c r="C15" s="106" t="s">
        <v>492</v>
      </c>
      <c r="D15" s="101">
        <v>117</v>
      </c>
      <c r="E15" s="93">
        <v>393</v>
      </c>
      <c r="F15" s="93">
        <v>227</v>
      </c>
      <c r="G15" s="93">
        <v>121</v>
      </c>
      <c r="H15" s="93">
        <v>196</v>
      </c>
      <c r="I15" s="93">
        <v>27</v>
      </c>
      <c r="J15" s="93">
        <v>59</v>
      </c>
      <c r="K15" s="93">
        <v>378</v>
      </c>
      <c r="L15" s="93">
        <v>192</v>
      </c>
      <c r="M15" s="93">
        <v>173</v>
      </c>
      <c r="N15" s="93">
        <v>142</v>
      </c>
      <c r="O15" s="94">
        <v>108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84">
        <v>1902</v>
      </c>
      <c r="AC15" s="87"/>
    </row>
    <row r="16" spans="2:29" x14ac:dyDescent="0.25">
      <c r="B16" s="105" t="s">
        <v>352</v>
      </c>
      <c r="C16" s="106" t="s">
        <v>493</v>
      </c>
      <c r="D16" s="101">
        <v>203</v>
      </c>
      <c r="E16" s="93">
        <v>338</v>
      </c>
      <c r="F16" s="93">
        <v>984</v>
      </c>
      <c r="G16" s="93">
        <v>152</v>
      </c>
      <c r="H16" s="93">
        <v>161</v>
      </c>
      <c r="I16" s="93">
        <v>66</v>
      </c>
      <c r="J16" s="93">
        <v>181</v>
      </c>
      <c r="K16" s="93">
        <v>1459</v>
      </c>
      <c r="L16" s="93">
        <v>531</v>
      </c>
      <c r="M16" s="93">
        <v>167</v>
      </c>
      <c r="N16" s="93">
        <v>411</v>
      </c>
      <c r="O16" s="94">
        <v>211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84">
        <v>334</v>
      </c>
      <c r="AC16" s="87"/>
    </row>
    <row r="17" spans="2:29" x14ac:dyDescent="0.25">
      <c r="B17" s="105" t="s">
        <v>353</v>
      </c>
      <c r="C17" s="106" t="s">
        <v>494</v>
      </c>
      <c r="D17" s="101">
        <v>142</v>
      </c>
      <c r="E17" s="93">
        <v>116</v>
      </c>
      <c r="F17" s="93">
        <v>144</v>
      </c>
      <c r="G17" s="93">
        <v>133</v>
      </c>
      <c r="H17" s="93">
        <v>119</v>
      </c>
      <c r="I17" s="93">
        <v>73</v>
      </c>
      <c r="J17" s="93">
        <v>104</v>
      </c>
      <c r="K17" s="93">
        <v>658</v>
      </c>
      <c r="L17" s="93">
        <v>180</v>
      </c>
      <c r="M17" s="93">
        <v>216</v>
      </c>
      <c r="N17" s="93">
        <v>157</v>
      </c>
      <c r="O17" s="94">
        <v>149</v>
      </c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84">
        <v>1319</v>
      </c>
      <c r="AC17" s="87"/>
    </row>
    <row r="18" spans="2:29" x14ac:dyDescent="0.25">
      <c r="B18" s="105" t="s">
        <v>354</v>
      </c>
      <c r="C18" s="106" t="s">
        <v>495</v>
      </c>
      <c r="D18" s="101">
        <v>285</v>
      </c>
      <c r="E18" s="93">
        <v>325</v>
      </c>
      <c r="F18" s="93">
        <v>253</v>
      </c>
      <c r="G18" s="93">
        <v>79</v>
      </c>
      <c r="H18" s="93">
        <v>363</v>
      </c>
      <c r="I18" s="93">
        <v>121</v>
      </c>
      <c r="J18" s="93">
        <v>1004</v>
      </c>
      <c r="K18" s="93">
        <v>1075</v>
      </c>
      <c r="L18" s="93">
        <v>687</v>
      </c>
      <c r="M18" s="93">
        <v>406</v>
      </c>
      <c r="N18" s="93">
        <v>131</v>
      </c>
      <c r="O18" s="94">
        <v>249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84">
        <v>802</v>
      </c>
      <c r="AC18" s="87"/>
    </row>
    <row r="19" spans="2:29" x14ac:dyDescent="0.25">
      <c r="B19" s="105" t="s">
        <v>355</v>
      </c>
      <c r="C19" s="106" t="s">
        <v>496</v>
      </c>
      <c r="D19" s="101">
        <v>321</v>
      </c>
      <c r="E19" s="93">
        <v>330</v>
      </c>
      <c r="F19" s="93">
        <v>220</v>
      </c>
      <c r="G19" s="93">
        <v>217</v>
      </c>
      <c r="H19" s="93">
        <v>178</v>
      </c>
      <c r="I19" s="93">
        <v>176</v>
      </c>
      <c r="J19" s="93">
        <v>262</v>
      </c>
      <c r="K19" s="93">
        <v>676</v>
      </c>
      <c r="L19" s="93">
        <v>457</v>
      </c>
      <c r="M19" s="93">
        <v>294</v>
      </c>
      <c r="N19" s="93">
        <v>362</v>
      </c>
      <c r="O19" s="94">
        <v>467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84">
        <v>812</v>
      </c>
      <c r="AC19" s="87"/>
    </row>
    <row r="20" spans="2:29" x14ac:dyDescent="0.25">
      <c r="B20" s="105" t="s">
        <v>356</v>
      </c>
      <c r="C20" s="106" t="s">
        <v>497</v>
      </c>
      <c r="D20" s="101">
        <v>4</v>
      </c>
      <c r="E20" s="93">
        <v>9</v>
      </c>
      <c r="F20" s="93">
        <v>4</v>
      </c>
      <c r="G20" s="93">
        <v>16</v>
      </c>
      <c r="H20" s="93">
        <v>8</v>
      </c>
      <c r="I20" s="93">
        <v>23</v>
      </c>
      <c r="J20" s="93">
        <v>13</v>
      </c>
      <c r="K20" s="93">
        <v>3</v>
      </c>
      <c r="L20" s="93">
        <v>19</v>
      </c>
      <c r="M20" s="93">
        <v>18</v>
      </c>
      <c r="N20" s="93">
        <v>22</v>
      </c>
      <c r="O20" s="94">
        <v>32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84">
        <v>815</v>
      </c>
      <c r="AC20" s="87"/>
    </row>
    <row r="21" spans="2:29" x14ac:dyDescent="0.25">
      <c r="B21" s="105" t="s">
        <v>357</v>
      </c>
      <c r="C21" s="106" t="s">
        <v>498</v>
      </c>
      <c r="D21" s="101">
        <v>927</v>
      </c>
      <c r="E21" s="93">
        <v>756</v>
      </c>
      <c r="F21" s="93">
        <v>712</v>
      </c>
      <c r="G21" s="93">
        <v>471</v>
      </c>
      <c r="H21" s="93">
        <v>392</v>
      </c>
      <c r="I21" s="93">
        <v>448</v>
      </c>
      <c r="J21" s="93">
        <v>573</v>
      </c>
      <c r="K21" s="93">
        <v>2158</v>
      </c>
      <c r="L21" s="93">
        <v>1010</v>
      </c>
      <c r="M21" s="93">
        <v>853</v>
      </c>
      <c r="N21" s="93">
        <v>785</v>
      </c>
      <c r="O21" s="94">
        <v>944</v>
      </c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84">
        <v>631</v>
      </c>
      <c r="AC21" s="87"/>
    </row>
    <row r="22" spans="2:29" x14ac:dyDescent="0.25">
      <c r="B22" s="105" t="s">
        <v>358</v>
      </c>
      <c r="C22" s="106" t="s">
        <v>499</v>
      </c>
      <c r="D22" s="101">
        <v>4252</v>
      </c>
      <c r="E22" s="93">
        <v>4541</v>
      </c>
      <c r="F22" s="93">
        <v>5576</v>
      </c>
      <c r="G22" s="93">
        <v>4094</v>
      </c>
      <c r="H22" s="93">
        <v>5045</v>
      </c>
      <c r="I22" s="93">
        <v>3211</v>
      </c>
      <c r="J22" s="93">
        <v>3026</v>
      </c>
      <c r="K22" s="93">
        <v>6508</v>
      </c>
      <c r="L22" s="93">
        <v>3847</v>
      </c>
      <c r="M22" s="93">
        <v>2547</v>
      </c>
      <c r="N22" s="93">
        <v>4119</v>
      </c>
      <c r="O22" s="94">
        <v>4104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84">
        <v>804</v>
      </c>
      <c r="AC22" s="87"/>
    </row>
    <row r="23" spans="2:29" x14ac:dyDescent="0.25">
      <c r="B23" s="105" t="s">
        <v>359</v>
      </c>
      <c r="C23" s="106" t="s">
        <v>500</v>
      </c>
      <c r="D23" s="101">
        <v>1920</v>
      </c>
      <c r="E23" s="93">
        <v>1901</v>
      </c>
      <c r="F23" s="93">
        <v>1894</v>
      </c>
      <c r="G23" s="93">
        <v>1203</v>
      </c>
      <c r="H23" s="93">
        <v>1219</v>
      </c>
      <c r="I23" s="93">
        <v>1233</v>
      </c>
      <c r="J23" s="93">
        <v>1677</v>
      </c>
      <c r="K23" s="93">
        <v>4579</v>
      </c>
      <c r="L23" s="93">
        <v>2399</v>
      </c>
      <c r="M23" s="93">
        <v>2735</v>
      </c>
      <c r="N23" s="93">
        <v>1960</v>
      </c>
      <c r="O23" s="94">
        <v>2281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84">
        <v>2399</v>
      </c>
      <c r="AC23" s="87"/>
    </row>
    <row r="24" spans="2:29" x14ac:dyDescent="0.25">
      <c r="B24" s="105" t="s">
        <v>360</v>
      </c>
      <c r="C24" s="106" t="s">
        <v>501</v>
      </c>
      <c r="D24" s="101">
        <v>320</v>
      </c>
      <c r="E24" s="93">
        <v>214</v>
      </c>
      <c r="F24" s="93">
        <v>211</v>
      </c>
      <c r="G24" s="93">
        <v>134</v>
      </c>
      <c r="H24" s="93">
        <v>105</v>
      </c>
      <c r="I24" s="93">
        <v>122</v>
      </c>
      <c r="J24" s="93">
        <v>166</v>
      </c>
      <c r="K24" s="93">
        <v>543</v>
      </c>
      <c r="L24" s="93">
        <v>280</v>
      </c>
      <c r="M24" s="93">
        <v>215</v>
      </c>
      <c r="N24" s="93">
        <v>195</v>
      </c>
      <c r="O24" s="94">
        <v>219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84">
        <v>378</v>
      </c>
      <c r="AC24" s="87"/>
    </row>
    <row r="25" spans="2:29" x14ac:dyDescent="0.25">
      <c r="B25" s="105" t="s">
        <v>361</v>
      </c>
      <c r="C25" s="106" t="s">
        <v>502</v>
      </c>
      <c r="D25" s="101">
        <v>273</v>
      </c>
      <c r="E25" s="93">
        <v>244</v>
      </c>
      <c r="F25" s="93">
        <v>279</v>
      </c>
      <c r="G25" s="93">
        <v>161</v>
      </c>
      <c r="H25" s="93">
        <v>256</v>
      </c>
      <c r="I25" s="93">
        <v>229</v>
      </c>
      <c r="J25" s="93">
        <v>260</v>
      </c>
      <c r="K25" s="93">
        <v>612</v>
      </c>
      <c r="L25" s="93">
        <v>336</v>
      </c>
      <c r="M25" s="93">
        <v>197</v>
      </c>
      <c r="N25" s="93">
        <v>177</v>
      </c>
      <c r="O25" s="94">
        <v>188</v>
      </c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84">
        <v>2229</v>
      </c>
      <c r="AC25" s="87"/>
    </row>
    <row r="26" spans="2:29" x14ac:dyDescent="0.25">
      <c r="B26" s="105" t="s">
        <v>362</v>
      </c>
      <c r="C26" s="106" t="s">
        <v>503</v>
      </c>
      <c r="D26" s="101">
        <v>2256</v>
      </c>
      <c r="E26" s="93">
        <v>2178</v>
      </c>
      <c r="F26" s="93">
        <v>2047</v>
      </c>
      <c r="G26" s="93">
        <v>1637</v>
      </c>
      <c r="H26" s="93">
        <v>1028</v>
      </c>
      <c r="I26" s="93">
        <v>1239</v>
      </c>
      <c r="J26" s="93">
        <v>1668</v>
      </c>
      <c r="K26" s="93">
        <v>3982</v>
      </c>
      <c r="L26" s="93">
        <v>2179</v>
      </c>
      <c r="M26" s="93">
        <v>1584</v>
      </c>
      <c r="N26" s="93">
        <v>1439</v>
      </c>
      <c r="O26" s="94">
        <v>2073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84">
        <v>554</v>
      </c>
      <c r="AC26" s="87"/>
    </row>
    <row r="27" spans="2:29" x14ac:dyDescent="0.25">
      <c r="B27" s="105" t="s">
        <v>363</v>
      </c>
      <c r="C27" s="106" t="s">
        <v>504</v>
      </c>
      <c r="D27" s="101">
        <v>5356</v>
      </c>
      <c r="E27" s="93">
        <v>6631</v>
      </c>
      <c r="F27" s="93">
        <v>9079</v>
      </c>
      <c r="G27" s="93">
        <v>5798</v>
      </c>
      <c r="H27" s="93">
        <v>3564</v>
      </c>
      <c r="I27" s="93">
        <v>4672</v>
      </c>
      <c r="J27" s="93">
        <v>4527</v>
      </c>
      <c r="K27" s="93">
        <v>9937</v>
      </c>
      <c r="L27" s="93">
        <v>7354</v>
      </c>
      <c r="M27" s="93">
        <v>4427</v>
      </c>
      <c r="N27" s="93">
        <v>6414</v>
      </c>
      <c r="O27" s="94">
        <v>5146</v>
      </c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84">
        <v>2167</v>
      </c>
      <c r="AC27" s="87"/>
    </row>
    <row r="28" spans="2:29" x14ac:dyDescent="0.25">
      <c r="B28" s="105" t="s">
        <v>364</v>
      </c>
      <c r="C28" s="106" t="s">
        <v>505</v>
      </c>
      <c r="D28" s="101">
        <v>4511</v>
      </c>
      <c r="E28" s="93">
        <v>5858</v>
      </c>
      <c r="F28" s="93">
        <v>7168</v>
      </c>
      <c r="G28" s="93">
        <v>4298</v>
      </c>
      <c r="H28" s="93">
        <v>2642</v>
      </c>
      <c r="I28" s="93">
        <v>4346</v>
      </c>
      <c r="J28" s="93">
        <v>4903</v>
      </c>
      <c r="K28" s="93">
        <v>11925</v>
      </c>
      <c r="L28" s="93">
        <v>7119</v>
      </c>
      <c r="M28" s="93">
        <v>3933</v>
      </c>
      <c r="N28" s="93">
        <v>7027</v>
      </c>
      <c r="O28" s="94">
        <v>4682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84">
        <v>1983</v>
      </c>
      <c r="AC28" s="87"/>
    </row>
    <row r="29" spans="2:29" x14ac:dyDescent="0.25">
      <c r="B29" s="105" t="s">
        <v>365</v>
      </c>
      <c r="C29" s="106" t="s">
        <v>506</v>
      </c>
      <c r="D29" s="101">
        <v>1326</v>
      </c>
      <c r="E29" s="93">
        <v>1455</v>
      </c>
      <c r="F29" s="93">
        <v>859</v>
      </c>
      <c r="G29" s="93">
        <v>925</v>
      </c>
      <c r="H29" s="93">
        <v>673</v>
      </c>
      <c r="I29" s="93">
        <v>658</v>
      </c>
      <c r="J29" s="93">
        <v>758</v>
      </c>
      <c r="K29" s="93">
        <v>2254</v>
      </c>
      <c r="L29" s="93">
        <v>1865</v>
      </c>
      <c r="M29" s="93">
        <v>1211</v>
      </c>
      <c r="N29" s="93">
        <v>949</v>
      </c>
      <c r="O29" s="94">
        <v>1169</v>
      </c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84">
        <v>1373</v>
      </c>
      <c r="AC29" s="87"/>
    </row>
    <row r="30" spans="2:29" x14ac:dyDescent="0.25">
      <c r="B30" s="105" t="s">
        <v>366</v>
      </c>
      <c r="C30" s="106" t="s">
        <v>507</v>
      </c>
      <c r="D30" s="101">
        <v>2284</v>
      </c>
      <c r="E30" s="93">
        <v>2595</v>
      </c>
      <c r="F30" s="93">
        <v>2399</v>
      </c>
      <c r="G30" s="93">
        <v>1288</v>
      </c>
      <c r="H30" s="93">
        <v>1019</v>
      </c>
      <c r="I30" s="93">
        <v>1013</v>
      </c>
      <c r="J30" s="93">
        <v>1522</v>
      </c>
      <c r="K30" s="93">
        <v>3348</v>
      </c>
      <c r="L30" s="93">
        <v>2505</v>
      </c>
      <c r="M30" s="93">
        <v>1773</v>
      </c>
      <c r="N30" s="93">
        <v>2299</v>
      </c>
      <c r="O30" s="94">
        <v>1833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84">
        <v>735</v>
      </c>
      <c r="AC30" s="87"/>
    </row>
    <row r="31" spans="2:29" x14ac:dyDescent="0.25">
      <c r="B31" s="105" t="s">
        <v>367</v>
      </c>
      <c r="C31" s="106" t="s">
        <v>508</v>
      </c>
      <c r="D31" s="101">
        <v>1328</v>
      </c>
      <c r="E31" s="93">
        <v>1675</v>
      </c>
      <c r="F31" s="93">
        <v>1976</v>
      </c>
      <c r="G31" s="93">
        <v>993</v>
      </c>
      <c r="H31" s="93">
        <v>1119</v>
      </c>
      <c r="I31" s="93">
        <v>838</v>
      </c>
      <c r="J31" s="93">
        <v>1014</v>
      </c>
      <c r="K31" s="93">
        <v>2822</v>
      </c>
      <c r="L31" s="93">
        <v>1728</v>
      </c>
      <c r="M31" s="93">
        <v>746</v>
      </c>
      <c r="N31" s="93">
        <v>1047</v>
      </c>
      <c r="O31" s="94">
        <v>1292</v>
      </c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84">
        <v>1798</v>
      </c>
      <c r="AC31" s="87"/>
    </row>
    <row r="32" spans="2:29" x14ac:dyDescent="0.25">
      <c r="B32" s="105" t="s">
        <v>368</v>
      </c>
      <c r="C32" s="106" t="s">
        <v>509</v>
      </c>
      <c r="D32" s="101">
        <v>320</v>
      </c>
      <c r="E32" s="93">
        <v>246</v>
      </c>
      <c r="F32" s="93">
        <v>362</v>
      </c>
      <c r="G32" s="93">
        <v>166</v>
      </c>
      <c r="H32" s="93">
        <v>170</v>
      </c>
      <c r="I32" s="93">
        <v>132</v>
      </c>
      <c r="J32" s="93">
        <v>219</v>
      </c>
      <c r="K32" s="93">
        <v>335</v>
      </c>
      <c r="L32" s="93">
        <v>53</v>
      </c>
      <c r="M32" s="93">
        <v>31</v>
      </c>
      <c r="N32" s="93">
        <v>14</v>
      </c>
      <c r="O32" s="94">
        <v>22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84">
        <v>1130</v>
      </c>
      <c r="AC32" s="87"/>
    </row>
    <row r="33" spans="2:29" x14ac:dyDescent="0.25">
      <c r="B33" s="105" t="s">
        <v>369</v>
      </c>
      <c r="C33" s="106" t="s">
        <v>510</v>
      </c>
      <c r="D33" s="101">
        <v>72</v>
      </c>
      <c r="E33" s="93">
        <v>82</v>
      </c>
      <c r="F33" s="93">
        <v>81</v>
      </c>
      <c r="G33" s="93">
        <v>15</v>
      </c>
      <c r="H33" s="93">
        <v>63</v>
      </c>
      <c r="I33" s="93">
        <v>34</v>
      </c>
      <c r="J33" s="93">
        <v>52</v>
      </c>
      <c r="K33" s="93">
        <v>179</v>
      </c>
      <c r="L33" s="93">
        <v>20</v>
      </c>
      <c r="M33" s="93">
        <v>25</v>
      </c>
      <c r="N33" s="93">
        <v>9</v>
      </c>
      <c r="O33" s="94">
        <v>11</v>
      </c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84">
        <v>132</v>
      </c>
      <c r="AC33" s="87"/>
    </row>
    <row r="34" spans="2:29" x14ac:dyDescent="0.25">
      <c r="B34" s="105" t="s">
        <v>370</v>
      </c>
      <c r="C34" s="106" t="s">
        <v>511</v>
      </c>
      <c r="D34" s="101">
        <v>278</v>
      </c>
      <c r="E34" s="93">
        <v>300</v>
      </c>
      <c r="F34" s="93">
        <v>240</v>
      </c>
      <c r="G34" s="93">
        <v>168</v>
      </c>
      <c r="H34" s="93">
        <v>144</v>
      </c>
      <c r="I34" s="93">
        <v>144</v>
      </c>
      <c r="J34" s="93">
        <v>210</v>
      </c>
      <c r="K34" s="93">
        <v>535</v>
      </c>
      <c r="L34" s="93">
        <v>299</v>
      </c>
      <c r="M34" s="93">
        <v>199</v>
      </c>
      <c r="N34" s="93">
        <v>245</v>
      </c>
      <c r="O34" s="94">
        <v>308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84">
        <v>1139</v>
      </c>
      <c r="AC34" s="87"/>
    </row>
    <row r="35" spans="2:29" x14ac:dyDescent="0.25">
      <c r="B35" s="105" t="s">
        <v>371</v>
      </c>
      <c r="C35" s="106" t="s">
        <v>512</v>
      </c>
      <c r="D35" s="101">
        <v>601</v>
      </c>
      <c r="E35" s="93">
        <v>682</v>
      </c>
      <c r="F35" s="93">
        <v>598</v>
      </c>
      <c r="G35" s="93">
        <v>570</v>
      </c>
      <c r="H35" s="93">
        <v>1006</v>
      </c>
      <c r="I35" s="93">
        <v>733</v>
      </c>
      <c r="J35" s="93">
        <v>1131</v>
      </c>
      <c r="K35" s="93">
        <v>1591</v>
      </c>
      <c r="L35" s="93">
        <v>890</v>
      </c>
      <c r="M35" s="93">
        <v>581</v>
      </c>
      <c r="N35" s="93">
        <v>613</v>
      </c>
      <c r="O35" s="94">
        <v>605</v>
      </c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84">
        <v>2298</v>
      </c>
      <c r="AC35" s="87"/>
    </row>
    <row r="36" spans="2:29" x14ac:dyDescent="0.25">
      <c r="B36" s="105" t="s">
        <v>372</v>
      </c>
      <c r="C36" s="106" t="s">
        <v>513</v>
      </c>
      <c r="D36" s="101">
        <v>138</v>
      </c>
      <c r="E36" s="93">
        <v>113</v>
      </c>
      <c r="F36" s="93">
        <v>145</v>
      </c>
      <c r="G36" s="93">
        <v>50</v>
      </c>
      <c r="H36" s="93">
        <v>51</v>
      </c>
      <c r="I36" s="93">
        <v>65</v>
      </c>
      <c r="J36" s="93">
        <v>56</v>
      </c>
      <c r="K36" s="93">
        <v>85</v>
      </c>
      <c r="L36" s="93">
        <v>47</v>
      </c>
      <c r="M36" s="93">
        <v>64</v>
      </c>
      <c r="N36" s="93">
        <v>43</v>
      </c>
      <c r="O36" s="94">
        <v>121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84">
        <v>2454</v>
      </c>
      <c r="AC36" s="87"/>
    </row>
    <row r="37" spans="2:29" x14ac:dyDescent="0.25">
      <c r="B37" s="105" t="s">
        <v>373</v>
      </c>
      <c r="C37" s="106" t="s">
        <v>514</v>
      </c>
      <c r="D37" s="101">
        <v>146</v>
      </c>
      <c r="E37" s="93">
        <v>157</v>
      </c>
      <c r="F37" s="93">
        <v>170</v>
      </c>
      <c r="G37" s="93">
        <v>61</v>
      </c>
      <c r="H37" s="93">
        <v>70</v>
      </c>
      <c r="I37" s="93">
        <v>85</v>
      </c>
      <c r="J37" s="93">
        <v>107</v>
      </c>
      <c r="K37" s="93">
        <v>290</v>
      </c>
      <c r="L37" s="93">
        <v>208</v>
      </c>
      <c r="M37" s="93">
        <v>120</v>
      </c>
      <c r="N37" s="93">
        <v>142</v>
      </c>
      <c r="O37" s="94">
        <v>319</v>
      </c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84">
        <v>2477</v>
      </c>
      <c r="AC37" s="87"/>
    </row>
    <row r="38" spans="2:29" x14ac:dyDescent="0.25">
      <c r="B38" s="105" t="s">
        <v>374</v>
      </c>
      <c r="C38" s="106" t="s">
        <v>515</v>
      </c>
      <c r="D38" s="101">
        <v>165</v>
      </c>
      <c r="E38" s="93">
        <v>203</v>
      </c>
      <c r="F38" s="93">
        <v>185</v>
      </c>
      <c r="G38" s="93">
        <v>147</v>
      </c>
      <c r="H38" s="93">
        <v>462</v>
      </c>
      <c r="I38" s="93">
        <v>343</v>
      </c>
      <c r="J38" s="93">
        <v>170</v>
      </c>
      <c r="K38" s="93">
        <v>329</v>
      </c>
      <c r="L38" s="93">
        <v>62</v>
      </c>
      <c r="M38" s="93">
        <v>37</v>
      </c>
      <c r="N38" s="93">
        <v>57</v>
      </c>
      <c r="O38" s="94">
        <v>58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84">
        <v>564</v>
      </c>
      <c r="AC38" s="87"/>
    </row>
    <row r="39" spans="2:29" x14ac:dyDescent="0.25">
      <c r="B39" s="105" t="s">
        <v>375</v>
      </c>
      <c r="C39" s="106" t="s">
        <v>516</v>
      </c>
      <c r="D39" s="101">
        <v>1</v>
      </c>
      <c r="E39" s="93">
        <v>2</v>
      </c>
      <c r="F39" s="93">
        <v>5</v>
      </c>
      <c r="G39" s="93">
        <v>3</v>
      </c>
      <c r="H39" s="93">
        <v>1</v>
      </c>
      <c r="I39" s="93">
        <v>1</v>
      </c>
      <c r="J39" s="93">
        <v>1</v>
      </c>
      <c r="K39" s="93">
        <v>8</v>
      </c>
      <c r="L39" s="93">
        <v>3</v>
      </c>
      <c r="M39" s="93">
        <v>1</v>
      </c>
      <c r="N39" s="93"/>
      <c r="O39" s="94">
        <v>2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84">
        <v>62</v>
      </c>
      <c r="AC39" s="87"/>
    </row>
    <row r="40" spans="2:29" x14ac:dyDescent="0.25">
      <c r="B40" s="105" t="s">
        <v>376</v>
      </c>
      <c r="C40" s="106" t="s">
        <v>517</v>
      </c>
      <c r="D40" s="101">
        <v>2994</v>
      </c>
      <c r="E40" s="93">
        <v>2771</v>
      </c>
      <c r="F40" s="93">
        <v>2437</v>
      </c>
      <c r="G40" s="93">
        <v>2130</v>
      </c>
      <c r="H40" s="93">
        <v>1619</v>
      </c>
      <c r="I40" s="93">
        <v>1816</v>
      </c>
      <c r="J40" s="93">
        <v>2567</v>
      </c>
      <c r="K40" s="93">
        <v>11340</v>
      </c>
      <c r="L40" s="93">
        <v>6834</v>
      </c>
      <c r="M40" s="93">
        <v>3085</v>
      </c>
      <c r="N40" s="93">
        <v>3091</v>
      </c>
      <c r="O40" s="94">
        <v>3179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84">
        <v>2082</v>
      </c>
      <c r="AC40" s="87"/>
    </row>
    <row r="41" spans="2:29" x14ac:dyDescent="0.25">
      <c r="B41" s="105" t="s">
        <v>377</v>
      </c>
      <c r="C41" s="106" t="s">
        <v>518</v>
      </c>
      <c r="D41" s="101">
        <v>4759</v>
      </c>
      <c r="E41" s="93">
        <v>6362</v>
      </c>
      <c r="F41" s="93">
        <v>8654</v>
      </c>
      <c r="G41" s="93">
        <v>7049</v>
      </c>
      <c r="H41" s="93">
        <v>14625</v>
      </c>
      <c r="I41" s="93">
        <v>6915</v>
      </c>
      <c r="J41" s="93">
        <v>5563</v>
      </c>
      <c r="K41" s="93">
        <v>15378</v>
      </c>
      <c r="L41" s="93">
        <v>16173</v>
      </c>
      <c r="M41" s="93">
        <v>6111</v>
      </c>
      <c r="N41" s="93">
        <v>9357</v>
      </c>
      <c r="O41" s="94">
        <v>5738</v>
      </c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84">
        <v>2294</v>
      </c>
      <c r="AC41" s="87"/>
    </row>
    <row r="42" spans="2:29" x14ac:dyDescent="0.25">
      <c r="B42" s="105" t="s">
        <v>378</v>
      </c>
      <c r="C42" s="106" t="s">
        <v>519</v>
      </c>
      <c r="D42" s="101">
        <v>32</v>
      </c>
      <c r="E42" s="93">
        <v>12</v>
      </c>
      <c r="F42" s="93">
        <v>24</v>
      </c>
      <c r="G42" s="93">
        <v>1</v>
      </c>
      <c r="H42" s="93">
        <v>216</v>
      </c>
      <c r="I42" s="93">
        <v>12</v>
      </c>
      <c r="J42" s="93">
        <v>73</v>
      </c>
      <c r="K42" s="93">
        <v>38</v>
      </c>
      <c r="L42" s="93">
        <v>120</v>
      </c>
      <c r="M42" s="93">
        <v>12</v>
      </c>
      <c r="N42" s="93">
        <v>25</v>
      </c>
      <c r="O42" s="94">
        <v>24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84">
        <v>587</v>
      </c>
      <c r="AC42" s="87"/>
    </row>
    <row r="43" spans="2:29" x14ac:dyDescent="0.25">
      <c r="B43" s="105" t="s">
        <v>379</v>
      </c>
      <c r="C43" s="106" t="s">
        <v>520</v>
      </c>
      <c r="D43" s="101">
        <v>12</v>
      </c>
      <c r="E43" s="93">
        <v>2</v>
      </c>
      <c r="F43" s="93">
        <v>16</v>
      </c>
      <c r="G43" s="93">
        <v>16</v>
      </c>
      <c r="H43" s="93">
        <v>25</v>
      </c>
      <c r="I43" s="93"/>
      <c r="J43" s="93">
        <v>2</v>
      </c>
      <c r="K43" s="93">
        <v>20</v>
      </c>
      <c r="L43" s="93">
        <v>1</v>
      </c>
      <c r="M43" s="93">
        <v>12</v>
      </c>
      <c r="N43" s="93">
        <v>12</v>
      </c>
      <c r="O43" s="94">
        <v>24</v>
      </c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84">
        <v>1171</v>
      </c>
      <c r="AC43" s="87"/>
    </row>
    <row r="44" spans="2:29" x14ac:dyDescent="0.25">
      <c r="B44" s="105" t="s">
        <v>380</v>
      </c>
      <c r="C44" s="106" t="s">
        <v>521</v>
      </c>
      <c r="D44" s="101">
        <v>668</v>
      </c>
      <c r="E44" s="93">
        <v>729</v>
      </c>
      <c r="F44" s="93">
        <v>571</v>
      </c>
      <c r="G44" s="93">
        <v>346</v>
      </c>
      <c r="H44" s="93">
        <v>268</v>
      </c>
      <c r="I44" s="93">
        <v>343</v>
      </c>
      <c r="J44" s="93">
        <v>737</v>
      </c>
      <c r="K44" s="93">
        <v>5186</v>
      </c>
      <c r="L44" s="93">
        <v>1609</v>
      </c>
      <c r="M44" s="93">
        <v>1484</v>
      </c>
      <c r="N44" s="93">
        <v>493</v>
      </c>
      <c r="O44" s="94">
        <v>631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84">
        <v>256</v>
      </c>
      <c r="AC44" s="87"/>
    </row>
    <row r="45" spans="2:29" x14ac:dyDescent="0.25">
      <c r="B45" s="105" t="s">
        <v>381</v>
      </c>
      <c r="C45" s="106" t="s">
        <v>522</v>
      </c>
      <c r="D45" s="101">
        <v>46</v>
      </c>
      <c r="E45" s="93">
        <v>44</v>
      </c>
      <c r="F45" s="93">
        <v>22</v>
      </c>
      <c r="G45" s="93">
        <v>23</v>
      </c>
      <c r="H45" s="93">
        <v>19</v>
      </c>
      <c r="I45" s="93">
        <v>23</v>
      </c>
      <c r="J45" s="93">
        <v>18</v>
      </c>
      <c r="K45" s="93">
        <v>17</v>
      </c>
      <c r="L45" s="93">
        <v>17</v>
      </c>
      <c r="M45" s="93">
        <v>1</v>
      </c>
      <c r="N45" s="93">
        <v>9</v>
      </c>
      <c r="O45" s="94">
        <v>17</v>
      </c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84">
        <v>1337</v>
      </c>
      <c r="AC45" s="87"/>
    </row>
    <row r="46" spans="2:29" x14ac:dyDescent="0.25">
      <c r="B46" s="105" t="s">
        <v>382</v>
      </c>
      <c r="C46" s="106" t="s">
        <v>523</v>
      </c>
      <c r="D46" s="101">
        <v>554</v>
      </c>
      <c r="E46" s="93">
        <v>304</v>
      </c>
      <c r="F46" s="93">
        <v>145</v>
      </c>
      <c r="G46" s="93">
        <v>72</v>
      </c>
      <c r="H46" s="93">
        <v>63</v>
      </c>
      <c r="I46" s="93">
        <v>62</v>
      </c>
      <c r="J46" s="93">
        <v>106</v>
      </c>
      <c r="K46" s="93">
        <v>413</v>
      </c>
      <c r="L46" s="93">
        <v>26</v>
      </c>
      <c r="M46" s="93">
        <v>10</v>
      </c>
      <c r="N46" s="93">
        <v>8</v>
      </c>
      <c r="O46" s="94">
        <v>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84">
        <v>310</v>
      </c>
      <c r="AC46" s="87"/>
    </row>
    <row r="47" spans="2:29" x14ac:dyDescent="0.25">
      <c r="B47" s="105" t="s">
        <v>383</v>
      </c>
      <c r="C47" s="106" t="s">
        <v>524</v>
      </c>
      <c r="D47" s="101">
        <v>264</v>
      </c>
      <c r="E47" s="93">
        <v>210</v>
      </c>
      <c r="F47" s="93">
        <v>104</v>
      </c>
      <c r="G47" s="93">
        <v>32</v>
      </c>
      <c r="H47" s="93">
        <v>37</v>
      </c>
      <c r="I47" s="93">
        <v>49</v>
      </c>
      <c r="J47" s="93">
        <v>104</v>
      </c>
      <c r="K47" s="93">
        <v>152</v>
      </c>
      <c r="L47" s="93">
        <v>40</v>
      </c>
      <c r="M47" s="93"/>
      <c r="N47" s="93">
        <v>1</v>
      </c>
      <c r="O47" s="94">
        <v>2</v>
      </c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84">
        <v>1800</v>
      </c>
      <c r="AC47" s="87"/>
    </row>
    <row r="48" spans="2:29" x14ac:dyDescent="0.25">
      <c r="B48" s="105" t="s">
        <v>384</v>
      </c>
      <c r="C48" s="106" t="s">
        <v>525</v>
      </c>
      <c r="D48" s="101">
        <v>650</v>
      </c>
      <c r="E48" s="93">
        <v>780</v>
      </c>
      <c r="F48" s="93">
        <v>634</v>
      </c>
      <c r="G48" s="93">
        <v>213</v>
      </c>
      <c r="H48" s="93">
        <v>345</v>
      </c>
      <c r="I48" s="93">
        <v>604</v>
      </c>
      <c r="J48" s="93">
        <v>1339</v>
      </c>
      <c r="K48" s="93">
        <v>1054</v>
      </c>
      <c r="L48" s="93">
        <v>434</v>
      </c>
      <c r="M48" s="93">
        <v>490</v>
      </c>
      <c r="N48" s="93">
        <v>259</v>
      </c>
      <c r="O48" s="94">
        <v>255</v>
      </c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84">
        <v>728</v>
      </c>
      <c r="AC48" s="87"/>
    </row>
    <row r="49" spans="2:29" x14ac:dyDescent="0.25">
      <c r="B49" s="105" t="s">
        <v>385</v>
      </c>
      <c r="C49" s="106" t="s">
        <v>526</v>
      </c>
      <c r="D49" s="101">
        <v>61</v>
      </c>
      <c r="E49" s="93">
        <v>22</v>
      </c>
      <c r="F49" s="93">
        <v>19</v>
      </c>
      <c r="G49" s="93">
        <v>13</v>
      </c>
      <c r="H49" s="93">
        <v>18</v>
      </c>
      <c r="I49" s="93">
        <v>9</v>
      </c>
      <c r="J49" s="93">
        <v>3</v>
      </c>
      <c r="K49" s="93">
        <v>12</v>
      </c>
      <c r="L49" s="93">
        <v>6</v>
      </c>
      <c r="M49" s="93">
        <v>2</v>
      </c>
      <c r="N49" s="93"/>
      <c r="O49" s="94">
        <v>5</v>
      </c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84">
        <v>1157</v>
      </c>
      <c r="AC49" s="87"/>
    </row>
    <row r="50" spans="2:29" x14ac:dyDescent="0.25">
      <c r="B50" s="105" t="s">
        <v>386</v>
      </c>
      <c r="C50" s="106" t="s">
        <v>527</v>
      </c>
      <c r="D50" s="101">
        <v>1687</v>
      </c>
      <c r="E50" s="93">
        <v>1717</v>
      </c>
      <c r="F50" s="93">
        <v>2512</v>
      </c>
      <c r="G50" s="93">
        <v>1949</v>
      </c>
      <c r="H50" s="93">
        <v>1905</v>
      </c>
      <c r="I50" s="93">
        <v>1329</v>
      </c>
      <c r="J50" s="93">
        <v>1651</v>
      </c>
      <c r="K50" s="93">
        <v>3451</v>
      </c>
      <c r="L50" s="93">
        <v>2570</v>
      </c>
      <c r="M50" s="93">
        <v>1718</v>
      </c>
      <c r="N50" s="93">
        <v>1998</v>
      </c>
      <c r="O50" s="94">
        <v>1167</v>
      </c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84">
        <v>2056</v>
      </c>
      <c r="AC50" s="87"/>
    </row>
    <row r="51" spans="2:29" x14ac:dyDescent="0.25">
      <c r="B51" s="105" t="s">
        <v>387</v>
      </c>
      <c r="C51" s="106" t="s">
        <v>528</v>
      </c>
      <c r="D51" s="101">
        <v>1243</v>
      </c>
      <c r="E51" s="93">
        <v>1003</v>
      </c>
      <c r="F51" s="93">
        <v>904</v>
      </c>
      <c r="G51" s="93">
        <v>667</v>
      </c>
      <c r="H51" s="93">
        <v>521</v>
      </c>
      <c r="I51" s="93">
        <v>522</v>
      </c>
      <c r="J51" s="93">
        <v>655</v>
      </c>
      <c r="K51" s="93">
        <v>3601</v>
      </c>
      <c r="L51" s="93">
        <v>1513</v>
      </c>
      <c r="M51" s="93">
        <v>960</v>
      </c>
      <c r="N51" s="93">
        <v>912</v>
      </c>
      <c r="O51" s="94">
        <v>995</v>
      </c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84">
        <v>886</v>
      </c>
      <c r="AC51" s="87"/>
    </row>
    <row r="52" spans="2:29" x14ac:dyDescent="0.25">
      <c r="B52" s="105" t="s">
        <v>388</v>
      </c>
      <c r="C52" s="106" t="s">
        <v>529</v>
      </c>
      <c r="D52" s="101">
        <v>2031</v>
      </c>
      <c r="E52" s="93">
        <v>2354</v>
      </c>
      <c r="F52" s="93">
        <v>2789</v>
      </c>
      <c r="G52" s="93">
        <v>2158</v>
      </c>
      <c r="H52" s="93">
        <v>3850</v>
      </c>
      <c r="I52" s="93">
        <v>1986</v>
      </c>
      <c r="J52" s="93">
        <v>2291</v>
      </c>
      <c r="K52" s="93">
        <v>6720</v>
      </c>
      <c r="L52" s="93">
        <v>3883</v>
      </c>
      <c r="M52" s="93">
        <v>2123</v>
      </c>
      <c r="N52" s="93">
        <v>3157</v>
      </c>
      <c r="O52" s="94">
        <v>2135</v>
      </c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84">
        <v>947</v>
      </c>
      <c r="AC52" s="87"/>
    </row>
    <row r="53" spans="2:29" x14ac:dyDescent="0.25">
      <c r="B53" s="105" t="s">
        <v>389</v>
      </c>
      <c r="C53" s="106" t="s">
        <v>530</v>
      </c>
      <c r="D53" s="101">
        <v>583</v>
      </c>
      <c r="E53" s="93">
        <v>531</v>
      </c>
      <c r="F53" s="93">
        <v>524</v>
      </c>
      <c r="G53" s="93">
        <v>259</v>
      </c>
      <c r="H53" s="93">
        <v>238</v>
      </c>
      <c r="I53" s="93">
        <v>275</v>
      </c>
      <c r="J53" s="93">
        <v>295</v>
      </c>
      <c r="K53" s="93">
        <v>557</v>
      </c>
      <c r="L53" s="93">
        <v>458</v>
      </c>
      <c r="M53" s="93">
        <v>451</v>
      </c>
      <c r="N53" s="93">
        <v>466</v>
      </c>
      <c r="O53" s="94">
        <v>736</v>
      </c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84">
        <v>441</v>
      </c>
      <c r="AC53" s="87"/>
    </row>
    <row r="54" spans="2:29" x14ac:dyDescent="0.25">
      <c r="B54" s="105" t="s">
        <v>390</v>
      </c>
      <c r="C54" s="106" t="s">
        <v>531</v>
      </c>
      <c r="D54" s="101">
        <v>581</v>
      </c>
      <c r="E54" s="93">
        <v>582</v>
      </c>
      <c r="F54" s="93">
        <v>514</v>
      </c>
      <c r="G54" s="93">
        <v>325</v>
      </c>
      <c r="H54" s="93">
        <v>238</v>
      </c>
      <c r="I54" s="93">
        <v>239</v>
      </c>
      <c r="J54" s="93">
        <v>306</v>
      </c>
      <c r="K54" s="93">
        <v>669</v>
      </c>
      <c r="L54" s="93">
        <v>484</v>
      </c>
      <c r="M54" s="93">
        <v>449</v>
      </c>
      <c r="N54" s="93">
        <v>442</v>
      </c>
      <c r="O54" s="94">
        <v>646</v>
      </c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84">
        <v>1253</v>
      </c>
      <c r="AC54" s="87"/>
    </row>
    <row r="55" spans="2:29" x14ac:dyDescent="0.25">
      <c r="B55" s="105" t="s">
        <v>391</v>
      </c>
      <c r="C55" s="106" t="s">
        <v>532</v>
      </c>
      <c r="D55" s="101">
        <v>297</v>
      </c>
      <c r="E55" s="93">
        <v>287</v>
      </c>
      <c r="F55" s="93">
        <v>259</v>
      </c>
      <c r="G55" s="93">
        <v>134</v>
      </c>
      <c r="H55" s="93">
        <v>181</v>
      </c>
      <c r="I55" s="93">
        <v>144</v>
      </c>
      <c r="J55" s="93">
        <v>171</v>
      </c>
      <c r="K55" s="93">
        <v>544</v>
      </c>
      <c r="L55" s="93">
        <v>307</v>
      </c>
      <c r="M55" s="93">
        <v>166</v>
      </c>
      <c r="N55" s="93">
        <v>179</v>
      </c>
      <c r="O55" s="94">
        <v>178</v>
      </c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84">
        <v>2372</v>
      </c>
      <c r="AC55" s="87"/>
    </row>
    <row r="56" spans="2:29" x14ac:dyDescent="0.25">
      <c r="B56" s="105" t="s">
        <v>392</v>
      </c>
      <c r="C56" s="106" t="s">
        <v>533</v>
      </c>
      <c r="D56" s="101">
        <v>2984</v>
      </c>
      <c r="E56" s="93">
        <v>2777</v>
      </c>
      <c r="F56" s="93">
        <v>3674</v>
      </c>
      <c r="G56" s="93">
        <v>2526</v>
      </c>
      <c r="H56" s="93">
        <v>2862</v>
      </c>
      <c r="I56" s="93">
        <v>1635</v>
      </c>
      <c r="J56" s="93">
        <v>1988</v>
      </c>
      <c r="K56" s="93">
        <v>6710</v>
      </c>
      <c r="L56" s="93">
        <v>3233</v>
      </c>
      <c r="M56" s="93">
        <v>1872</v>
      </c>
      <c r="N56" s="93">
        <v>2257</v>
      </c>
      <c r="O56" s="94">
        <v>2115</v>
      </c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84">
        <v>1609</v>
      </c>
      <c r="AC56" s="87"/>
    </row>
    <row r="57" spans="2:29" x14ac:dyDescent="0.25">
      <c r="B57" s="105" t="s">
        <v>393</v>
      </c>
      <c r="C57" s="106" t="s">
        <v>534</v>
      </c>
      <c r="D57" s="101">
        <v>1416</v>
      </c>
      <c r="E57" s="93">
        <v>1269</v>
      </c>
      <c r="F57" s="93">
        <v>972</v>
      </c>
      <c r="G57" s="93">
        <v>514</v>
      </c>
      <c r="H57" s="93">
        <v>546</v>
      </c>
      <c r="I57" s="93">
        <v>455</v>
      </c>
      <c r="J57" s="93">
        <v>951</v>
      </c>
      <c r="K57" s="93">
        <v>4058</v>
      </c>
      <c r="L57" s="93">
        <v>984</v>
      </c>
      <c r="M57" s="93">
        <v>635</v>
      </c>
      <c r="N57" s="93">
        <v>714</v>
      </c>
      <c r="O57" s="94">
        <v>884</v>
      </c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84">
        <v>1205</v>
      </c>
      <c r="AC57" s="87"/>
    </row>
    <row r="58" spans="2:29" x14ac:dyDescent="0.25">
      <c r="B58" s="105" t="s">
        <v>394</v>
      </c>
      <c r="C58" s="106" t="s">
        <v>535</v>
      </c>
      <c r="D58" s="101">
        <v>1361</v>
      </c>
      <c r="E58" s="93">
        <v>1323</v>
      </c>
      <c r="F58" s="93">
        <v>1549</v>
      </c>
      <c r="G58" s="93">
        <v>1240</v>
      </c>
      <c r="H58" s="93">
        <v>1973</v>
      </c>
      <c r="I58" s="93">
        <v>1353</v>
      </c>
      <c r="J58" s="93">
        <v>1393</v>
      </c>
      <c r="K58" s="93">
        <v>1992</v>
      </c>
      <c r="L58" s="93">
        <v>1176</v>
      </c>
      <c r="M58" s="93">
        <v>990</v>
      </c>
      <c r="N58" s="93">
        <v>2136</v>
      </c>
      <c r="O58" s="94">
        <v>1050</v>
      </c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84">
        <v>1523</v>
      </c>
      <c r="AC58" s="87"/>
    </row>
    <row r="59" spans="2:29" x14ac:dyDescent="0.25">
      <c r="B59" s="105" t="s">
        <v>395</v>
      </c>
      <c r="C59" s="106" t="s">
        <v>536</v>
      </c>
      <c r="D59" s="101">
        <v>922</v>
      </c>
      <c r="E59" s="93">
        <v>655</v>
      </c>
      <c r="F59" s="93">
        <v>812</v>
      </c>
      <c r="G59" s="93">
        <v>743</v>
      </c>
      <c r="H59" s="93">
        <v>711</v>
      </c>
      <c r="I59" s="93">
        <v>639</v>
      </c>
      <c r="J59" s="93">
        <v>2508</v>
      </c>
      <c r="K59" s="93">
        <v>4094</v>
      </c>
      <c r="L59" s="93">
        <v>1517</v>
      </c>
      <c r="M59" s="93">
        <v>1130</v>
      </c>
      <c r="N59" s="93">
        <v>1649</v>
      </c>
      <c r="O59" s="94">
        <v>1885</v>
      </c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84">
        <v>404</v>
      </c>
      <c r="AC59" s="87"/>
    </row>
    <row r="60" spans="2:29" x14ac:dyDescent="0.25">
      <c r="B60" s="105" t="s">
        <v>396</v>
      </c>
      <c r="C60" s="106" t="s">
        <v>537</v>
      </c>
      <c r="D60" s="101">
        <v>174</v>
      </c>
      <c r="E60" s="93">
        <v>130</v>
      </c>
      <c r="F60" s="93">
        <v>120</v>
      </c>
      <c r="G60" s="93">
        <v>78</v>
      </c>
      <c r="H60" s="93">
        <v>142</v>
      </c>
      <c r="I60" s="93">
        <v>126</v>
      </c>
      <c r="J60" s="93">
        <v>117</v>
      </c>
      <c r="K60" s="93">
        <v>108</v>
      </c>
      <c r="L60" s="93">
        <v>124</v>
      </c>
      <c r="M60" s="93">
        <v>84</v>
      </c>
      <c r="N60" s="93">
        <v>54</v>
      </c>
      <c r="O60" s="94">
        <v>94</v>
      </c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84">
        <v>808</v>
      </c>
      <c r="AC60" s="87"/>
    </row>
    <row r="61" spans="2:29" x14ac:dyDescent="0.25">
      <c r="B61" s="105" t="s">
        <v>397</v>
      </c>
      <c r="C61" s="106" t="s">
        <v>538</v>
      </c>
      <c r="D61" s="101">
        <v>146</v>
      </c>
      <c r="E61" s="93">
        <v>187</v>
      </c>
      <c r="F61" s="93">
        <v>95</v>
      </c>
      <c r="G61" s="93">
        <v>43</v>
      </c>
      <c r="H61" s="93">
        <v>56</v>
      </c>
      <c r="I61" s="93">
        <v>47</v>
      </c>
      <c r="J61" s="93">
        <v>70</v>
      </c>
      <c r="K61" s="93">
        <v>228</v>
      </c>
      <c r="L61" s="93">
        <v>84</v>
      </c>
      <c r="M61" s="93">
        <v>62</v>
      </c>
      <c r="N61" s="93">
        <v>71</v>
      </c>
      <c r="O61" s="94">
        <v>102</v>
      </c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84">
        <v>675</v>
      </c>
      <c r="AC61" s="87"/>
    </row>
    <row r="62" spans="2:29" x14ac:dyDescent="0.25">
      <c r="B62" s="105" t="s">
        <v>398</v>
      </c>
      <c r="C62" s="106" t="s">
        <v>539</v>
      </c>
      <c r="D62" s="101">
        <v>140</v>
      </c>
      <c r="E62" s="93">
        <v>169</v>
      </c>
      <c r="F62" s="93">
        <v>132</v>
      </c>
      <c r="G62" s="93">
        <v>62</v>
      </c>
      <c r="H62" s="93">
        <v>99</v>
      </c>
      <c r="I62" s="93">
        <v>94</v>
      </c>
      <c r="J62" s="93">
        <v>114</v>
      </c>
      <c r="K62" s="93">
        <v>264</v>
      </c>
      <c r="L62" s="93">
        <v>196</v>
      </c>
      <c r="M62" s="93">
        <v>85</v>
      </c>
      <c r="N62" s="93">
        <v>103</v>
      </c>
      <c r="O62" s="94">
        <v>111</v>
      </c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84">
        <v>92</v>
      </c>
      <c r="AC62" s="87"/>
    </row>
    <row r="63" spans="2:29" x14ac:dyDescent="0.25">
      <c r="B63" s="105" t="s">
        <v>399</v>
      </c>
      <c r="C63" s="106" t="s">
        <v>540</v>
      </c>
      <c r="D63" s="101">
        <v>1095</v>
      </c>
      <c r="E63" s="93">
        <v>983</v>
      </c>
      <c r="F63" s="93">
        <v>771</v>
      </c>
      <c r="G63" s="93">
        <v>403</v>
      </c>
      <c r="H63" s="93">
        <v>490</v>
      </c>
      <c r="I63" s="93">
        <v>539</v>
      </c>
      <c r="J63" s="93">
        <v>822</v>
      </c>
      <c r="K63" s="93">
        <v>2622</v>
      </c>
      <c r="L63" s="93">
        <v>1292</v>
      </c>
      <c r="M63" s="93">
        <v>860</v>
      </c>
      <c r="N63" s="93">
        <v>1162</v>
      </c>
      <c r="O63" s="94">
        <v>836</v>
      </c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84">
        <v>327</v>
      </c>
      <c r="AC63" s="87"/>
    </row>
    <row r="64" spans="2:29" x14ac:dyDescent="0.25">
      <c r="B64" s="105" t="s">
        <v>400</v>
      </c>
      <c r="C64" s="106" t="s">
        <v>541</v>
      </c>
      <c r="D64" s="101">
        <v>1050</v>
      </c>
      <c r="E64" s="93">
        <v>2039</v>
      </c>
      <c r="F64" s="93">
        <v>2513</v>
      </c>
      <c r="G64" s="93">
        <v>7164</v>
      </c>
      <c r="H64" s="93">
        <v>7857</v>
      </c>
      <c r="I64" s="93">
        <v>3543</v>
      </c>
      <c r="J64" s="93">
        <v>1766</v>
      </c>
      <c r="K64" s="93">
        <v>1936</v>
      </c>
      <c r="L64" s="93">
        <v>1834</v>
      </c>
      <c r="M64" s="93">
        <v>1132</v>
      </c>
      <c r="N64" s="93">
        <v>2187</v>
      </c>
      <c r="O64" s="94">
        <v>1128</v>
      </c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84">
        <v>2041</v>
      </c>
      <c r="AC64" s="87"/>
    </row>
    <row r="65" spans="2:29" x14ac:dyDescent="0.25">
      <c r="B65" s="105" t="s">
        <v>401</v>
      </c>
      <c r="C65" s="106" t="s">
        <v>542</v>
      </c>
      <c r="D65" s="101">
        <v>14701</v>
      </c>
      <c r="E65" s="93">
        <v>19303</v>
      </c>
      <c r="F65" s="93">
        <v>26153</v>
      </c>
      <c r="G65" s="93">
        <v>19238</v>
      </c>
      <c r="H65" s="93">
        <v>15856</v>
      </c>
      <c r="I65" s="93">
        <v>7005</v>
      </c>
      <c r="J65" s="93">
        <v>10304</v>
      </c>
      <c r="K65" s="93">
        <v>26116</v>
      </c>
      <c r="L65" s="93">
        <v>22617</v>
      </c>
      <c r="M65" s="93">
        <v>11472</v>
      </c>
      <c r="N65" s="93">
        <v>12260</v>
      </c>
      <c r="O65" s="94">
        <v>11221</v>
      </c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84">
        <v>228</v>
      </c>
      <c r="AC65" s="87"/>
    </row>
    <row r="66" spans="2:29" x14ac:dyDescent="0.25">
      <c r="B66" s="105" t="s">
        <v>402</v>
      </c>
      <c r="C66" s="106" t="s">
        <v>543</v>
      </c>
      <c r="D66" s="101">
        <v>468</v>
      </c>
      <c r="E66" s="93">
        <v>2946</v>
      </c>
      <c r="F66" s="93">
        <v>1084</v>
      </c>
      <c r="G66" s="93">
        <v>461</v>
      </c>
      <c r="H66" s="93">
        <v>502</v>
      </c>
      <c r="I66" s="93">
        <v>286</v>
      </c>
      <c r="J66" s="93">
        <v>1540</v>
      </c>
      <c r="K66" s="93">
        <v>6904</v>
      </c>
      <c r="L66" s="93">
        <v>2657</v>
      </c>
      <c r="M66" s="93">
        <v>307</v>
      </c>
      <c r="N66" s="93">
        <v>207</v>
      </c>
      <c r="O66" s="94">
        <v>383</v>
      </c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84">
        <v>1740</v>
      </c>
      <c r="AC66" s="87"/>
    </row>
    <row r="67" spans="2:29" x14ac:dyDescent="0.25">
      <c r="B67" s="105" t="s">
        <v>403</v>
      </c>
      <c r="C67" s="106" t="s">
        <v>544</v>
      </c>
      <c r="D67" s="101">
        <v>617</v>
      </c>
      <c r="E67" s="93">
        <v>805</v>
      </c>
      <c r="F67" s="93">
        <v>566</v>
      </c>
      <c r="G67" s="93">
        <v>548</v>
      </c>
      <c r="H67" s="93">
        <v>456</v>
      </c>
      <c r="I67" s="93">
        <v>595</v>
      </c>
      <c r="J67" s="93">
        <v>976</v>
      </c>
      <c r="K67" s="93">
        <v>3398</v>
      </c>
      <c r="L67" s="93">
        <v>1309</v>
      </c>
      <c r="M67" s="93">
        <v>1049</v>
      </c>
      <c r="N67" s="93">
        <v>974</v>
      </c>
      <c r="O67" s="94">
        <v>1864</v>
      </c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84">
        <v>1321</v>
      </c>
      <c r="AC67" s="87"/>
    </row>
    <row r="68" spans="2:29" x14ac:dyDescent="0.25">
      <c r="B68" s="105" t="s">
        <v>404</v>
      </c>
      <c r="C68" s="106" t="s">
        <v>545</v>
      </c>
      <c r="D68" s="101">
        <v>275</v>
      </c>
      <c r="E68" s="93">
        <v>376</v>
      </c>
      <c r="F68" s="93">
        <v>175</v>
      </c>
      <c r="G68" s="93">
        <v>157</v>
      </c>
      <c r="H68" s="93">
        <v>180</v>
      </c>
      <c r="I68" s="93">
        <v>685</v>
      </c>
      <c r="J68" s="93">
        <v>929</v>
      </c>
      <c r="K68" s="93">
        <v>4621</v>
      </c>
      <c r="L68" s="93">
        <v>2274</v>
      </c>
      <c r="M68" s="93">
        <v>344</v>
      </c>
      <c r="N68" s="93">
        <v>246</v>
      </c>
      <c r="O68" s="94">
        <v>578</v>
      </c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84">
        <v>1746</v>
      </c>
      <c r="AC68" s="87"/>
    </row>
    <row r="69" spans="2:29" x14ac:dyDescent="0.25">
      <c r="B69" s="105" t="s">
        <v>405</v>
      </c>
      <c r="C69" s="106" t="s">
        <v>546</v>
      </c>
      <c r="D69" s="101">
        <v>383</v>
      </c>
      <c r="E69" s="93">
        <v>457</v>
      </c>
      <c r="F69" s="93">
        <v>360</v>
      </c>
      <c r="G69" s="93">
        <v>245</v>
      </c>
      <c r="H69" s="93">
        <v>299</v>
      </c>
      <c r="I69" s="93">
        <v>960</v>
      </c>
      <c r="J69" s="93">
        <v>1384</v>
      </c>
      <c r="K69" s="93">
        <v>5303</v>
      </c>
      <c r="L69" s="93">
        <v>1912</v>
      </c>
      <c r="M69" s="93">
        <v>480</v>
      </c>
      <c r="N69" s="93">
        <v>402</v>
      </c>
      <c r="O69" s="94">
        <v>949</v>
      </c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84">
        <v>1900</v>
      </c>
      <c r="AC69" s="87"/>
    </row>
    <row r="70" spans="2:29" x14ac:dyDescent="0.25">
      <c r="B70" s="105" t="s">
        <v>406</v>
      </c>
      <c r="C70" s="106" t="s">
        <v>547</v>
      </c>
      <c r="D70" s="101">
        <v>193</v>
      </c>
      <c r="E70" s="93">
        <v>235</v>
      </c>
      <c r="F70" s="93">
        <v>175</v>
      </c>
      <c r="G70" s="93">
        <v>124</v>
      </c>
      <c r="H70" s="93">
        <v>111</v>
      </c>
      <c r="I70" s="93">
        <v>600</v>
      </c>
      <c r="J70" s="93">
        <v>979</v>
      </c>
      <c r="K70" s="93">
        <v>4473</v>
      </c>
      <c r="L70" s="93">
        <v>1926</v>
      </c>
      <c r="M70" s="93">
        <v>228</v>
      </c>
      <c r="N70" s="93">
        <v>166</v>
      </c>
      <c r="O70" s="94">
        <v>314</v>
      </c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84">
        <v>1708</v>
      </c>
      <c r="AC70" s="87"/>
    </row>
    <row r="71" spans="2:29" x14ac:dyDescent="0.25">
      <c r="B71" s="105" t="s">
        <v>407</v>
      </c>
      <c r="C71" s="106" t="s">
        <v>548</v>
      </c>
      <c r="D71" s="101">
        <v>2832</v>
      </c>
      <c r="E71" s="93">
        <v>504</v>
      </c>
      <c r="F71" s="93">
        <v>341</v>
      </c>
      <c r="G71" s="93">
        <v>215</v>
      </c>
      <c r="H71" s="93">
        <v>301</v>
      </c>
      <c r="I71" s="93">
        <v>1107</v>
      </c>
      <c r="J71" s="93">
        <v>1961</v>
      </c>
      <c r="K71" s="93">
        <v>8934</v>
      </c>
      <c r="L71" s="93">
        <v>3127</v>
      </c>
      <c r="M71" s="93">
        <v>538</v>
      </c>
      <c r="N71" s="93">
        <v>327</v>
      </c>
      <c r="O71" s="94">
        <v>755</v>
      </c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84">
        <v>2026</v>
      </c>
      <c r="AC71" s="87"/>
    </row>
    <row r="72" spans="2:29" x14ac:dyDescent="0.25">
      <c r="B72" s="105" t="s">
        <v>408</v>
      </c>
      <c r="C72" s="106" t="s">
        <v>549</v>
      </c>
      <c r="D72" s="101">
        <v>123</v>
      </c>
      <c r="E72" s="93">
        <v>123</v>
      </c>
      <c r="F72" s="93">
        <v>129</v>
      </c>
      <c r="G72" s="93">
        <v>78</v>
      </c>
      <c r="H72" s="93">
        <v>85</v>
      </c>
      <c r="I72" s="93">
        <v>90</v>
      </c>
      <c r="J72" s="93">
        <v>125</v>
      </c>
      <c r="K72" s="93">
        <v>297</v>
      </c>
      <c r="L72" s="93">
        <v>146</v>
      </c>
      <c r="M72" s="93">
        <v>143</v>
      </c>
      <c r="N72" s="93">
        <v>122</v>
      </c>
      <c r="O72" s="94">
        <v>387</v>
      </c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84">
        <v>2007</v>
      </c>
      <c r="AC72" s="87"/>
    </row>
    <row r="73" spans="2:29" ht="15.75" thickBot="1" x14ac:dyDescent="0.3">
      <c r="B73" s="105" t="s">
        <v>409</v>
      </c>
      <c r="C73" s="106" t="s">
        <v>550</v>
      </c>
      <c r="D73" s="102">
        <v>78</v>
      </c>
      <c r="E73" s="95">
        <v>95</v>
      </c>
      <c r="F73" s="95">
        <v>63</v>
      </c>
      <c r="G73" s="95">
        <v>39</v>
      </c>
      <c r="H73" s="95">
        <v>29</v>
      </c>
      <c r="I73" s="95">
        <v>50</v>
      </c>
      <c r="J73" s="95">
        <v>90</v>
      </c>
      <c r="K73" s="95">
        <v>301</v>
      </c>
      <c r="L73" s="95">
        <v>58</v>
      </c>
      <c r="M73" s="95">
        <v>26</v>
      </c>
      <c r="N73" s="95">
        <v>33</v>
      </c>
      <c r="O73" s="96">
        <v>39</v>
      </c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84">
        <v>435</v>
      </c>
      <c r="AC73" s="87"/>
    </row>
    <row r="74" spans="2:29" x14ac:dyDescent="0.25">
      <c r="B74" s="105" t="s">
        <v>410</v>
      </c>
      <c r="C74" s="106" t="s">
        <v>551</v>
      </c>
      <c r="D74">
        <v>49</v>
      </c>
      <c r="E74">
        <v>68</v>
      </c>
      <c r="F74">
        <v>72</v>
      </c>
      <c r="G74">
        <v>30</v>
      </c>
      <c r="H74">
        <v>64</v>
      </c>
      <c r="I74">
        <v>92</v>
      </c>
      <c r="J74">
        <v>85</v>
      </c>
      <c r="K74">
        <v>74</v>
      </c>
      <c r="L74">
        <v>48</v>
      </c>
      <c r="M74">
        <v>14</v>
      </c>
      <c r="N74">
        <v>39</v>
      </c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84">
        <v>1800</v>
      </c>
      <c r="AC74" s="87"/>
    </row>
    <row r="75" spans="2:29" x14ac:dyDescent="0.25">
      <c r="B75" s="105" t="s">
        <v>411</v>
      </c>
      <c r="C75" s="106" t="s">
        <v>552</v>
      </c>
      <c r="D75">
        <v>52</v>
      </c>
      <c r="E75">
        <v>52</v>
      </c>
      <c r="F75">
        <v>38</v>
      </c>
      <c r="G75">
        <v>11</v>
      </c>
      <c r="H75">
        <v>19</v>
      </c>
      <c r="I75">
        <v>28</v>
      </c>
      <c r="J75">
        <v>102</v>
      </c>
      <c r="K75">
        <v>137</v>
      </c>
      <c r="L75">
        <v>29</v>
      </c>
      <c r="M75">
        <v>47</v>
      </c>
      <c r="N75">
        <v>41</v>
      </c>
      <c r="O75">
        <v>27</v>
      </c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84">
        <v>324</v>
      </c>
      <c r="AC75" s="87"/>
    </row>
    <row r="76" spans="2:29" x14ac:dyDescent="0.25">
      <c r="B76" s="105" t="s">
        <v>412</v>
      </c>
      <c r="C76" s="106" t="s">
        <v>553</v>
      </c>
      <c r="D76">
        <v>1670</v>
      </c>
      <c r="E76">
        <v>1852</v>
      </c>
      <c r="F76">
        <v>2828</v>
      </c>
      <c r="G76">
        <v>2878</v>
      </c>
      <c r="H76">
        <v>2286</v>
      </c>
      <c r="I76">
        <v>302</v>
      </c>
      <c r="J76">
        <v>937</v>
      </c>
      <c r="K76">
        <v>4509</v>
      </c>
      <c r="L76">
        <v>3200</v>
      </c>
      <c r="M76">
        <v>2198</v>
      </c>
      <c r="N76">
        <v>4099</v>
      </c>
      <c r="O76">
        <v>3258</v>
      </c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84">
        <v>1931</v>
      </c>
      <c r="AC76" s="87"/>
    </row>
    <row r="77" spans="2:29" x14ac:dyDescent="0.25">
      <c r="B77" s="105" t="s">
        <v>413</v>
      </c>
      <c r="C77" s="106" t="s">
        <v>554</v>
      </c>
      <c r="D77">
        <v>404</v>
      </c>
      <c r="E77">
        <v>320</v>
      </c>
      <c r="F77">
        <v>208</v>
      </c>
      <c r="G77">
        <v>74</v>
      </c>
      <c r="H77">
        <v>71</v>
      </c>
      <c r="I77">
        <v>49</v>
      </c>
      <c r="J77">
        <v>101</v>
      </c>
      <c r="K77">
        <v>510</v>
      </c>
      <c r="L77">
        <v>191</v>
      </c>
      <c r="M77">
        <v>98</v>
      </c>
      <c r="N77">
        <v>95</v>
      </c>
      <c r="O77">
        <v>251</v>
      </c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84">
        <v>818</v>
      </c>
      <c r="AC77" s="87"/>
    </row>
    <row r="78" spans="2:29" x14ac:dyDescent="0.25">
      <c r="B78" s="105" t="s">
        <v>414</v>
      </c>
      <c r="C78" s="106" t="s">
        <v>555</v>
      </c>
      <c r="D78">
        <v>985</v>
      </c>
      <c r="E78">
        <v>852</v>
      </c>
      <c r="F78">
        <v>863</v>
      </c>
      <c r="G78">
        <v>573</v>
      </c>
      <c r="H78">
        <v>440</v>
      </c>
      <c r="I78">
        <v>572</v>
      </c>
      <c r="J78">
        <v>753</v>
      </c>
      <c r="K78">
        <v>3507</v>
      </c>
      <c r="L78">
        <v>1360</v>
      </c>
      <c r="M78">
        <v>1107</v>
      </c>
      <c r="N78">
        <v>1081</v>
      </c>
      <c r="O78">
        <v>1048</v>
      </c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84">
        <v>2202</v>
      </c>
      <c r="AC78" s="87"/>
    </row>
    <row r="79" spans="2:29" x14ac:dyDescent="0.25">
      <c r="B79" s="105" t="s">
        <v>415</v>
      </c>
      <c r="C79" s="106" t="s">
        <v>556</v>
      </c>
      <c r="D79">
        <v>1525</v>
      </c>
      <c r="E79">
        <v>1696</v>
      </c>
      <c r="F79">
        <v>1963</v>
      </c>
      <c r="G79">
        <v>1603</v>
      </c>
      <c r="H79">
        <v>2845</v>
      </c>
      <c r="I79">
        <v>2256</v>
      </c>
      <c r="J79">
        <v>1727</v>
      </c>
      <c r="K79">
        <v>4509</v>
      </c>
      <c r="L79">
        <v>2804</v>
      </c>
      <c r="M79">
        <v>1871</v>
      </c>
      <c r="N79">
        <v>2857</v>
      </c>
      <c r="O79">
        <v>2184</v>
      </c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84">
        <v>1615</v>
      </c>
      <c r="AC79" s="87"/>
    </row>
    <row r="80" spans="2:29" x14ac:dyDescent="0.25">
      <c r="B80" s="105" t="s">
        <v>416</v>
      </c>
      <c r="C80" s="106" t="s">
        <v>557</v>
      </c>
      <c r="D80">
        <v>3157</v>
      </c>
      <c r="E80">
        <v>2918</v>
      </c>
      <c r="F80">
        <v>2345</v>
      </c>
      <c r="G80">
        <v>1497</v>
      </c>
      <c r="H80">
        <v>1638</v>
      </c>
      <c r="I80">
        <v>1912</v>
      </c>
      <c r="J80">
        <v>2039</v>
      </c>
      <c r="K80">
        <v>4228</v>
      </c>
      <c r="L80">
        <v>2499</v>
      </c>
      <c r="M80">
        <v>1384</v>
      </c>
      <c r="N80">
        <v>1068</v>
      </c>
      <c r="O80">
        <v>1263</v>
      </c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84">
        <v>633</v>
      </c>
      <c r="AC80" s="87"/>
    </row>
    <row r="81" spans="2:29" x14ac:dyDescent="0.25">
      <c r="B81" s="105" t="s">
        <v>417</v>
      </c>
      <c r="C81" s="106" t="s">
        <v>558</v>
      </c>
      <c r="D81">
        <v>1005</v>
      </c>
      <c r="E81">
        <v>877</v>
      </c>
      <c r="F81">
        <v>718</v>
      </c>
      <c r="G81">
        <v>477</v>
      </c>
      <c r="H81">
        <v>394</v>
      </c>
      <c r="I81">
        <v>428</v>
      </c>
      <c r="J81">
        <v>632</v>
      </c>
      <c r="K81">
        <v>2192</v>
      </c>
      <c r="L81">
        <v>739</v>
      </c>
      <c r="M81">
        <v>589</v>
      </c>
      <c r="N81">
        <v>533</v>
      </c>
      <c r="O81">
        <v>633</v>
      </c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84">
        <v>871</v>
      </c>
      <c r="AC81" s="87"/>
    </row>
    <row r="82" spans="2:29" x14ac:dyDescent="0.25">
      <c r="B82" s="105" t="s">
        <v>418</v>
      </c>
      <c r="C82" s="106" t="s">
        <v>559</v>
      </c>
      <c r="D82">
        <v>1846</v>
      </c>
      <c r="E82">
        <v>2117</v>
      </c>
      <c r="F82">
        <v>3236</v>
      </c>
      <c r="G82">
        <v>2758</v>
      </c>
      <c r="H82">
        <v>2380</v>
      </c>
      <c r="I82">
        <v>1937</v>
      </c>
      <c r="J82">
        <v>2148</v>
      </c>
      <c r="K82">
        <v>5932</v>
      </c>
      <c r="L82">
        <v>3324</v>
      </c>
      <c r="M82">
        <v>1999</v>
      </c>
      <c r="N82">
        <v>2826</v>
      </c>
      <c r="O82">
        <v>2213</v>
      </c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84">
        <v>2091</v>
      </c>
      <c r="AC82" s="87"/>
    </row>
    <row r="83" spans="2:29" x14ac:dyDescent="0.25">
      <c r="B83" s="105" t="s">
        <v>419</v>
      </c>
      <c r="C83" s="106" t="s">
        <v>560</v>
      </c>
      <c r="D83">
        <v>65</v>
      </c>
      <c r="E83">
        <v>55</v>
      </c>
      <c r="F83">
        <v>33</v>
      </c>
      <c r="G83">
        <v>1</v>
      </c>
      <c r="H83">
        <v>4</v>
      </c>
      <c r="I83">
        <v>11</v>
      </c>
      <c r="J83">
        <v>9</v>
      </c>
      <c r="K83">
        <v>35</v>
      </c>
      <c r="L83">
        <v>17</v>
      </c>
      <c r="M83">
        <v>57</v>
      </c>
      <c r="N83">
        <v>53</v>
      </c>
      <c r="O83">
        <v>73</v>
      </c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84">
        <v>1449</v>
      </c>
      <c r="AC83" s="87"/>
    </row>
    <row r="84" spans="2:29" x14ac:dyDescent="0.25">
      <c r="B84" s="105" t="s">
        <v>420</v>
      </c>
      <c r="C84" s="106" t="s">
        <v>561</v>
      </c>
      <c r="D84">
        <v>77</v>
      </c>
      <c r="E84">
        <v>50</v>
      </c>
      <c r="F84">
        <v>28</v>
      </c>
      <c r="G84">
        <v>15</v>
      </c>
      <c r="H84">
        <v>11</v>
      </c>
      <c r="I84">
        <v>12</v>
      </c>
      <c r="J84">
        <v>27</v>
      </c>
      <c r="K84">
        <v>49</v>
      </c>
      <c r="L84">
        <v>24</v>
      </c>
      <c r="M84">
        <v>28</v>
      </c>
      <c r="N84">
        <v>20</v>
      </c>
      <c r="O84">
        <v>97</v>
      </c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84">
        <v>200</v>
      </c>
      <c r="AC84" s="87"/>
    </row>
    <row r="85" spans="2:29" x14ac:dyDescent="0.25">
      <c r="B85" s="105" t="s">
        <v>421</v>
      </c>
      <c r="C85" s="106" t="s">
        <v>562</v>
      </c>
      <c r="D85">
        <v>29</v>
      </c>
      <c r="E85">
        <v>57</v>
      </c>
      <c r="F85">
        <v>23</v>
      </c>
      <c r="G85">
        <v>4</v>
      </c>
      <c r="H85">
        <v>4</v>
      </c>
      <c r="I85">
        <v>4</v>
      </c>
      <c r="J85">
        <v>12</v>
      </c>
      <c r="K85">
        <v>56</v>
      </c>
      <c r="L85">
        <v>32</v>
      </c>
      <c r="M85">
        <v>39</v>
      </c>
      <c r="N85">
        <v>52</v>
      </c>
      <c r="O85">
        <v>51</v>
      </c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84">
        <v>470</v>
      </c>
      <c r="AC85" s="87"/>
    </row>
    <row r="86" spans="2:29" x14ac:dyDescent="0.25">
      <c r="B86" s="105" t="s">
        <v>422</v>
      </c>
      <c r="C86" s="106" t="s">
        <v>563</v>
      </c>
      <c r="D86">
        <v>595</v>
      </c>
      <c r="E86">
        <v>86</v>
      </c>
      <c r="F86">
        <v>81</v>
      </c>
      <c r="G86">
        <v>527</v>
      </c>
      <c r="H86">
        <v>45</v>
      </c>
      <c r="I86">
        <v>36</v>
      </c>
      <c r="J86">
        <v>447</v>
      </c>
      <c r="K86">
        <v>1996</v>
      </c>
      <c r="L86">
        <v>884</v>
      </c>
      <c r="M86">
        <v>170</v>
      </c>
      <c r="N86">
        <v>150</v>
      </c>
      <c r="O86">
        <v>851</v>
      </c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84">
        <v>1907</v>
      </c>
      <c r="AC86" s="87"/>
    </row>
    <row r="87" spans="2:29" x14ac:dyDescent="0.25">
      <c r="B87" s="105" t="s">
        <v>423</v>
      </c>
      <c r="C87" s="106" t="s">
        <v>564</v>
      </c>
      <c r="D87">
        <v>2046</v>
      </c>
      <c r="E87">
        <v>2069</v>
      </c>
      <c r="F87">
        <v>2237</v>
      </c>
      <c r="G87">
        <v>2184</v>
      </c>
      <c r="H87">
        <v>1627</v>
      </c>
      <c r="I87">
        <v>1497</v>
      </c>
      <c r="J87">
        <v>2158</v>
      </c>
      <c r="K87">
        <v>7119</v>
      </c>
      <c r="L87">
        <v>3517</v>
      </c>
      <c r="M87">
        <v>3858</v>
      </c>
      <c r="N87">
        <v>3870</v>
      </c>
      <c r="O87">
        <v>4657</v>
      </c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84">
        <v>2082</v>
      </c>
      <c r="AC87" s="87"/>
    </row>
    <row r="88" spans="2:29" x14ac:dyDescent="0.25">
      <c r="B88" s="105" t="s">
        <v>424</v>
      </c>
      <c r="C88" s="106" t="s">
        <v>565</v>
      </c>
      <c r="D88">
        <v>2245</v>
      </c>
      <c r="E88">
        <v>2378</v>
      </c>
      <c r="F88">
        <v>3284</v>
      </c>
      <c r="G88">
        <v>3209</v>
      </c>
      <c r="H88">
        <v>5013</v>
      </c>
      <c r="I88">
        <v>2745</v>
      </c>
      <c r="J88">
        <v>2386</v>
      </c>
      <c r="K88">
        <v>5670</v>
      </c>
      <c r="L88">
        <v>2864</v>
      </c>
      <c r="M88">
        <v>3683</v>
      </c>
      <c r="N88">
        <v>3567</v>
      </c>
      <c r="O88">
        <v>3181</v>
      </c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84">
        <v>828</v>
      </c>
      <c r="AC88" s="87"/>
    </row>
    <row r="89" spans="2:29" x14ac:dyDescent="0.25">
      <c r="B89" s="105" t="s">
        <v>425</v>
      </c>
      <c r="C89" s="106" t="s">
        <v>566</v>
      </c>
      <c r="D89">
        <v>1830</v>
      </c>
      <c r="E89">
        <v>1496</v>
      </c>
      <c r="F89">
        <v>1592</v>
      </c>
      <c r="G89">
        <v>1301</v>
      </c>
      <c r="H89">
        <v>1041</v>
      </c>
      <c r="I89">
        <v>1182</v>
      </c>
      <c r="J89">
        <v>1500</v>
      </c>
      <c r="K89">
        <v>3777</v>
      </c>
      <c r="L89">
        <v>2266</v>
      </c>
      <c r="M89">
        <v>2415</v>
      </c>
      <c r="N89">
        <v>2081</v>
      </c>
      <c r="O89">
        <v>2687</v>
      </c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84">
        <v>2274</v>
      </c>
      <c r="AC89" s="87"/>
    </row>
    <row r="90" spans="2:29" x14ac:dyDescent="0.25">
      <c r="B90" s="105" t="s">
        <v>426</v>
      </c>
      <c r="C90" s="106" t="s">
        <v>567</v>
      </c>
      <c r="D90">
        <v>777</v>
      </c>
      <c r="E90">
        <v>662</v>
      </c>
      <c r="F90">
        <v>761</v>
      </c>
      <c r="G90">
        <v>478</v>
      </c>
      <c r="H90">
        <v>464</v>
      </c>
      <c r="I90">
        <v>501</v>
      </c>
      <c r="J90">
        <v>486</v>
      </c>
      <c r="K90">
        <v>1108</v>
      </c>
      <c r="L90">
        <v>576</v>
      </c>
      <c r="M90">
        <v>906</v>
      </c>
      <c r="N90">
        <v>898</v>
      </c>
      <c r="O90">
        <v>2176</v>
      </c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84">
        <v>696</v>
      </c>
      <c r="AC90" s="87"/>
    </row>
    <row r="91" spans="2:29" x14ac:dyDescent="0.25">
      <c r="B91" s="105" t="s">
        <v>427</v>
      </c>
      <c r="C91" s="106" t="s">
        <v>568</v>
      </c>
      <c r="D91">
        <v>430</v>
      </c>
      <c r="E91">
        <v>486</v>
      </c>
      <c r="F91">
        <v>500</v>
      </c>
      <c r="G91">
        <v>254</v>
      </c>
      <c r="H91">
        <v>176</v>
      </c>
      <c r="I91">
        <v>177</v>
      </c>
      <c r="J91">
        <v>424</v>
      </c>
      <c r="K91">
        <v>2814</v>
      </c>
      <c r="L91">
        <v>1536</v>
      </c>
      <c r="M91">
        <v>844</v>
      </c>
      <c r="N91">
        <v>765</v>
      </c>
      <c r="O91">
        <v>1338</v>
      </c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84">
        <v>1723</v>
      </c>
      <c r="AC91" s="87"/>
    </row>
    <row r="92" spans="2:29" x14ac:dyDescent="0.25">
      <c r="B92" s="105" t="s">
        <v>428</v>
      </c>
      <c r="C92" s="106" t="s">
        <v>569</v>
      </c>
      <c r="D92">
        <v>96</v>
      </c>
      <c r="E92">
        <v>85</v>
      </c>
      <c r="F92">
        <v>88</v>
      </c>
      <c r="G92">
        <v>68</v>
      </c>
      <c r="H92">
        <v>62</v>
      </c>
      <c r="I92">
        <v>50</v>
      </c>
      <c r="J92">
        <v>57</v>
      </c>
      <c r="K92">
        <v>97</v>
      </c>
      <c r="L92">
        <v>56</v>
      </c>
      <c r="M92">
        <v>54</v>
      </c>
      <c r="N92">
        <v>68</v>
      </c>
      <c r="O92">
        <v>101</v>
      </c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84">
        <v>324</v>
      </c>
      <c r="AC92" s="87"/>
    </row>
    <row r="93" spans="2:29" x14ac:dyDescent="0.25">
      <c r="B93" s="105" t="s">
        <v>429</v>
      </c>
      <c r="C93" s="106" t="s">
        <v>570</v>
      </c>
      <c r="D93">
        <v>101</v>
      </c>
      <c r="E93">
        <v>116</v>
      </c>
      <c r="F93">
        <v>115</v>
      </c>
      <c r="G93">
        <v>72</v>
      </c>
      <c r="H93">
        <v>66</v>
      </c>
      <c r="I93">
        <v>79</v>
      </c>
      <c r="J93">
        <v>77</v>
      </c>
      <c r="K93">
        <v>108</v>
      </c>
      <c r="L93">
        <v>77</v>
      </c>
      <c r="M93">
        <v>88</v>
      </c>
      <c r="N93">
        <v>137</v>
      </c>
      <c r="O93">
        <v>127</v>
      </c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84">
        <v>169</v>
      </c>
      <c r="AC93" s="87"/>
    </row>
    <row r="94" spans="2:29" x14ac:dyDescent="0.25">
      <c r="B94" s="105" t="s">
        <v>430</v>
      </c>
      <c r="C94" s="106" t="s">
        <v>571</v>
      </c>
      <c r="D94">
        <v>61</v>
      </c>
      <c r="E94">
        <v>69</v>
      </c>
      <c r="F94">
        <v>72</v>
      </c>
      <c r="G94">
        <v>43</v>
      </c>
      <c r="H94">
        <v>26</v>
      </c>
      <c r="I94">
        <v>29</v>
      </c>
      <c r="J94">
        <v>40</v>
      </c>
      <c r="K94">
        <v>41</v>
      </c>
      <c r="L94">
        <v>63</v>
      </c>
      <c r="M94">
        <v>35</v>
      </c>
      <c r="N94">
        <v>38</v>
      </c>
      <c r="O94">
        <v>33</v>
      </c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84">
        <v>223</v>
      </c>
      <c r="AC94" s="87"/>
    </row>
    <row r="95" spans="2:29" x14ac:dyDescent="0.25">
      <c r="B95" s="105" t="s">
        <v>431</v>
      </c>
      <c r="C95" s="106" t="s">
        <v>572</v>
      </c>
      <c r="D95">
        <v>124</v>
      </c>
      <c r="E95">
        <v>83</v>
      </c>
      <c r="F95">
        <v>84</v>
      </c>
      <c r="G95">
        <v>47</v>
      </c>
      <c r="H95">
        <v>40</v>
      </c>
      <c r="I95">
        <v>68</v>
      </c>
      <c r="J95">
        <v>48</v>
      </c>
      <c r="K95">
        <v>72</v>
      </c>
      <c r="L95">
        <v>77</v>
      </c>
      <c r="M95">
        <v>111</v>
      </c>
      <c r="N95">
        <v>52</v>
      </c>
      <c r="O95">
        <v>73</v>
      </c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84">
        <v>2111</v>
      </c>
      <c r="AC95" s="87"/>
    </row>
    <row r="96" spans="2:29" x14ac:dyDescent="0.25">
      <c r="B96" s="105" t="s">
        <v>432</v>
      </c>
      <c r="C96" s="106" t="s">
        <v>573</v>
      </c>
      <c r="D96">
        <v>1461</v>
      </c>
      <c r="E96">
        <v>1804</v>
      </c>
      <c r="F96">
        <v>1763</v>
      </c>
      <c r="G96">
        <v>1540</v>
      </c>
      <c r="H96">
        <v>1343</v>
      </c>
      <c r="I96">
        <v>1517</v>
      </c>
      <c r="J96">
        <v>1319</v>
      </c>
      <c r="K96">
        <v>2387</v>
      </c>
      <c r="L96">
        <v>2017</v>
      </c>
      <c r="M96">
        <v>1781</v>
      </c>
      <c r="N96">
        <v>2001</v>
      </c>
      <c r="O96">
        <v>2346</v>
      </c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84">
        <v>1826</v>
      </c>
      <c r="AC96" s="87"/>
    </row>
    <row r="97" spans="2:29" x14ac:dyDescent="0.25">
      <c r="B97" s="105" t="s">
        <v>433</v>
      </c>
      <c r="C97" s="106" t="s">
        <v>574</v>
      </c>
      <c r="D97">
        <v>1679</v>
      </c>
      <c r="E97">
        <v>1917</v>
      </c>
      <c r="F97">
        <v>2280</v>
      </c>
      <c r="G97">
        <v>1646</v>
      </c>
      <c r="H97">
        <v>1694</v>
      </c>
      <c r="I97">
        <v>1548</v>
      </c>
      <c r="J97">
        <v>1511</v>
      </c>
      <c r="K97">
        <v>2558</v>
      </c>
      <c r="L97">
        <v>2455</v>
      </c>
      <c r="M97">
        <v>2181</v>
      </c>
      <c r="N97">
        <v>2447</v>
      </c>
      <c r="O97">
        <v>2388</v>
      </c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84">
        <v>334</v>
      </c>
      <c r="AC97" s="87"/>
    </row>
    <row r="98" spans="2:29" x14ac:dyDescent="0.25">
      <c r="B98" s="105" t="s">
        <v>434</v>
      </c>
      <c r="C98" s="106" t="s">
        <v>575</v>
      </c>
      <c r="D98">
        <v>933</v>
      </c>
      <c r="E98">
        <v>1037</v>
      </c>
      <c r="F98">
        <v>893</v>
      </c>
      <c r="G98">
        <v>648</v>
      </c>
      <c r="H98">
        <v>532</v>
      </c>
      <c r="I98">
        <v>565</v>
      </c>
      <c r="J98">
        <v>626</v>
      </c>
      <c r="K98">
        <v>1121</v>
      </c>
      <c r="L98">
        <v>1091</v>
      </c>
      <c r="M98">
        <v>933</v>
      </c>
      <c r="N98">
        <v>880</v>
      </c>
      <c r="O98">
        <v>1047</v>
      </c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84">
        <v>1575</v>
      </c>
      <c r="AC98" s="87"/>
    </row>
    <row r="99" spans="2:29" x14ac:dyDescent="0.25">
      <c r="B99" s="105" t="s">
        <v>435</v>
      </c>
      <c r="C99" s="106" t="s">
        <v>576</v>
      </c>
      <c r="D99">
        <v>1230</v>
      </c>
      <c r="E99">
        <v>1426</v>
      </c>
      <c r="F99">
        <v>1374</v>
      </c>
      <c r="G99">
        <v>997</v>
      </c>
      <c r="H99">
        <v>1124</v>
      </c>
      <c r="I99">
        <v>1248</v>
      </c>
      <c r="J99">
        <v>987</v>
      </c>
      <c r="K99">
        <v>1936</v>
      </c>
      <c r="L99">
        <v>1852</v>
      </c>
      <c r="M99">
        <v>1908</v>
      </c>
      <c r="N99">
        <v>1648</v>
      </c>
      <c r="O99">
        <v>1919</v>
      </c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84">
        <v>603</v>
      </c>
      <c r="AC99" s="87"/>
    </row>
    <row r="100" spans="2:29" x14ac:dyDescent="0.25">
      <c r="B100" s="105" t="s">
        <v>436</v>
      </c>
      <c r="C100" s="106" t="s">
        <v>577</v>
      </c>
      <c r="D100">
        <v>1440</v>
      </c>
      <c r="E100">
        <v>1489</v>
      </c>
      <c r="F100">
        <v>1530</v>
      </c>
      <c r="G100">
        <v>1383</v>
      </c>
      <c r="H100">
        <v>1184</v>
      </c>
      <c r="I100">
        <v>1215</v>
      </c>
      <c r="J100">
        <v>1285</v>
      </c>
      <c r="K100">
        <v>2068</v>
      </c>
      <c r="L100">
        <v>1673</v>
      </c>
      <c r="M100">
        <v>1583</v>
      </c>
      <c r="N100">
        <v>1809</v>
      </c>
      <c r="O100">
        <v>1985</v>
      </c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84">
        <v>711</v>
      </c>
      <c r="AC100" s="87"/>
    </row>
    <row r="101" spans="2:29" x14ac:dyDescent="0.25">
      <c r="B101" s="105" t="s">
        <v>437</v>
      </c>
      <c r="C101" s="106" t="s">
        <v>578</v>
      </c>
      <c r="D101">
        <v>477</v>
      </c>
      <c r="E101">
        <v>404</v>
      </c>
      <c r="F101">
        <v>309</v>
      </c>
      <c r="G101">
        <v>321</v>
      </c>
      <c r="H101">
        <v>267</v>
      </c>
      <c r="I101">
        <v>362</v>
      </c>
      <c r="J101">
        <v>338</v>
      </c>
      <c r="K101">
        <v>731</v>
      </c>
      <c r="L101">
        <v>586</v>
      </c>
      <c r="M101">
        <v>614</v>
      </c>
      <c r="N101">
        <v>569</v>
      </c>
      <c r="O101">
        <v>348</v>
      </c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84">
        <v>495</v>
      </c>
      <c r="AC101" s="87"/>
    </row>
    <row r="102" spans="2:29" x14ac:dyDescent="0.25">
      <c r="B102" s="105" t="s">
        <v>438</v>
      </c>
      <c r="C102" s="106" t="s">
        <v>579</v>
      </c>
      <c r="D102">
        <v>416</v>
      </c>
      <c r="E102">
        <v>505</v>
      </c>
      <c r="F102">
        <v>463</v>
      </c>
      <c r="G102">
        <v>359</v>
      </c>
      <c r="H102">
        <v>377</v>
      </c>
      <c r="I102">
        <v>318</v>
      </c>
      <c r="J102">
        <v>355</v>
      </c>
      <c r="K102">
        <v>465</v>
      </c>
      <c r="L102">
        <v>483</v>
      </c>
      <c r="M102">
        <v>429</v>
      </c>
      <c r="N102">
        <v>438</v>
      </c>
      <c r="O102">
        <v>540</v>
      </c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84">
        <v>1379</v>
      </c>
      <c r="AC102" s="87"/>
    </row>
    <row r="103" spans="2:29" x14ac:dyDescent="0.25">
      <c r="B103" s="105" t="s">
        <v>439</v>
      </c>
      <c r="C103" s="106" t="s">
        <v>580</v>
      </c>
      <c r="D103">
        <v>381</v>
      </c>
      <c r="E103">
        <v>339</v>
      </c>
      <c r="F103">
        <v>355</v>
      </c>
      <c r="G103">
        <v>239</v>
      </c>
      <c r="H103">
        <v>266</v>
      </c>
      <c r="I103">
        <v>245</v>
      </c>
      <c r="J103">
        <v>304</v>
      </c>
      <c r="K103">
        <v>343</v>
      </c>
      <c r="L103">
        <v>341</v>
      </c>
      <c r="M103">
        <v>294</v>
      </c>
      <c r="N103">
        <v>368</v>
      </c>
      <c r="O103">
        <v>467</v>
      </c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84">
        <v>186</v>
      </c>
      <c r="AC103" s="87"/>
    </row>
    <row r="104" spans="2:29" x14ac:dyDescent="0.25">
      <c r="B104" s="105" t="s">
        <v>440</v>
      </c>
      <c r="C104" s="106" t="s">
        <v>581</v>
      </c>
      <c r="D104">
        <v>1388</v>
      </c>
      <c r="E104">
        <v>1121</v>
      </c>
      <c r="F104">
        <v>1252</v>
      </c>
      <c r="G104">
        <v>669</v>
      </c>
      <c r="H104">
        <v>548</v>
      </c>
      <c r="I104">
        <v>499</v>
      </c>
      <c r="J104">
        <v>440</v>
      </c>
      <c r="K104">
        <v>545</v>
      </c>
      <c r="L104">
        <v>365</v>
      </c>
      <c r="M104">
        <v>328</v>
      </c>
      <c r="N104">
        <v>291</v>
      </c>
      <c r="O104">
        <v>285</v>
      </c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84">
        <v>1231</v>
      </c>
      <c r="AC104" s="87"/>
    </row>
    <row r="105" spans="2:29" x14ac:dyDescent="0.25">
      <c r="B105" s="105" t="s">
        <v>441</v>
      </c>
      <c r="C105" s="106" t="s">
        <v>582</v>
      </c>
      <c r="D105">
        <v>326</v>
      </c>
      <c r="E105">
        <v>390</v>
      </c>
      <c r="F105">
        <v>205</v>
      </c>
      <c r="G105">
        <v>135</v>
      </c>
      <c r="H105">
        <v>136</v>
      </c>
      <c r="I105">
        <v>162</v>
      </c>
      <c r="J105">
        <v>161</v>
      </c>
      <c r="K105">
        <v>186</v>
      </c>
      <c r="L105">
        <v>110</v>
      </c>
      <c r="M105">
        <v>79</v>
      </c>
      <c r="N105">
        <v>46</v>
      </c>
      <c r="O105">
        <v>55</v>
      </c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84">
        <v>1424</v>
      </c>
      <c r="AC105" s="87"/>
    </row>
    <row r="106" spans="2:29" x14ac:dyDescent="0.25">
      <c r="B106" s="105" t="s">
        <v>442</v>
      </c>
      <c r="C106" s="106" t="s">
        <v>583</v>
      </c>
      <c r="D106">
        <v>356</v>
      </c>
      <c r="E106">
        <v>328</v>
      </c>
      <c r="F106">
        <v>319</v>
      </c>
      <c r="G106">
        <v>106</v>
      </c>
      <c r="H106">
        <v>117</v>
      </c>
      <c r="I106">
        <v>101</v>
      </c>
      <c r="J106">
        <v>156</v>
      </c>
      <c r="K106">
        <v>189</v>
      </c>
      <c r="L106">
        <v>107</v>
      </c>
      <c r="M106">
        <v>160</v>
      </c>
      <c r="N106">
        <v>63</v>
      </c>
      <c r="O106">
        <v>54</v>
      </c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84">
        <v>2274</v>
      </c>
      <c r="AC106" s="87"/>
    </row>
    <row r="107" spans="2:29" x14ac:dyDescent="0.25">
      <c r="B107" s="105" t="s">
        <v>443</v>
      </c>
      <c r="C107" s="106" t="s">
        <v>584</v>
      </c>
      <c r="D107">
        <v>1373</v>
      </c>
      <c r="E107">
        <v>1300</v>
      </c>
      <c r="F107">
        <v>891</v>
      </c>
      <c r="G107">
        <v>308</v>
      </c>
      <c r="H107">
        <v>405</v>
      </c>
      <c r="I107">
        <v>443</v>
      </c>
      <c r="J107">
        <v>436</v>
      </c>
      <c r="K107">
        <v>725</v>
      </c>
      <c r="L107">
        <v>438</v>
      </c>
      <c r="M107">
        <v>212</v>
      </c>
      <c r="N107">
        <v>205</v>
      </c>
      <c r="O107">
        <v>244</v>
      </c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84">
        <v>1119</v>
      </c>
      <c r="AC107" s="87"/>
    </row>
    <row r="108" spans="2:29" x14ac:dyDescent="0.25">
      <c r="B108" s="105" t="s">
        <v>444</v>
      </c>
      <c r="C108" s="106" t="s">
        <v>585</v>
      </c>
      <c r="D108">
        <v>50</v>
      </c>
      <c r="F108">
        <v>50</v>
      </c>
      <c r="G108">
        <v>100</v>
      </c>
      <c r="H108">
        <v>250</v>
      </c>
      <c r="I108">
        <v>100</v>
      </c>
      <c r="J108">
        <v>100</v>
      </c>
      <c r="K108">
        <v>250</v>
      </c>
      <c r="L108">
        <v>54</v>
      </c>
      <c r="M108">
        <v>46</v>
      </c>
      <c r="N108">
        <v>100</v>
      </c>
      <c r="O108">
        <v>150</v>
      </c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84">
        <v>2439</v>
      </c>
      <c r="AC108" s="87"/>
    </row>
    <row r="109" spans="2:29" x14ac:dyDescent="0.25">
      <c r="B109" s="105" t="s">
        <v>445</v>
      </c>
      <c r="C109" s="106" t="s">
        <v>586</v>
      </c>
      <c r="D109">
        <v>56</v>
      </c>
      <c r="E109">
        <v>52</v>
      </c>
      <c r="F109">
        <v>48</v>
      </c>
      <c r="G109">
        <v>35</v>
      </c>
      <c r="H109">
        <v>29</v>
      </c>
      <c r="I109">
        <v>35</v>
      </c>
      <c r="J109">
        <v>40</v>
      </c>
      <c r="K109">
        <v>54</v>
      </c>
      <c r="L109">
        <v>44</v>
      </c>
      <c r="M109">
        <v>41</v>
      </c>
      <c r="N109">
        <v>47</v>
      </c>
      <c r="O109">
        <v>56</v>
      </c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84">
        <v>1562</v>
      </c>
      <c r="AC109" s="87"/>
    </row>
    <row r="110" spans="2:29" x14ac:dyDescent="0.25">
      <c r="B110" s="105" t="s">
        <v>446</v>
      </c>
      <c r="C110" s="106" t="s">
        <v>587</v>
      </c>
      <c r="D110">
        <v>120</v>
      </c>
      <c r="E110">
        <v>169</v>
      </c>
      <c r="F110">
        <v>147</v>
      </c>
      <c r="G110">
        <v>102</v>
      </c>
      <c r="H110">
        <v>91</v>
      </c>
      <c r="I110">
        <v>110</v>
      </c>
      <c r="J110">
        <v>105</v>
      </c>
      <c r="K110">
        <v>147</v>
      </c>
      <c r="L110">
        <v>212</v>
      </c>
      <c r="M110">
        <v>108</v>
      </c>
      <c r="N110">
        <v>139</v>
      </c>
      <c r="O110">
        <v>71</v>
      </c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84">
        <v>1635</v>
      </c>
      <c r="AC110" s="87"/>
    </row>
    <row r="111" spans="2:29" x14ac:dyDescent="0.25">
      <c r="B111" s="105" t="s">
        <v>447</v>
      </c>
      <c r="C111" s="106" t="s">
        <v>588</v>
      </c>
      <c r="D111">
        <v>143</v>
      </c>
      <c r="E111">
        <v>178</v>
      </c>
      <c r="F111">
        <v>141</v>
      </c>
      <c r="G111">
        <v>79</v>
      </c>
      <c r="H111">
        <v>87</v>
      </c>
      <c r="I111">
        <v>94</v>
      </c>
      <c r="J111">
        <v>128</v>
      </c>
      <c r="K111">
        <v>132</v>
      </c>
      <c r="L111">
        <v>145</v>
      </c>
      <c r="M111">
        <v>136</v>
      </c>
      <c r="N111">
        <v>186</v>
      </c>
      <c r="O111">
        <v>129</v>
      </c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84">
        <v>913</v>
      </c>
      <c r="AC111" s="87"/>
    </row>
    <row r="112" spans="2:29" x14ac:dyDescent="0.25">
      <c r="B112" s="105" t="s">
        <v>448</v>
      </c>
      <c r="C112" s="106" t="s">
        <v>589</v>
      </c>
      <c r="D112">
        <v>84</v>
      </c>
      <c r="E112">
        <v>20</v>
      </c>
      <c r="F112">
        <v>612</v>
      </c>
      <c r="G112">
        <v>181</v>
      </c>
      <c r="H112">
        <v>288</v>
      </c>
      <c r="I112">
        <v>120</v>
      </c>
      <c r="J112">
        <v>82</v>
      </c>
      <c r="K112">
        <v>360</v>
      </c>
      <c r="L112">
        <v>24</v>
      </c>
      <c r="M112">
        <v>108</v>
      </c>
      <c r="N112">
        <v>48</v>
      </c>
      <c r="O112">
        <v>24</v>
      </c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84">
        <v>1195</v>
      </c>
      <c r="AC112" s="87"/>
    </row>
    <row r="113" spans="2:29" ht="15.75" thickBot="1" x14ac:dyDescent="0.3">
      <c r="B113" s="107" t="s">
        <v>449</v>
      </c>
      <c r="C113" s="108" t="s">
        <v>590</v>
      </c>
      <c r="D113">
        <v>281</v>
      </c>
      <c r="E113">
        <v>363</v>
      </c>
      <c r="F113">
        <v>220</v>
      </c>
      <c r="G113">
        <v>305</v>
      </c>
      <c r="H113">
        <v>227</v>
      </c>
      <c r="I113">
        <v>286</v>
      </c>
      <c r="J113">
        <v>276</v>
      </c>
      <c r="K113">
        <v>437</v>
      </c>
      <c r="L113">
        <v>538</v>
      </c>
      <c r="M113">
        <v>581</v>
      </c>
      <c r="N113">
        <v>1074</v>
      </c>
      <c r="O113">
        <v>991</v>
      </c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85">
        <v>933</v>
      </c>
      <c r="AC113" s="8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L20"/>
  <sheetViews>
    <sheetView workbookViewId="0">
      <selection activeCell="K17" sqref="K17"/>
    </sheetView>
  </sheetViews>
  <sheetFormatPr defaultRowHeight="15" x14ac:dyDescent="0.25"/>
  <cols>
    <col min="2" max="2" width="27.42578125" bestFit="1" customWidth="1"/>
    <col min="3" max="3" width="16.7109375" customWidth="1"/>
    <col min="4" max="4" width="12" bestFit="1" customWidth="1"/>
    <col min="5" max="5" width="10.7109375" bestFit="1" customWidth="1"/>
    <col min="8" max="12" width="19.28515625" customWidth="1"/>
  </cols>
  <sheetData>
    <row r="5" spans="2:12" ht="15.75" thickBot="1" x14ac:dyDescent="0.3"/>
    <row r="6" spans="2:12" ht="45.75" thickBot="1" x14ac:dyDescent="0.3">
      <c r="B6" s="18" t="s">
        <v>123</v>
      </c>
      <c r="C6" s="18" t="s">
        <v>132</v>
      </c>
      <c r="D6" s="18" t="s">
        <v>130</v>
      </c>
      <c r="E6" s="18" t="s">
        <v>131</v>
      </c>
      <c r="H6" s="18" t="s">
        <v>107</v>
      </c>
      <c r="I6" s="18" t="s">
        <v>109</v>
      </c>
      <c r="J6" s="18" t="s">
        <v>110</v>
      </c>
      <c r="K6" s="29" t="s">
        <v>122</v>
      </c>
      <c r="L6" s="30">
        <v>160000000</v>
      </c>
    </row>
    <row r="7" spans="2:12" x14ac:dyDescent="0.25">
      <c r="B7" s="45" t="s">
        <v>124</v>
      </c>
      <c r="C7" s="47">
        <v>1480.8</v>
      </c>
      <c r="D7" s="42">
        <v>0.2</v>
      </c>
      <c r="E7" s="35">
        <f>C7/1.2</f>
        <v>1234</v>
      </c>
      <c r="H7" s="34">
        <v>2</v>
      </c>
      <c r="I7" s="34">
        <v>1</v>
      </c>
      <c r="J7" s="35">
        <v>731250.51413736271</v>
      </c>
      <c r="K7" s="35">
        <v>798538.94581734133</v>
      </c>
    </row>
    <row r="8" spans="2:12" x14ac:dyDescent="0.25">
      <c r="B8" s="22" t="s">
        <v>125</v>
      </c>
      <c r="C8" s="48">
        <v>2021</v>
      </c>
      <c r="D8" s="43">
        <v>0.2</v>
      </c>
      <c r="E8" s="39">
        <v>1684.1666666666667</v>
      </c>
      <c r="H8" s="36">
        <v>14</v>
      </c>
      <c r="I8" s="36">
        <v>10</v>
      </c>
      <c r="J8" s="37">
        <v>20832618.787598897</v>
      </c>
      <c r="K8" s="37">
        <v>22749601.024060026</v>
      </c>
    </row>
    <row r="9" spans="2:12" ht="15.75" thickBot="1" x14ac:dyDescent="0.3">
      <c r="C9" s="54"/>
      <c r="E9" s="55"/>
      <c r="H9" s="36">
        <v>12</v>
      </c>
      <c r="I9" s="36">
        <v>8</v>
      </c>
      <c r="J9" s="37">
        <v>4426234.4740549456</v>
      </c>
      <c r="K9" s="37">
        <v>4833529.0608606162</v>
      </c>
    </row>
    <row r="10" spans="2:12" x14ac:dyDescent="0.25">
      <c r="B10" s="136" t="s">
        <v>126</v>
      </c>
      <c r="C10" s="137"/>
      <c r="D10" s="137"/>
      <c r="E10" s="138"/>
      <c r="H10" s="36">
        <v>1</v>
      </c>
      <c r="I10" s="36">
        <v>1</v>
      </c>
      <c r="J10" s="37">
        <v>401208.7673241758</v>
      </c>
      <c r="K10" s="37">
        <v>438127.31740731461</v>
      </c>
    </row>
    <row r="11" spans="2:12" x14ac:dyDescent="0.25">
      <c r="B11" s="139"/>
      <c r="C11" s="140"/>
      <c r="D11" s="140"/>
      <c r="E11" s="141"/>
      <c r="H11" s="36">
        <v>17</v>
      </c>
      <c r="I11" s="36">
        <v>14</v>
      </c>
      <c r="J11" s="37">
        <v>46378341.969626382</v>
      </c>
      <c r="K11" s="37">
        <v>50645998.312726974</v>
      </c>
    </row>
    <row r="12" spans="2:12" x14ac:dyDescent="0.25">
      <c r="B12" s="139"/>
      <c r="C12" s="140"/>
      <c r="D12" s="140"/>
      <c r="E12" s="141"/>
      <c r="H12" s="36">
        <v>21</v>
      </c>
      <c r="I12" s="36">
        <v>20</v>
      </c>
      <c r="J12" s="37">
        <v>31161224.239961542</v>
      </c>
      <c r="K12" s="37">
        <v>34028627.226759672</v>
      </c>
    </row>
    <row r="13" spans="2:12" x14ac:dyDescent="0.25">
      <c r="B13" s="139"/>
      <c r="C13" s="140"/>
      <c r="D13" s="140"/>
      <c r="E13" s="141"/>
      <c r="H13" s="36">
        <v>14</v>
      </c>
      <c r="I13" s="36">
        <v>11</v>
      </c>
      <c r="J13" s="37">
        <v>19043720.040321428</v>
      </c>
      <c r="K13" s="37">
        <v>20796090.849082459</v>
      </c>
    </row>
    <row r="14" spans="2:12" ht="15.75" thickBot="1" x14ac:dyDescent="0.3">
      <c r="B14" s="142"/>
      <c r="C14" s="143"/>
      <c r="D14" s="143"/>
      <c r="E14" s="144"/>
      <c r="H14" s="38">
        <v>17</v>
      </c>
      <c r="I14" s="38">
        <v>15</v>
      </c>
      <c r="J14" s="39">
        <v>23543091.890456043</v>
      </c>
      <c r="K14" s="39">
        <v>25709487.263285596</v>
      </c>
    </row>
    <row r="15" spans="2:12" ht="45" x14ac:dyDescent="0.25">
      <c r="B15" s="46" t="s">
        <v>127</v>
      </c>
      <c r="C15" s="46" t="s">
        <v>133</v>
      </c>
      <c r="D15" s="46" t="s">
        <v>129</v>
      </c>
      <c r="E15" s="46" t="s">
        <v>134</v>
      </c>
      <c r="H15" s="25">
        <v>98</v>
      </c>
      <c r="I15" s="25">
        <v>80</v>
      </c>
      <c r="J15" s="33">
        <v>146517690.68348077</v>
      </c>
      <c r="K15" s="25">
        <v>160000000</v>
      </c>
    </row>
    <row r="16" spans="2:12" x14ac:dyDescent="0.25">
      <c r="B16" s="22" t="s">
        <v>128</v>
      </c>
      <c r="C16" s="48">
        <v>12000</v>
      </c>
      <c r="D16" s="50">
        <v>3270.52</v>
      </c>
      <c r="E16" s="51">
        <f>D16/(C16/1.2-D16)</f>
        <v>0.48599891819278757</v>
      </c>
    </row>
    <row r="17" spans="2:11" x14ac:dyDescent="0.25">
      <c r="B17" s="22" t="s">
        <v>136</v>
      </c>
      <c r="C17" s="48">
        <f>(D17/E17+D17)*1.2</f>
        <v>218000.00000000003</v>
      </c>
      <c r="D17" s="50">
        <v>61600</v>
      </c>
      <c r="E17" s="51">
        <v>0.51304830649639077</v>
      </c>
      <c r="H17" s="145" t="s">
        <v>111</v>
      </c>
      <c r="I17" s="146"/>
      <c r="J17" s="147"/>
      <c r="K17" s="32">
        <v>-1298924.3701318684</v>
      </c>
    </row>
    <row r="18" spans="2:11" x14ac:dyDescent="0.25">
      <c r="B18" s="22" t="s">
        <v>135</v>
      </c>
      <c r="C18" s="48">
        <f>(D18/E18*(E18+1))*1.2</f>
        <v>34628.571428571435</v>
      </c>
      <c r="D18" s="50">
        <v>11000</v>
      </c>
      <c r="E18" s="51">
        <v>0.61599999999999999</v>
      </c>
    </row>
    <row r="19" spans="2:11" x14ac:dyDescent="0.25">
      <c r="E19" s="44"/>
    </row>
    <row r="20" spans="2:11" x14ac:dyDescent="0.25">
      <c r="E20" s="44"/>
    </row>
  </sheetData>
  <mergeCells count="2">
    <mergeCell ref="B10:E14"/>
    <mergeCell ref="H17:J17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activeCell="D27" sqref="D27"/>
    </sheetView>
  </sheetViews>
  <sheetFormatPr defaultRowHeight="15" x14ac:dyDescent="0.25"/>
  <cols>
    <col min="2" max="2" width="13.42578125" bestFit="1" customWidth="1"/>
    <col min="3" max="3" width="10.7109375" bestFit="1" customWidth="1"/>
  </cols>
  <sheetData>
    <row r="2" spans="1:3" x14ac:dyDescent="0.25">
      <c r="C2" s="24" t="b">
        <f>SUM(Продажи!D101:D198)-Продажи!D153='Задание 1'!L13</f>
        <v>0</v>
      </c>
    </row>
    <row r="3" spans="1:3" x14ac:dyDescent="0.25">
      <c r="C3" t="e">
        <f>SUM(Продажи!D3:D100)='Задание 1'!#REF!</f>
        <v>#REF!</v>
      </c>
    </row>
    <row r="4" spans="1:3" x14ac:dyDescent="0.25">
      <c r="C4" t="e">
        <f>COUNTIF(Продажи!D3:D100,"&lt;&gt;0")='Задание 1'!#REF!</f>
        <v>#REF!</v>
      </c>
    </row>
    <row r="5" spans="1:3" x14ac:dyDescent="0.25">
      <c r="B5" s="24">
        <f>COUNTIF(Продажи!D101:D198,"&lt;&gt;0")-1</f>
        <v>83</v>
      </c>
      <c r="C5" t="b">
        <f>'Задание 1'!K13=B5</f>
        <v>0</v>
      </c>
    </row>
    <row r="6" spans="1:3" x14ac:dyDescent="0.25">
      <c r="B6">
        <f>(COUNTIF(Продажи!D101:D198,"&lt;&gt;0")-1)/COUNTIF(Продажи!D3:D100,"&lt;&gt;0")</f>
        <v>1.1066666666666667</v>
      </c>
      <c r="C6" t="e">
        <f>'Задание 1'!#REF!=B6</f>
        <v>#REF!</v>
      </c>
    </row>
    <row r="7" spans="1:3" x14ac:dyDescent="0.25">
      <c r="A7">
        <v>-3.8546549394502527E-4</v>
      </c>
      <c r="B7">
        <f>(SUMIF(Продажи!D101:D198,"&lt;&gt;0")+Продажи!D153)/SUMIF(Продажи!D3:D100,"&lt;&gt;0")</f>
        <v>1.3103726687579522</v>
      </c>
      <c r="C7" s="27" t="e">
        <f>B7+A7='Задание 1'!#REF!+1</f>
        <v>#REF!</v>
      </c>
    </row>
    <row r="8" spans="1:3" x14ac:dyDescent="0.25">
      <c r="C8" t="b">
        <f>'Задание 1'!M13='Задание 1'!O2</f>
        <v>0</v>
      </c>
    </row>
    <row r="9" spans="1:3" x14ac:dyDescent="0.25">
      <c r="B9">
        <f>SUMIF(Продажи!D3:D198,"&lt;0")</f>
        <v>-1298924.3701318684</v>
      </c>
      <c r="C9" t="b">
        <f>B9='Задание 1'!L16</f>
        <v>0</v>
      </c>
    </row>
    <row r="10" spans="1:3" x14ac:dyDescent="0.25">
      <c r="B10" s="26">
        <v>798656.4313959853</v>
      </c>
      <c r="C10" t="b">
        <f>'Задание 1'!M5=задание2!B10</f>
        <v>0</v>
      </c>
    </row>
    <row r="11" spans="1:3" x14ac:dyDescent="0.25">
      <c r="B11" s="26">
        <v>22752948.074387666</v>
      </c>
      <c r="C11" t="b">
        <f>'Задание 1'!M6=задание2!B11</f>
        <v>0</v>
      </c>
    </row>
    <row r="12" spans="1:3" x14ac:dyDescent="0.25">
      <c r="B12" s="26">
        <v>4834240.1970695416</v>
      </c>
      <c r="C12" t="b">
        <f>'Задание 1'!M7=задание2!B12</f>
        <v>0</v>
      </c>
    </row>
    <row r="13" spans="1:3" x14ac:dyDescent="0.25">
      <c r="B13" s="26">
        <v>438191.77718310262</v>
      </c>
      <c r="C13" t="b">
        <f>'Задание 1'!M8=задание2!B13</f>
        <v>0</v>
      </c>
    </row>
    <row r="14" spans="1:3" x14ac:dyDescent="0.25">
      <c r="B14" s="26">
        <v>50653449.639238901</v>
      </c>
      <c r="C14" t="b">
        <f>'Задание 1'!M9=задание2!B14</f>
        <v>0</v>
      </c>
    </row>
    <row r="15" spans="1:3" x14ac:dyDescent="0.25">
      <c r="B15" s="26">
        <v>34010093.6039472</v>
      </c>
      <c r="C15" t="b">
        <f>'Задание 1'!M10=задание2!B15</f>
        <v>0</v>
      </c>
    </row>
    <row r="16" spans="1:3" x14ac:dyDescent="0.25">
      <c r="B16" s="26">
        <v>20799150.487913769</v>
      </c>
      <c r="C16" t="b">
        <f>'Задание 1'!M11=задание2!B16</f>
        <v>0</v>
      </c>
    </row>
    <row r="17" spans="2:3" x14ac:dyDescent="0.25">
      <c r="B17" s="26">
        <v>25713269.788863827</v>
      </c>
      <c r="C17" t="b">
        <f>'Задание 1'!M12=задание2!B17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Продажи</vt:lpstr>
      <vt:lpstr>Задание 1</vt:lpstr>
      <vt:lpstr>Задание 2</vt:lpstr>
      <vt:lpstr>Задание 3</vt:lpstr>
      <vt:lpstr>Задание 4</vt:lpstr>
      <vt:lpstr>Лист1</vt:lpstr>
      <vt:lpstr>задание2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Александр Владимирович</dc:creator>
  <cp:lastModifiedBy>Конюхов И.В.</cp:lastModifiedBy>
  <dcterms:created xsi:type="dcterms:W3CDTF">2021-04-09T10:52:54Z</dcterms:created>
  <dcterms:modified xsi:type="dcterms:W3CDTF">2022-03-05T12:33:41Z</dcterms:modified>
</cp:coreProperties>
</file>