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sus-\Desktop\Счетчик ЗП\"/>
    </mc:Choice>
  </mc:AlternateContent>
  <xr:revisionPtr revIDLastSave="0" documentId="13_ncr:1_{16F09B49-DE8D-4A60-B3B4-48335EE8E075}" xr6:coauthVersionLast="47" xr6:coauthVersionMax="47" xr10:uidLastSave="{00000000-0000-0000-0000-000000000000}"/>
  <bookViews>
    <workbookView xWindow="-108" yWindow="-108" windowWidth="23256" windowHeight="12456" tabRatio="695" activeTab="5" xr2:uid="{00000000-000D-0000-FFFF-FFFF00000000}"/>
  </bookViews>
  <sheets>
    <sheet name="Январь" sheetId="1" r:id="rId1"/>
    <sheet name="Февраль" sheetId="4" r:id="rId2"/>
    <sheet name="Март" sheetId="5" r:id="rId3"/>
    <sheet name="Апрель" sheetId="6" r:id="rId4"/>
    <sheet name="Май" sheetId="7" r:id="rId5"/>
    <sheet name="Июнь" sheetId="8" r:id="rId6"/>
    <sheet name="Июль" sheetId="9" r:id="rId7"/>
    <sheet name="Август" sheetId="10" r:id="rId8"/>
    <sheet name="Сентябрь" sheetId="11" r:id="rId9"/>
    <sheet name="Октябрь" sheetId="12" r:id="rId10"/>
    <sheet name="Ноябрь" sheetId="13" r:id="rId11"/>
    <sheet name="Декабрь" sheetId="14" r:id="rId12"/>
    <sheet name="Итого за год" sheetId="15" r:id="rId13"/>
    <sheet name="Календарь" sheetId="2" r:id="rId14"/>
    <sheet name="Норма времени" sheetId="3" r:id="rId15"/>
  </sheets>
  <definedNames>
    <definedName name="_xlnm.Print_Area" localSheetId="13">Календарь!$B$1:$T$36</definedName>
    <definedName name="_xlnm.Print_Area" localSheetId="14">'Норма времени'!$B$1:$H$46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8" l="1"/>
  <c r="F7" i="15"/>
  <c r="F6" i="15"/>
  <c r="F8" i="15"/>
  <c r="F9" i="15"/>
  <c r="F10" i="15"/>
  <c r="F11" i="15"/>
  <c r="F12" i="15"/>
  <c r="F13" i="15"/>
  <c r="F3" i="15"/>
  <c r="F4" i="15"/>
  <c r="F5" i="15"/>
  <c r="F2" i="15"/>
  <c r="E6" i="15"/>
  <c r="E5" i="15"/>
  <c r="E7" i="15"/>
  <c r="E8" i="15"/>
  <c r="E9" i="15"/>
  <c r="E10" i="15"/>
  <c r="E11" i="15"/>
  <c r="E12" i="15"/>
  <c r="E13" i="15"/>
  <c r="E3" i="15"/>
  <c r="E4" i="15"/>
  <c r="E2" i="15"/>
  <c r="F14" i="15" l="1"/>
  <c r="E14" i="15"/>
  <c r="D4" i="15"/>
  <c r="D3" i="15"/>
  <c r="D11" i="15"/>
  <c r="B10" i="15"/>
  <c r="B9" i="15"/>
  <c r="B4" i="15"/>
  <c r="D13" i="15"/>
  <c r="B3" i="15"/>
  <c r="D12" i="15"/>
  <c r="D2" i="15"/>
  <c r="B12" i="15"/>
  <c r="B2" i="15"/>
  <c r="B11" i="15"/>
  <c r="D10" i="15"/>
  <c r="D9" i="15"/>
  <c r="B8" i="15"/>
  <c r="B7" i="15"/>
  <c r="D6" i="15"/>
  <c r="B13" i="15"/>
  <c r="B6" i="15"/>
  <c r="D5" i="15"/>
  <c r="B5" i="15"/>
  <c r="B14" i="15" l="1"/>
  <c r="J33" i="8" l="1"/>
  <c r="J33" i="7"/>
  <c r="J33" i="6"/>
  <c r="J33" i="5"/>
  <c r="I33" i="4"/>
  <c r="I33" i="14"/>
  <c r="I33" i="13"/>
  <c r="I33" i="12"/>
  <c r="I33" i="11"/>
  <c r="I33" i="10"/>
  <c r="I33" i="7"/>
  <c r="I33" i="6"/>
  <c r="I33" i="5"/>
  <c r="I33" i="1"/>
  <c r="D36" i="14"/>
  <c r="E36" i="14"/>
  <c r="K33" i="14"/>
  <c r="C32" i="14"/>
  <c r="C31" i="14"/>
  <c r="C30" i="14"/>
  <c r="C29" i="14"/>
  <c r="C28" i="14"/>
  <c r="D28" i="14" s="1"/>
  <c r="C27" i="14"/>
  <c r="D26" i="14"/>
  <c r="C26" i="14"/>
  <c r="C25" i="14"/>
  <c r="C24" i="14"/>
  <c r="C23" i="14"/>
  <c r="C22" i="14"/>
  <c r="C21" i="14"/>
  <c r="D21" i="14" s="1"/>
  <c r="C20" i="14"/>
  <c r="C19" i="14"/>
  <c r="D19" i="14" s="1"/>
  <c r="C18" i="14"/>
  <c r="D18" i="14" s="1"/>
  <c r="C17" i="14"/>
  <c r="C16" i="14"/>
  <c r="C15" i="14"/>
  <c r="D15" i="14" s="1"/>
  <c r="C14" i="14"/>
  <c r="D14" i="14" s="1"/>
  <c r="C13" i="14"/>
  <c r="C12" i="14"/>
  <c r="C11" i="14"/>
  <c r="C10" i="14"/>
  <c r="C9" i="14"/>
  <c r="C8" i="14"/>
  <c r="C7" i="14"/>
  <c r="D6" i="14"/>
  <c r="C6" i="14"/>
  <c r="C5" i="14"/>
  <c r="C4" i="14"/>
  <c r="D4" i="14" s="1"/>
  <c r="C3" i="14"/>
  <c r="D3" i="14" s="1"/>
  <c r="C2" i="14"/>
  <c r="D36" i="13"/>
  <c r="E36" i="13"/>
  <c r="K33" i="13"/>
  <c r="C31" i="13"/>
  <c r="C30" i="13"/>
  <c r="C29" i="13"/>
  <c r="C28" i="13"/>
  <c r="C27" i="13"/>
  <c r="C26" i="13"/>
  <c r="D26" i="13" s="1"/>
  <c r="C25" i="13"/>
  <c r="D25" i="13" s="1"/>
  <c r="C24" i="13"/>
  <c r="C23" i="13"/>
  <c r="C22" i="13"/>
  <c r="C21" i="13"/>
  <c r="C20" i="13"/>
  <c r="C19" i="13"/>
  <c r="C18" i="13"/>
  <c r="C17" i="13"/>
  <c r="C16" i="13"/>
  <c r="C15" i="13"/>
  <c r="C14" i="13"/>
  <c r="C13" i="13"/>
  <c r="D12" i="13"/>
  <c r="G12" i="13" s="1"/>
  <c r="C12" i="13"/>
  <c r="C11" i="13"/>
  <c r="C10" i="13"/>
  <c r="C9" i="13"/>
  <c r="C8" i="13"/>
  <c r="C7" i="13"/>
  <c r="C6" i="13"/>
  <c r="D6" i="13" s="1"/>
  <c r="C5" i="13"/>
  <c r="D5" i="13" s="1"/>
  <c r="C4" i="13"/>
  <c r="C3" i="13"/>
  <c r="C2" i="13"/>
  <c r="D36" i="12"/>
  <c r="K33" i="12"/>
  <c r="C32" i="12"/>
  <c r="C31" i="12"/>
  <c r="D31" i="12" s="1"/>
  <c r="C30" i="12"/>
  <c r="C29" i="12"/>
  <c r="C28" i="12"/>
  <c r="D28" i="12" s="1"/>
  <c r="D27" i="12"/>
  <c r="C27" i="12"/>
  <c r="C26" i="12"/>
  <c r="C25" i="12"/>
  <c r="C24" i="12"/>
  <c r="C23" i="12"/>
  <c r="C22" i="12"/>
  <c r="C21" i="12"/>
  <c r="D21" i="12" s="1"/>
  <c r="C20" i="12"/>
  <c r="D20" i="12" s="1"/>
  <c r="D19" i="12"/>
  <c r="C19" i="12"/>
  <c r="D18" i="12"/>
  <c r="C18" i="12"/>
  <c r="C17" i="12"/>
  <c r="C16" i="12"/>
  <c r="C15" i="12"/>
  <c r="C14" i="12"/>
  <c r="C13" i="12"/>
  <c r="C12" i="12"/>
  <c r="C11" i="12"/>
  <c r="D11" i="12" s="1"/>
  <c r="C10" i="12"/>
  <c r="C9" i="12"/>
  <c r="D9" i="12" s="1"/>
  <c r="C8" i="12"/>
  <c r="D8" i="12" s="1"/>
  <c r="D7" i="12"/>
  <c r="C7" i="12"/>
  <c r="C6" i="12"/>
  <c r="C5" i="12"/>
  <c r="C4" i="12"/>
  <c r="C3" i="12"/>
  <c r="C2" i="12"/>
  <c r="D36" i="11"/>
  <c r="K33" i="11"/>
  <c r="D31" i="11"/>
  <c r="C31" i="11"/>
  <c r="C30" i="11"/>
  <c r="C29" i="11"/>
  <c r="C28" i="11"/>
  <c r="D28" i="11" s="1"/>
  <c r="C27" i="11"/>
  <c r="D27" i="11" s="1"/>
  <c r="C26" i="11"/>
  <c r="D26" i="11" s="1"/>
  <c r="C25" i="11"/>
  <c r="C24" i="11"/>
  <c r="D24" i="11" s="1"/>
  <c r="C23" i="11"/>
  <c r="C22" i="11"/>
  <c r="C21" i="11"/>
  <c r="C20" i="11"/>
  <c r="D19" i="11"/>
  <c r="C19" i="11"/>
  <c r="C18" i="11"/>
  <c r="C17" i="11"/>
  <c r="C16" i="11"/>
  <c r="C15" i="11"/>
  <c r="C14" i="11"/>
  <c r="C13" i="11"/>
  <c r="C12" i="11"/>
  <c r="D12" i="11" s="1"/>
  <c r="D11" i="11"/>
  <c r="C11" i="11"/>
  <c r="C10" i="11"/>
  <c r="C9" i="11"/>
  <c r="D9" i="11" s="1"/>
  <c r="C8" i="11"/>
  <c r="C7" i="11"/>
  <c r="D7" i="11" s="1"/>
  <c r="C6" i="11"/>
  <c r="C5" i="11"/>
  <c r="C4" i="11"/>
  <c r="D4" i="11" s="1"/>
  <c r="C3" i="11"/>
  <c r="C2" i="11"/>
  <c r="D36" i="10"/>
  <c r="E36" i="10"/>
  <c r="K33" i="10"/>
  <c r="D32" i="10"/>
  <c r="G32" i="10" s="1"/>
  <c r="C32" i="10"/>
  <c r="C31" i="10"/>
  <c r="C30" i="10"/>
  <c r="C29" i="10"/>
  <c r="C28" i="10"/>
  <c r="C27" i="10"/>
  <c r="D27" i="10" s="1"/>
  <c r="C26" i="10"/>
  <c r="C25" i="10"/>
  <c r="D25" i="10" s="1"/>
  <c r="G25" i="10" s="1"/>
  <c r="C24" i="10"/>
  <c r="C23" i="10"/>
  <c r="C22" i="10"/>
  <c r="C21" i="10"/>
  <c r="C20" i="10"/>
  <c r="C19" i="10"/>
  <c r="C18" i="10"/>
  <c r="C17" i="10"/>
  <c r="C16" i="10"/>
  <c r="C15" i="10"/>
  <c r="C14" i="10"/>
  <c r="C13" i="10"/>
  <c r="D12" i="10"/>
  <c r="G12" i="10" s="1"/>
  <c r="C12" i="10"/>
  <c r="C11" i="10"/>
  <c r="C10" i="10"/>
  <c r="C9" i="10"/>
  <c r="C8" i="10"/>
  <c r="C7" i="10"/>
  <c r="C6" i="10"/>
  <c r="C5" i="10"/>
  <c r="D5" i="10" s="1"/>
  <c r="G5" i="10" s="1"/>
  <c r="C4" i="10"/>
  <c r="C3" i="10"/>
  <c r="C2" i="10"/>
  <c r="D36" i="9"/>
  <c r="E36" i="9"/>
  <c r="K33" i="9"/>
  <c r="D32" i="9"/>
  <c r="G32" i="9" s="1"/>
  <c r="C32" i="9"/>
  <c r="C31" i="9"/>
  <c r="C30" i="9"/>
  <c r="C29" i="9"/>
  <c r="C28" i="9"/>
  <c r="D28" i="9" s="1"/>
  <c r="C27" i="9"/>
  <c r="C26" i="9"/>
  <c r="C25" i="9"/>
  <c r="D25" i="9" s="1"/>
  <c r="G25" i="9" s="1"/>
  <c r="C24" i="9"/>
  <c r="C23" i="9"/>
  <c r="C22" i="9"/>
  <c r="D21" i="9"/>
  <c r="G21" i="9" s="1"/>
  <c r="C21" i="9"/>
  <c r="C20" i="9"/>
  <c r="C19" i="9"/>
  <c r="C18" i="9"/>
  <c r="C17" i="9"/>
  <c r="C16" i="9"/>
  <c r="C15" i="9"/>
  <c r="C14" i="9"/>
  <c r="D14" i="9" s="1"/>
  <c r="G14" i="9" s="1"/>
  <c r="C13" i="9"/>
  <c r="D12" i="9"/>
  <c r="G12" i="9" s="1"/>
  <c r="C12" i="9"/>
  <c r="C11" i="9"/>
  <c r="C10" i="9"/>
  <c r="C9" i="9"/>
  <c r="D9" i="9" s="1"/>
  <c r="C8" i="9"/>
  <c r="C7" i="9"/>
  <c r="C6" i="9"/>
  <c r="C5" i="9"/>
  <c r="D5" i="9" s="1"/>
  <c r="G5" i="9" s="1"/>
  <c r="C4" i="9"/>
  <c r="C3" i="9"/>
  <c r="C2" i="9"/>
  <c r="D36" i="8"/>
  <c r="K33" i="8"/>
  <c r="C31" i="8"/>
  <c r="C30" i="8"/>
  <c r="C29" i="8"/>
  <c r="C28" i="8"/>
  <c r="D28" i="8" s="1"/>
  <c r="C27" i="8"/>
  <c r="D27" i="8" s="1"/>
  <c r="C26" i="8"/>
  <c r="C25" i="8"/>
  <c r="D25" i="8" s="1"/>
  <c r="C24" i="8"/>
  <c r="C23" i="8"/>
  <c r="D23" i="8" s="1"/>
  <c r="C22" i="8"/>
  <c r="C21" i="8"/>
  <c r="C20" i="8"/>
  <c r="D20" i="8" s="1"/>
  <c r="C19" i="8"/>
  <c r="C18" i="8"/>
  <c r="C17" i="8"/>
  <c r="C16" i="8"/>
  <c r="C15" i="8"/>
  <c r="C14" i="8"/>
  <c r="C13" i="8"/>
  <c r="D12" i="8"/>
  <c r="C12" i="8"/>
  <c r="C11" i="8"/>
  <c r="C10" i="8"/>
  <c r="C9" i="8"/>
  <c r="D9" i="8" s="1"/>
  <c r="C8" i="8"/>
  <c r="D7" i="8"/>
  <c r="C7" i="8"/>
  <c r="C6" i="8"/>
  <c r="C5" i="8"/>
  <c r="D5" i="8" s="1"/>
  <c r="C4" i="8"/>
  <c r="C3" i="8"/>
  <c r="D3" i="8" s="1"/>
  <c r="C2" i="8"/>
  <c r="D36" i="7"/>
  <c r="K33" i="7"/>
  <c r="C32" i="7"/>
  <c r="D32" i="7" s="1"/>
  <c r="C31" i="7"/>
  <c r="C30" i="7"/>
  <c r="D30" i="7" s="1"/>
  <c r="C29" i="7"/>
  <c r="D29" i="7" s="1"/>
  <c r="C28" i="7"/>
  <c r="C27" i="7"/>
  <c r="D27" i="7" s="1"/>
  <c r="C26" i="7"/>
  <c r="C25" i="7"/>
  <c r="D25" i="7" s="1"/>
  <c r="C24" i="7"/>
  <c r="C23" i="7"/>
  <c r="C22" i="7"/>
  <c r="D22" i="7" s="1"/>
  <c r="C21" i="7"/>
  <c r="D21" i="7" s="1"/>
  <c r="C20" i="7"/>
  <c r="C19" i="7"/>
  <c r="C18" i="7"/>
  <c r="C17" i="7"/>
  <c r="C16" i="7"/>
  <c r="D16" i="7" s="1"/>
  <c r="C15" i="7"/>
  <c r="C14" i="7"/>
  <c r="D14" i="7" s="1"/>
  <c r="C13" i="7"/>
  <c r="D12" i="7"/>
  <c r="C12" i="7"/>
  <c r="C11" i="7"/>
  <c r="C10" i="7"/>
  <c r="D10" i="7" s="1"/>
  <c r="C9" i="7"/>
  <c r="C8" i="7"/>
  <c r="C7" i="7"/>
  <c r="D7" i="7" s="1"/>
  <c r="C6" i="7"/>
  <c r="C5" i="7"/>
  <c r="D5" i="7" s="1"/>
  <c r="C4" i="7"/>
  <c r="C3" i="7"/>
  <c r="C2" i="7"/>
  <c r="D36" i="6"/>
  <c r="E36" i="6"/>
  <c r="K33" i="6"/>
  <c r="C31" i="6"/>
  <c r="D31" i="6" s="1"/>
  <c r="C30" i="6"/>
  <c r="C29" i="6"/>
  <c r="D29" i="6" s="1"/>
  <c r="C28" i="6"/>
  <c r="C27" i="6"/>
  <c r="C26" i="6"/>
  <c r="C25" i="6"/>
  <c r="C24" i="6"/>
  <c r="C23" i="6"/>
  <c r="C22" i="6"/>
  <c r="D22" i="6" s="1"/>
  <c r="C21" i="6"/>
  <c r="C20" i="6"/>
  <c r="D20" i="6" s="1"/>
  <c r="C19" i="6"/>
  <c r="D19" i="6" s="1"/>
  <c r="D18" i="6"/>
  <c r="C18" i="6"/>
  <c r="C17" i="6"/>
  <c r="D17" i="6" s="1"/>
  <c r="C16" i="6"/>
  <c r="C15" i="6"/>
  <c r="C14" i="6"/>
  <c r="C13" i="6"/>
  <c r="C12" i="6"/>
  <c r="C11" i="6"/>
  <c r="D11" i="6" s="1"/>
  <c r="C10" i="6"/>
  <c r="C9" i="6"/>
  <c r="C8" i="6"/>
  <c r="C7" i="6"/>
  <c r="C6" i="6"/>
  <c r="D6" i="6" s="1"/>
  <c r="C5" i="6"/>
  <c r="C4" i="6"/>
  <c r="C3" i="6"/>
  <c r="C2" i="6"/>
  <c r="D36" i="5"/>
  <c r="K33" i="5"/>
  <c r="C32" i="5"/>
  <c r="D31" i="5"/>
  <c r="C31" i="5"/>
  <c r="C30" i="5"/>
  <c r="C29" i="5"/>
  <c r="C28" i="5"/>
  <c r="D28" i="5" s="1"/>
  <c r="C27" i="5"/>
  <c r="D27" i="5" s="1"/>
  <c r="D26" i="5"/>
  <c r="C26" i="5"/>
  <c r="C25" i="5"/>
  <c r="C24" i="5"/>
  <c r="D24" i="5" s="1"/>
  <c r="C23" i="5"/>
  <c r="C22" i="5"/>
  <c r="C21" i="5"/>
  <c r="C20" i="5"/>
  <c r="C19" i="5"/>
  <c r="D19" i="5" s="1"/>
  <c r="C18" i="5"/>
  <c r="C17" i="5"/>
  <c r="C16" i="5"/>
  <c r="C15" i="5"/>
  <c r="C14" i="5"/>
  <c r="C13" i="5"/>
  <c r="D13" i="5" s="1"/>
  <c r="C12" i="5"/>
  <c r="D11" i="5"/>
  <c r="C11" i="5"/>
  <c r="C10" i="5"/>
  <c r="C9" i="5"/>
  <c r="D9" i="5" s="1"/>
  <c r="C8" i="5"/>
  <c r="D8" i="5" s="1"/>
  <c r="C7" i="5"/>
  <c r="D7" i="5" s="1"/>
  <c r="D6" i="5"/>
  <c r="C6" i="5"/>
  <c r="C5" i="5"/>
  <c r="C4" i="5"/>
  <c r="D4" i="5" s="1"/>
  <c r="C3" i="5"/>
  <c r="C2" i="5"/>
  <c r="D36" i="4"/>
  <c r="D36" i="1"/>
  <c r="K33" i="4"/>
  <c r="C30" i="4"/>
  <c r="D30" i="4" s="1"/>
  <c r="C29" i="4"/>
  <c r="C28" i="4"/>
  <c r="D28" i="4" s="1"/>
  <c r="C27" i="4"/>
  <c r="D27" i="4" s="1"/>
  <c r="C26" i="4"/>
  <c r="C25" i="4"/>
  <c r="C24" i="4"/>
  <c r="C23" i="4"/>
  <c r="D23" i="4" s="1"/>
  <c r="C22" i="4"/>
  <c r="C21" i="4"/>
  <c r="C20" i="4"/>
  <c r="C19" i="4"/>
  <c r="C18" i="4"/>
  <c r="C17" i="4"/>
  <c r="C16" i="4"/>
  <c r="C15" i="4"/>
  <c r="D14" i="4"/>
  <c r="C14" i="4"/>
  <c r="C13" i="4"/>
  <c r="D12" i="4"/>
  <c r="C12" i="4"/>
  <c r="C11" i="4"/>
  <c r="C10" i="4"/>
  <c r="C9" i="4"/>
  <c r="C8" i="4"/>
  <c r="C7" i="4"/>
  <c r="D7" i="4" s="1"/>
  <c r="C6" i="4"/>
  <c r="C5" i="4"/>
  <c r="C4" i="4"/>
  <c r="C3" i="4"/>
  <c r="D3" i="4" s="1"/>
  <c r="C2" i="4"/>
  <c r="J33" i="9" l="1"/>
  <c r="J33" i="10" s="1"/>
  <c r="J33" i="11" s="1"/>
  <c r="J33" i="12" s="1"/>
  <c r="J33" i="13" s="1"/>
  <c r="J33" i="14" s="1"/>
  <c r="G30" i="14"/>
  <c r="G10" i="14"/>
  <c r="G11" i="14"/>
  <c r="G12" i="14"/>
  <c r="G13" i="14"/>
  <c r="G17" i="14"/>
  <c r="G19" i="14"/>
  <c r="G2" i="14"/>
  <c r="G24" i="14"/>
  <c r="G25" i="14"/>
  <c r="G6" i="14"/>
  <c r="G7" i="14"/>
  <c r="G26" i="14"/>
  <c r="D13" i="14"/>
  <c r="D8" i="14"/>
  <c r="G8" i="14" s="1"/>
  <c r="G21" i="14"/>
  <c r="D2" i="14"/>
  <c r="G15" i="14"/>
  <c r="D22" i="14"/>
  <c r="G22" i="14" s="1"/>
  <c r="D16" i="14"/>
  <c r="G16" i="14" s="1"/>
  <c r="D23" i="14"/>
  <c r="G23" i="14" s="1"/>
  <c r="D17" i="14"/>
  <c r="D24" i="14"/>
  <c r="D5" i="14"/>
  <c r="G5" i="14" s="1"/>
  <c r="G18" i="14"/>
  <c r="D25" i="14"/>
  <c r="D20" i="14"/>
  <c r="G20" i="14" s="1"/>
  <c r="G14" i="14"/>
  <c r="G28" i="14"/>
  <c r="D9" i="14"/>
  <c r="G9" i="14" s="1"/>
  <c r="D29" i="14"/>
  <c r="G29" i="14" s="1"/>
  <c r="G3" i="14"/>
  <c r="D10" i="14"/>
  <c r="D30" i="14"/>
  <c r="G4" i="14"/>
  <c r="D11" i="14"/>
  <c r="D31" i="14"/>
  <c r="G31" i="14" s="1"/>
  <c r="D12" i="14"/>
  <c r="D32" i="14"/>
  <c r="G32" i="14" s="1"/>
  <c r="D7" i="14"/>
  <c r="D27" i="14"/>
  <c r="G27" i="14" s="1"/>
  <c r="G9" i="13"/>
  <c r="G10" i="13"/>
  <c r="G11" i="13"/>
  <c r="G30" i="13"/>
  <c r="G13" i="13"/>
  <c r="G17" i="13"/>
  <c r="G19" i="13"/>
  <c r="G20" i="13"/>
  <c r="G21" i="13"/>
  <c r="G3" i="13"/>
  <c r="G4" i="13"/>
  <c r="G23" i="13"/>
  <c r="G5" i="13"/>
  <c r="G24" i="13"/>
  <c r="G25" i="13"/>
  <c r="D19" i="13"/>
  <c r="G6" i="13"/>
  <c r="D13" i="13"/>
  <c r="G26" i="13"/>
  <c r="D20" i="13"/>
  <c r="D7" i="13"/>
  <c r="G7" i="13" s="1"/>
  <c r="D14" i="13"/>
  <c r="G14" i="13" s="1"/>
  <c r="D21" i="13"/>
  <c r="D8" i="13"/>
  <c r="G8" i="13" s="1"/>
  <c r="D28" i="13"/>
  <c r="G28" i="13" s="1"/>
  <c r="D15" i="13"/>
  <c r="G15" i="13" s="1"/>
  <c r="D2" i="13"/>
  <c r="G2" i="13" s="1"/>
  <c r="D22" i="13"/>
  <c r="G22" i="13" s="1"/>
  <c r="D9" i="13"/>
  <c r="D29" i="13"/>
  <c r="G29" i="13" s="1"/>
  <c r="D16" i="13"/>
  <c r="G16" i="13" s="1"/>
  <c r="D3" i="13"/>
  <c r="D23" i="13"/>
  <c r="D10" i="13"/>
  <c r="D30" i="13"/>
  <c r="D17" i="13"/>
  <c r="D4" i="13"/>
  <c r="D24" i="13"/>
  <c r="D11" i="13"/>
  <c r="D31" i="13"/>
  <c r="G31" i="13" s="1"/>
  <c r="D18" i="13"/>
  <c r="G18" i="13" s="1"/>
  <c r="D27" i="13"/>
  <c r="G27" i="13" s="1"/>
  <c r="D14" i="12"/>
  <c r="D15" i="12"/>
  <c r="D2" i="12"/>
  <c r="D22" i="12"/>
  <c r="D29" i="12"/>
  <c r="D16" i="12"/>
  <c r="D3" i="12"/>
  <c r="D23" i="12"/>
  <c r="D10" i="12"/>
  <c r="D30" i="12"/>
  <c r="D17" i="12"/>
  <c r="D4" i="12"/>
  <c r="D24" i="12"/>
  <c r="D5" i="12"/>
  <c r="D25" i="12"/>
  <c r="D12" i="12"/>
  <c r="D32" i="12"/>
  <c r="E36" i="12"/>
  <c r="G19" i="12" s="1"/>
  <c r="D6" i="12"/>
  <c r="D26" i="12"/>
  <c r="D13" i="12"/>
  <c r="D6" i="11"/>
  <c r="D13" i="11"/>
  <c r="D14" i="11"/>
  <c r="D21" i="11"/>
  <c r="E36" i="11"/>
  <c r="G27" i="11" s="1"/>
  <c r="D8" i="11"/>
  <c r="D15" i="11"/>
  <c r="G15" i="11" s="1"/>
  <c r="G28" i="11"/>
  <c r="D22" i="11"/>
  <c r="G22" i="11" s="1"/>
  <c r="D29" i="11"/>
  <c r="G29" i="11" s="1"/>
  <c r="G9" i="11"/>
  <c r="D16" i="11"/>
  <c r="G16" i="11" s="1"/>
  <c r="D3" i="11"/>
  <c r="D23" i="11"/>
  <c r="D10" i="11"/>
  <c r="D30" i="11"/>
  <c r="D17" i="11"/>
  <c r="D20" i="11"/>
  <c r="D2" i="11"/>
  <c r="D18" i="11"/>
  <c r="D5" i="11"/>
  <c r="D25" i="11"/>
  <c r="G24" i="10"/>
  <c r="G7" i="10"/>
  <c r="G3" i="10"/>
  <c r="G23" i="10"/>
  <c r="G9" i="10"/>
  <c r="G28" i="10"/>
  <c r="G10" i="10"/>
  <c r="G29" i="10"/>
  <c r="D19" i="10"/>
  <c r="G19" i="10" s="1"/>
  <c r="D6" i="10"/>
  <c r="G6" i="10" s="1"/>
  <c r="D26" i="10"/>
  <c r="G26" i="10" s="1"/>
  <c r="D13" i="10"/>
  <c r="G13" i="10" s="1"/>
  <c r="D20" i="10"/>
  <c r="G20" i="10" s="1"/>
  <c r="D7" i="10"/>
  <c r="D14" i="10"/>
  <c r="G14" i="10" s="1"/>
  <c r="G27" i="10"/>
  <c r="D21" i="10"/>
  <c r="G21" i="10" s="1"/>
  <c r="D8" i="10"/>
  <c r="G8" i="10" s="1"/>
  <c r="D28" i="10"/>
  <c r="D15" i="10"/>
  <c r="G15" i="10" s="1"/>
  <c r="D2" i="10"/>
  <c r="G2" i="10" s="1"/>
  <c r="D22" i="10"/>
  <c r="G22" i="10" s="1"/>
  <c r="D9" i="10"/>
  <c r="D29" i="10"/>
  <c r="D16" i="10"/>
  <c r="G16" i="10" s="1"/>
  <c r="D3" i="10"/>
  <c r="D23" i="10"/>
  <c r="D10" i="10"/>
  <c r="D30" i="10"/>
  <c r="G30" i="10" s="1"/>
  <c r="D17" i="10"/>
  <c r="G17" i="10" s="1"/>
  <c r="D4" i="10"/>
  <c r="G4" i="10" s="1"/>
  <c r="D24" i="10"/>
  <c r="D11" i="10"/>
  <c r="G11" i="10" s="1"/>
  <c r="D31" i="10"/>
  <c r="G31" i="10" s="1"/>
  <c r="D18" i="10"/>
  <c r="G18" i="10" s="1"/>
  <c r="G20" i="9"/>
  <c r="G2" i="9"/>
  <c r="G6" i="9"/>
  <c r="G8" i="9"/>
  <c r="G7" i="9"/>
  <c r="G26" i="9"/>
  <c r="G27" i="9"/>
  <c r="G29" i="9"/>
  <c r="G15" i="9"/>
  <c r="G22" i="9"/>
  <c r="G23" i="9"/>
  <c r="G10" i="9"/>
  <c r="G13" i="9"/>
  <c r="G16" i="9"/>
  <c r="D8" i="9"/>
  <c r="D15" i="9"/>
  <c r="G28" i="9"/>
  <c r="D22" i="9"/>
  <c r="D29" i="9"/>
  <c r="G9" i="9"/>
  <c r="D16" i="9"/>
  <c r="D3" i="9"/>
  <c r="G3" i="9" s="1"/>
  <c r="D23" i="9"/>
  <c r="D10" i="9"/>
  <c r="D30" i="9"/>
  <c r="G30" i="9" s="1"/>
  <c r="D17" i="9"/>
  <c r="G17" i="9" s="1"/>
  <c r="D4" i="9"/>
  <c r="G4" i="9" s="1"/>
  <c r="D24" i="9"/>
  <c r="G24" i="9" s="1"/>
  <c r="D11" i="9"/>
  <c r="G11" i="9" s="1"/>
  <c r="D31" i="9"/>
  <c r="G31" i="9" s="1"/>
  <c r="D18" i="9"/>
  <c r="G18" i="9" s="1"/>
  <c r="D2" i="9"/>
  <c r="D19" i="9"/>
  <c r="G19" i="9" s="1"/>
  <c r="D6" i="9"/>
  <c r="D26" i="9"/>
  <c r="D13" i="9"/>
  <c r="D20" i="9"/>
  <c r="D7" i="9"/>
  <c r="D27" i="9"/>
  <c r="D14" i="8"/>
  <c r="D21" i="8"/>
  <c r="E36" i="8"/>
  <c r="D8" i="8"/>
  <c r="D15" i="8"/>
  <c r="G28" i="8"/>
  <c r="D2" i="8"/>
  <c r="G2" i="8" s="1"/>
  <c r="D22" i="8"/>
  <c r="G22" i="8" s="1"/>
  <c r="D29" i="8"/>
  <c r="G29" i="8" s="1"/>
  <c r="G9" i="8"/>
  <c r="D16" i="8"/>
  <c r="G3" i="8"/>
  <c r="D10" i="8"/>
  <c r="D30" i="8"/>
  <c r="D17" i="8"/>
  <c r="D4" i="8"/>
  <c r="D24" i="8"/>
  <c r="D11" i="8"/>
  <c r="D31" i="8"/>
  <c r="D18" i="8"/>
  <c r="D19" i="8"/>
  <c r="D6" i="8"/>
  <c r="D26" i="8"/>
  <c r="G26" i="8" s="1"/>
  <c r="D13" i="8"/>
  <c r="E36" i="7"/>
  <c r="G21" i="7" s="1"/>
  <c r="D9" i="7"/>
  <c r="D23" i="7"/>
  <c r="D17" i="7"/>
  <c r="D4" i="7"/>
  <c r="G4" i="7" s="1"/>
  <c r="D24" i="7"/>
  <c r="G24" i="7" s="1"/>
  <c r="D11" i="7"/>
  <c r="D31" i="7"/>
  <c r="G31" i="7" s="1"/>
  <c r="D18" i="7"/>
  <c r="G18" i="7" s="1"/>
  <c r="D15" i="7"/>
  <c r="D3" i="7"/>
  <c r="G3" i="7" s="1"/>
  <c r="D6" i="7"/>
  <c r="D13" i="7"/>
  <c r="D20" i="7"/>
  <c r="G20" i="7" s="1"/>
  <c r="D8" i="7"/>
  <c r="D28" i="7"/>
  <c r="D2" i="7"/>
  <c r="G2" i="7" s="1"/>
  <c r="D19" i="7"/>
  <c r="D26" i="7"/>
  <c r="G15" i="6"/>
  <c r="G18" i="6"/>
  <c r="G21" i="6"/>
  <c r="G24" i="6"/>
  <c r="G8" i="6"/>
  <c r="G3" i="6"/>
  <c r="G10" i="6"/>
  <c r="G11" i="6"/>
  <c r="G12" i="6"/>
  <c r="G31" i="6"/>
  <c r="G13" i="6"/>
  <c r="D5" i="6"/>
  <c r="G5" i="6" s="1"/>
  <c r="D25" i="6"/>
  <c r="G25" i="6" s="1"/>
  <c r="G19" i="6"/>
  <c r="D26" i="6"/>
  <c r="G26" i="6" s="1"/>
  <c r="G6" i="6"/>
  <c r="D7" i="6"/>
  <c r="G7" i="6" s="1"/>
  <c r="G20" i="6"/>
  <c r="D27" i="6"/>
  <c r="G27" i="6" s="1"/>
  <c r="D28" i="6"/>
  <c r="G28" i="6" s="1"/>
  <c r="D2" i="6"/>
  <c r="G2" i="6" s="1"/>
  <c r="D9" i="6"/>
  <c r="G9" i="6" s="1"/>
  <c r="G22" i="6"/>
  <c r="D16" i="6"/>
  <c r="G16" i="6" s="1"/>
  <c r="G29" i="6"/>
  <c r="D23" i="6"/>
  <c r="G23" i="6" s="1"/>
  <c r="D30" i="6"/>
  <c r="G30" i="6" s="1"/>
  <c r="D4" i="6"/>
  <c r="G4" i="6" s="1"/>
  <c r="G17" i="6"/>
  <c r="D24" i="6"/>
  <c r="D12" i="6"/>
  <c r="D13" i="6"/>
  <c r="D14" i="6"/>
  <c r="G14" i="6" s="1"/>
  <c r="D21" i="6"/>
  <c r="D8" i="6"/>
  <c r="D15" i="6"/>
  <c r="D3" i="6"/>
  <c r="D10" i="6"/>
  <c r="D20" i="5"/>
  <c r="D14" i="5"/>
  <c r="D21" i="5"/>
  <c r="E36" i="5"/>
  <c r="G8" i="5" s="1"/>
  <c r="D15" i="5"/>
  <c r="D22" i="5"/>
  <c r="D29" i="5"/>
  <c r="D16" i="5"/>
  <c r="G16" i="5" s="1"/>
  <c r="D3" i="5"/>
  <c r="G3" i="5" s="1"/>
  <c r="D23" i="5"/>
  <c r="G23" i="5" s="1"/>
  <c r="D10" i="5"/>
  <c r="G10" i="5" s="1"/>
  <c r="D30" i="5"/>
  <c r="G30" i="5" s="1"/>
  <c r="D17" i="5"/>
  <c r="G17" i="5" s="1"/>
  <c r="D2" i="5"/>
  <c r="D18" i="5"/>
  <c r="G18" i="5" s="1"/>
  <c r="D5" i="5"/>
  <c r="D25" i="5"/>
  <c r="D12" i="5"/>
  <c r="D32" i="5"/>
  <c r="D21" i="4"/>
  <c r="E36" i="4"/>
  <c r="G7" i="4" s="1"/>
  <c r="D8" i="4"/>
  <c r="D15" i="4"/>
  <c r="G15" i="4" s="1"/>
  <c r="G28" i="4"/>
  <c r="D22" i="4"/>
  <c r="G22" i="4" s="1"/>
  <c r="D29" i="4"/>
  <c r="G29" i="4" s="1"/>
  <c r="G3" i="4"/>
  <c r="D10" i="4"/>
  <c r="G23" i="4"/>
  <c r="D17" i="4"/>
  <c r="D4" i="4"/>
  <c r="D11" i="4"/>
  <c r="D18" i="4"/>
  <c r="D5" i="4"/>
  <c r="D25" i="4"/>
  <c r="D2" i="4"/>
  <c r="D9" i="4"/>
  <c r="D16" i="4"/>
  <c r="D24" i="4"/>
  <c r="D19" i="4"/>
  <c r="G19" i="4" s="1"/>
  <c r="D6" i="4"/>
  <c r="D26" i="4"/>
  <c r="D13" i="4"/>
  <c r="G13" i="4" s="1"/>
  <c r="D20" i="4"/>
  <c r="G20" i="4" s="1"/>
  <c r="F6" i="3"/>
  <c r="F7" i="3"/>
  <c r="C8" i="3"/>
  <c r="D8" i="3"/>
  <c r="E8" i="3"/>
  <c r="F8" i="3"/>
  <c r="F9" i="3"/>
  <c r="C11" i="3"/>
  <c r="D11" i="3"/>
  <c r="E11" i="3"/>
  <c r="F11" i="3"/>
  <c r="C12" i="3"/>
  <c r="D12" i="3"/>
  <c r="E12" i="3"/>
  <c r="F12" i="3"/>
  <c r="C13" i="3"/>
  <c r="D13" i="3"/>
  <c r="E13" i="3"/>
  <c r="F13" i="3"/>
  <c r="G24" i="3" s="1"/>
  <c r="H46" i="3" s="1"/>
  <c r="F17" i="3"/>
  <c r="G17" i="3" s="1"/>
  <c r="H39" i="3" s="1"/>
  <c r="F18" i="3"/>
  <c r="G18" i="3"/>
  <c r="C19" i="3"/>
  <c r="D19" i="3"/>
  <c r="E19" i="3"/>
  <c r="F19" i="3"/>
  <c r="G19" i="3"/>
  <c r="F20" i="3"/>
  <c r="G20" i="3"/>
  <c r="C22" i="3"/>
  <c r="D22" i="3"/>
  <c r="E22" i="3"/>
  <c r="F22" i="3"/>
  <c r="G22" i="3"/>
  <c r="C23" i="3"/>
  <c r="D23" i="3"/>
  <c r="E23" i="3"/>
  <c r="F23" i="3"/>
  <c r="G23" i="3" s="1"/>
  <c r="H45" i="3" s="1"/>
  <c r="C24" i="3"/>
  <c r="D24" i="3"/>
  <c r="E24" i="3"/>
  <c r="F24" i="3"/>
  <c r="F28" i="3"/>
  <c r="F29" i="3"/>
  <c r="C30" i="3"/>
  <c r="D30" i="3"/>
  <c r="E30" i="3"/>
  <c r="F30" i="3"/>
  <c r="F31" i="3"/>
  <c r="C33" i="3"/>
  <c r="D33" i="3"/>
  <c r="E33" i="3"/>
  <c r="F33" i="3"/>
  <c r="C34" i="3"/>
  <c r="D34" i="3"/>
  <c r="E34" i="3"/>
  <c r="F34" i="3"/>
  <c r="G45" i="3" s="1"/>
  <c r="C35" i="3"/>
  <c r="D35" i="3"/>
  <c r="E35" i="3"/>
  <c r="F35" i="3"/>
  <c r="F39" i="3"/>
  <c r="G39" i="3"/>
  <c r="F40" i="3"/>
  <c r="G40" i="3"/>
  <c r="H40" i="3"/>
  <c r="C41" i="3"/>
  <c r="D41" i="3"/>
  <c r="E41" i="3"/>
  <c r="F41" i="3"/>
  <c r="G41" i="3"/>
  <c r="H41" i="3"/>
  <c r="F42" i="3"/>
  <c r="G42" i="3"/>
  <c r="H42" i="3"/>
  <c r="C44" i="3"/>
  <c r="F44" i="3" s="1"/>
  <c r="D44" i="3"/>
  <c r="E44" i="3"/>
  <c r="C45" i="3"/>
  <c r="D45" i="3"/>
  <c r="E45" i="3"/>
  <c r="F45" i="3"/>
  <c r="C46" i="3"/>
  <c r="D46" i="3"/>
  <c r="E46" i="3"/>
  <c r="F46" i="3"/>
  <c r="G46" i="3"/>
  <c r="K33" i="1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G33" i="14" l="1"/>
  <c r="G33" i="13"/>
  <c r="G3" i="12"/>
  <c r="G23" i="12"/>
  <c r="G9" i="12"/>
  <c r="G13" i="12"/>
  <c r="G26" i="12"/>
  <c r="G6" i="12"/>
  <c r="G28" i="12"/>
  <c r="G31" i="12"/>
  <c r="G11" i="12"/>
  <c r="G16" i="12"/>
  <c r="G22" i="12"/>
  <c r="G30" i="12"/>
  <c r="G29" i="12"/>
  <c r="G25" i="12"/>
  <c r="G24" i="12"/>
  <c r="G5" i="12"/>
  <c r="G20" i="12"/>
  <c r="G4" i="12"/>
  <c r="G2" i="12"/>
  <c r="G17" i="12"/>
  <c r="G32" i="12"/>
  <c r="G15" i="12"/>
  <c r="G10" i="12"/>
  <c r="G14" i="12"/>
  <c r="G12" i="12"/>
  <c r="G18" i="12"/>
  <c r="G7" i="12"/>
  <c r="G8" i="12"/>
  <c r="G21" i="12"/>
  <c r="G27" i="12"/>
  <c r="G21" i="11"/>
  <c r="G18" i="11"/>
  <c r="G2" i="11"/>
  <c r="G14" i="11"/>
  <c r="G13" i="11"/>
  <c r="G17" i="11"/>
  <c r="G12" i="11"/>
  <c r="G30" i="11"/>
  <c r="G10" i="11"/>
  <c r="G23" i="11"/>
  <c r="G8" i="11"/>
  <c r="G3" i="11"/>
  <c r="G25" i="11"/>
  <c r="G6" i="11"/>
  <c r="G5" i="11"/>
  <c r="G11" i="11"/>
  <c r="G24" i="11"/>
  <c r="G7" i="11"/>
  <c r="G4" i="11"/>
  <c r="G26" i="11"/>
  <c r="G20" i="11"/>
  <c r="G19" i="11"/>
  <c r="G31" i="11"/>
  <c r="G33" i="10"/>
  <c r="G33" i="9"/>
  <c r="G6" i="8"/>
  <c r="G19" i="8"/>
  <c r="G12" i="8"/>
  <c r="G25" i="8"/>
  <c r="G18" i="8"/>
  <c r="G17" i="8"/>
  <c r="G30" i="8"/>
  <c r="G23" i="8"/>
  <c r="G8" i="8"/>
  <c r="G21" i="8"/>
  <c r="G16" i="8"/>
  <c r="G15" i="8"/>
  <c r="G14" i="8"/>
  <c r="G13" i="8"/>
  <c r="G31" i="8"/>
  <c r="G11" i="8"/>
  <c r="G10" i="8"/>
  <c r="G24" i="8"/>
  <c r="G5" i="8"/>
  <c r="G4" i="8"/>
  <c r="G7" i="8"/>
  <c r="G27" i="8"/>
  <c r="G20" i="8"/>
  <c r="G32" i="7"/>
  <c r="G16" i="7"/>
  <c r="G14" i="7"/>
  <c r="G5" i="7"/>
  <c r="G29" i="7"/>
  <c r="G17" i="7"/>
  <c r="G30" i="7"/>
  <c r="G27" i="7"/>
  <c r="G22" i="7"/>
  <c r="G11" i="7"/>
  <c r="G26" i="7"/>
  <c r="G10" i="7"/>
  <c r="G7" i="7"/>
  <c r="G12" i="7"/>
  <c r="G25" i="7"/>
  <c r="G15" i="7"/>
  <c r="G28" i="7"/>
  <c r="G9" i="7"/>
  <c r="G19" i="7"/>
  <c r="G8" i="7"/>
  <c r="G6" i="7"/>
  <c r="G13" i="7"/>
  <c r="G23" i="7"/>
  <c r="G33" i="6"/>
  <c r="G21" i="5"/>
  <c r="G15" i="5"/>
  <c r="G32" i="5"/>
  <c r="G14" i="5"/>
  <c r="G25" i="5"/>
  <c r="G12" i="5"/>
  <c r="G29" i="5"/>
  <c r="G9" i="5"/>
  <c r="G26" i="5"/>
  <c r="G28" i="5"/>
  <c r="G6" i="5"/>
  <c r="G5" i="5"/>
  <c r="G22" i="5"/>
  <c r="G27" i="5"/>
  <c r="G11" i="5"/>
  <c r="G7" i="5"/>
  <c r="G20" i="5"/>
  <c r="G24" i="5"/>
  <c r="G2" i="5"/>
  <c r="G4" i="5"/>
  <c r="G13" i="5"/>
  <c r="G19" i="5"/>
  <c r="G31" i="5"/>
  <c r="G11" i="4"/>
  <c r="G9" i="4"/>
  <c r="G6" i="4"/>
  <c r="G10" i="4"/>
  <c r="G26" i="4"/>
  <c r="G5" i="4"/>
  <c r="G16" i="4"/>
  <c r="G8" i="4"/>
  <c r="G25" i="4"/>
  <c r="G24" i="4"/>
  <c r="G4" i="4"/>
  <c r="G30" i="4"/>
  <c r="G17" i="4"/>
  <c r="G21" i="4"/>
  <c r="G2" i="4"/>
  <c r="G14" i="4"/>
  <c r="G12" i="4"/>
  <c r="G27" i="4"/>
  <c r="G18" i="4"/>
  <c r="H44" i="3"/>
  <c r="G44" i="3"/>
  <c r="E36" i="1"/>
  <c r="C2" i="1"/>
  <c r="G33" i="8" l="1"/>
  <c r="G33" i="11"/>
  <c r="G33" i="12"/>
  <c r="G33" i="7"/>
  <c r="G33" i="5"/>
  <c r="G33" i="4"/>
  <c r="G7" i="1"/>
  <c r="G26" i="1"/>
  <c r="G6" i="1"/>
  <c r="G25" i="1"/>
  <c r="G24" i="1"/>
  <c r="G4" i="1"/>
  <c r="G5" i="1"/>
  <c r="G3" i="1"/>
  <c r="G12" i="1"/>
  <c r="G11" i="1"/>
  <c r="G27" i="1"/>
  <c r="G22" i="1"/>
  <c r="G32" i="1"/>
  <c r="G21" i="1"/>
  <c r="G31" i="1"/>
  <c r="G20" i="1"/>
  <c r="G10" i="1"/>
  <c r="G19" i="1"/>
  <c r="G28" i="1"/>
  <c r="G18" i="1"/>
  <c r="G8" i="1"/>
  <c r="G17" i="1"/>
  <c r="G23" i="1"/>
  <c r="G16" i="1"/>
  <c r="G9" i="1"/>
  <c r="G15" i="1"/>
  <c r="G30" i="1"/>
  <c r="G14" i="1"/>
  <c r="G29" i="1"/>
  <c r="G13" i="1"/>
  <c r="D2" i="1"/>
  <c r="G2" i="1" s="1"/>
  <c r="G33" i="1" l="1"/>
  <c r="J33" i="1" l="1"/>
  <c r="D7" i="15"/>
  <c r="I33" i="9" l="1"/>
  <c r="D8" i="15"/>
  <c r="D14" i="15" l="1"/>
</calcChain>
</file>

<file path=xl/sharedStrings.xml><?xml version="1.0" encoding="utf-8"?>
<sst xmlns="http://schemas.openxmlformats.org/spreadsheetml/2006/main" count="370" uniqueCount="67">
  <si>
    <t>Дата работ</t>
  </si>
  <si>
    <t>Место работ/вид работ</t>
  </si>
  <si>
    <t>Кол-во отработанных часов в этот день без переработок</t>
  </si>
  <si>
    <t>Кол-во часов переработки в этот день</t>
  </si>
  <si>
    <t>Опоздание да/нет</t>
  </si>
  <si>
    <t>Штраф</t>
  </si>
  <si>
    <t>Зарплата</t>
  </si>
  <si>
    <t>Оплачено</t>
  </si>
  <si>
    <t>Долг за ГТС</t>
  </si>
  <si>
    <t>Долг перед ГТС</t>
  </si>
  <si>
    <t>Количество часов всего</t>
  </si>
  <si>
    <t>Итого:</t>
  </si>
  <si>
    <t>Оклад в месяц</t>
  </si>
  <si>
    <t>Ставка в час руб.</t>
  </si>
  <si>
    <t>коэффициетн за переработку</t>
  </si>
  <si>
    <t>Опоздание</t>
  </si>
  <si>
    <t>Нет опоздания</t>
  </si>
  <si>
    <t>Штрафа нет</t>
  </si>
  <si>
    <t>рабочий</t>
  </si>
  <si>
    <t>предпраздничный</t>
  </si>
  <si>
    <t>выходной и праздничный</t>
  </si>
  <si>
    <t>Воскресение</t>
  </si>
  <si>
    <t>Суббота</t>
  </si>
  <si>
    <t>Пятница</t>
  </si>
  <si>
    <t>Четверг</t>
  </si>
  <si>
    <t>Среда</t>
  </si>
  <si>
    <t>Вторник</t>
  </si>
  <si>
    <t>Понедельник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</si>
  <si>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</si>
  <si>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</si>
  <si>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</si>
  <si>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</si>
  <si>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</si>
  <si>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</si>
  <si>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</si>
  <si>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</si>
  <si>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</si>
  <si>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</si>
  <si>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</si>
  <si>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</si>
  <si>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( Пятидневная рабочая неделя )</t>
  </si>
  <si>
    <t>Производственный календарь на 2024 г.</t>
  </si>
  <si>
    <t>При 24-часовой рабочей неделе</t>
  </si>
  <si>
    <t>При 36-часовой рабочей неделе</t>
  </si>
  <si>
    <t>При 40-часовой рабочей неделе</t>
  </si>
  <si>
    <t>Рабочее время (в часах)</t>
  </si>
  <si>
    <t>Предпраздничные</t>
  </si>
  <si>
    <t>Выходные и праздничные дни</t>
  </si>
  <si>
    <t>Рабочие дни</t>
  </si>
  <si>
    <t>Календарные дни</t>
  </si>
  <si>
    <t>Количество дней</t>
  </si>
  <si>
    <t>Год</t>
  </si>
  <si>
    <t>2 полугодие</t>
  </si>
  <si>
    <t>IV квартал</t>
  </si>
  <si>
    <t>III квартал</t>
  </si>
  <si>
    <t>1 полугодие</t>
  </si>
  <si>
    <t>II квартал</t>
  </si>
  <si>
    <t>I квартал</t>
  </si>
  <si>
    <t>ОТПУСК ЗА ПРОШЛЫЙ ГОД</t>
  </si>
  <si>
    <t>ОТПУСК ЗА 2024</t>
  </si>
  <si>
    <t>Месяц</t>
  </si>
  <si>
    <t>ЗП за год</t>
  </si>
  <si>
    <t>Опоздания</t>
  </si>
  <si>
    <t>Всего:</t>
  </si>
  <si>
    <t>отпуск за 2024</t>
  </si>
  <si>
    <t>Часов в месяц</t>
  </si>
  <si>
    <t>Кол-во отработанных часов без переработок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</si>
</sst>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[$-F400]h:mm:ss\ AM/PM"/>
    <numFmt numFmtId="165" formatCode="#,##0.00\ &quot;₽&quot;"/>
    <numFmt numFmtId="166" formatCode="h:mm;@"/>
    <numFmt numFmtId="167" formatCode="#,##0.0"/>
    <numFmt numFmtId="168" formatCode="[h]:m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9" tint="-0.249977111117893"/>
      <name val="Arial Cyr"/>
      <charset val="204"/>
    </font>
    <font>
      <b/>
      <sz val="10"/>
      <name val="Arial Cyr"/>
      <charset val="204"/>
    </font>
    <font>
      <sz val="10"/>
      <color theme="3" tint="0.39997558519241921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1"/>
      <color rgb="FF6B6B6B"/>
      <name val="Verdana"/>
      <family val="2"/>
      <charset val="204"/>
    </font>
    <font>
      <b/>
      <sz val="11"/>
      <color rgb="FFD02B30"/>
      <name val="Verdana"/>
      <family val="2"/>
      <charset val="204"/>
    </font>
    <font>
      <b/>
      <sz val="8"/>
      <name val="Arial Cyr"/>
      <family val="2"/>
      <charset val="204"/>
    </font>
    <font>
      <b/>
      <sz val="11"/>
      <color rgb="FF6B6B6B"/>
      <name val="Verdana"/>
      <family val="2"/>
      <charset val="204"/>
    </font>
    <font>
      <b/>
      <sz val="12"/>
      <name val="Arial Cyr"/>
      <charset val="204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14" fontId="3" fillId="2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0" xfId="0" applyFont="1"/>
    <xf numFmtId="0" fontId="3" fillId="4" borderId="1" xfId="0" applyFont="1" applyFill="1" applyBorder="1"/>
    <xf numFmtId="166" fontId="3" fillId="4" borderId="1" xfId="0" applyNumberFormat="1" applyFont="1" applyFill="1" applyBorder="1"/>
    <xf numFmtId="0" fontId="3" fillId="4" borderId="0" xfId="0" applyFont="1" applyFill="1"/>
    <xf numFmtId="165" fontId="3" fillId="4" borderId="1" xfId="0" applyNumberFormat="1" applyFont="1" applyFill="1" applyBorder="1"/>
    <xf numFmtId="0" fontId="3" fillId="4" borderId="2" xfId="0" applyFont="1" applyFill="1" applyBorder="1"/>
    <xf numFmtId="0" fontId="3" fillId="4" borderId="1" xfId="0" applyFont="1" applyFill="1" applyBorder="1" applyAlignment="1">
      <alignment wrapText="1"/>
    </xf>
    <xf numFmtId="164" fontId="3" fillId="0" borderId="0" xfId="0" applyNumberFormat="1" applyFont="1"/>
    <xf numFmtId="164" fontId="3" fillId="0" borderId="1" xfId="0" applyNumberFormat="1" applyFont="1" applyBorder="1" applyAlignment="1">
      <alignment textRotation="46" wrapText="1"/>
    </xf>
    <xf numFmtId="0" fontId="3" fillId="0" borderId="1" xfId="0" applyFont="1" applyBorder="1" applyAlignment="1">
      <alignment textRotation="46" wrapText="1"/>
    </xf>
    <xf numFmtId="0" fontId="3" fillId="0" borderId="1" xfId="0" applyFont="1" applyBorder="1" applyAlignment="1">
      <alignment textRotation="45"/>
    </xf>
    <xf numFmtId="0" fontId="3" fillId="0" borderId="1" xfId="0" applyFont="1" applyBorder="1" applyAlignment="1">
      <alignment textRotation="45" wrapText="1"/>
    </xf>
    <xf numFmtId="165" fontId="3" fillId="0" borderId="1" xfId="0" applyNumberFormat="1" applyFont="1" applyBorder="1"/>
    <xf numFmtId="0" fontId="3" fillId="0" borderId="1" xfId="0" applyFont="1" applyBorder="1"/>
    <xf numFmtId="0" fontId="4" fillId="5" borderId="0" xfId="2" applyFill="1"/>
    <xf numFmtId="0" fontId="4" fillId="0" borderId="0" xfId="2"/>
    <xf numFmtId="0" fontId="4" fillId="5" borderId="0" xfId="2" applyFill="1" applyAlignment="1">
      <alignment horizontal="center"/>
    </xf>
    <xf numFmtId="0" fontId="4" fillId="5" borderId="0" xfId="2" applyFill="1" applyAlignment="1">
      <alignment horizontal="right"/>
    </xf>
    <xf numFmtId="0" fontId="4" fillId="5" borderId="1" xfId="2" applyFill="1" applyBorder="1" applyAlignment="1">
      <alignment horizontal="right"/>
    </xf>
    <xf numFmtId="0" fontId="4" fillId="5" borderId="0" xfId="2" applyFill="1" applyAlignment="1">
      <alignment horizontal="left"/>
    </xf>
    <xf numFmtId="0" fontId="4" fillId="6" borderId="1" xfId="2" applyFill="1" applyBorder="1" applyAlignment="1">
      <alignment horizontal="right"/>
    </xf>
    <xf numFmtId="0" fontId="4" fillId="7" borderId="1" xfId="2" applyFill="1" applyBorder="1" applyAlignment="1">
      <alignment horizontal="right"/>
    </xf>
    <xf numFmtId="0" fontId="4" fillId="0" borderId="0" xfId="2" applyAlignment="1">
      <alignment horizontal="right"/>
    </xf>
    <xf numFmtId="0" fontId="4" fillId="7" borderId="0" xfId="2" applyFill="1" applyAlignment="1">
      <alignment horizontal="right"/>
    </xf>
    <xf numFmtId="0" fontId="5" fillId="5" borderId="0" xfId="2" applyFont="1" applyFill="1" applyAlignment="1">
      <alignment horizontal="left"/>
    </xf>
    <xf numFmtId="0" fontId="4" fillId="6" borderId="0" xfId="2" applyFill="1" applyAlignment="1">
      <alignment horizontal="right"/>
    </xf>
    <xf numFmtId="0" fontId="7" fillId="5" borderId="0" xfId="2" applyFont="1" applyFill="1"/>
    <xf numFmtId="0" fontId="9" fillId="5" borderId="0" xfId="2" applyFont="1" applyFill="1"/>
    <xf numFmtId="4" fontId="10" fillId="0" borderId="0" xfId="2" applyNumberFormat="1" applyFont="1" applyAlignment="1">
      <alignment horizontal="right"/>
    </xf>
    <xf numFmtId="3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3" fontId="4" fillId="0" borderId="0" xfId="2" applyNumberFormat="1" applyAlignment="1">
      <alignment horizontal="right"/>
    </xf>
    <xf numFmtId="0" fontId="11" fillId="0" borderId="0" xfId="3" applyBorder="1" applyAlignment="1" applyProtection="1"/>
    <xf numFmtId="0" fontId="12" fillId="0" borderId="0" xfId="2" applyFont="1"/>
    <xf numFmtId="0" fontId="13" fillId="0" borderId="0" xfId="2" applyFont="1" applyAlignment="1">
      <alignment wrapText="1"/>
    </xf>
    <xf numFmtId="167" fontId="4" fillId="5" borderId="10" xfId="2" applyNumberFormat="1" applyFill="1" applyBorder="1" applyAlignment="1">
      <alignment horizontal="center"/>
    </xf>
    <xf numFmtId="167" fontId="4" fillId="5" borderId="11" xfId="2" applyNumberFormat="1" applyFill="1" applyBorder="1" applyAlignment="1">
      <alignment horizontal="center"/>
    </xf>
    <xf numFmtId="167" fontId="4" fillId="5" borderId="12" xfId="2" applyNumberFormat="1" applyFill="1" applyBorder="1" applyAlignment="1">
      <alignment horizontal="center"/>
    </xf>
    <xf numFmtId="167" fontId="4" fillId="5" borderId="3" xfId="2" applyNumberFormat="1" applyFill="1" applyBorder="1" applyAlignment="1">
      <alignment horizontal="center"/>
    </xf>
    <xf numFmtId="167" fontId="4" fillId="5" borderId="13" xfId="2" applyNumberFormat="1" applyFill="1" applyBorder="1" applyAlignment="1">
      <alignment horizontal="center"/>
    </xf>
    <xf numFmtId="0" fontId="9" fillId="5" borderId="13" xfId="2" applyFont="1" applyFill="1" applyBorder="1"/>
    <xf numFmtId="167" fontId="4" fillId="5" borderId="14" xfId="2" applyNumberFormat="1" applyFill="1" applyBorder="1" applyAlignment="1">
      <alignment horizontal="center"/>
    </xf>
    <xf numFmtId="167" fontId="4" fillId="5" borderId="2" xfId="2" applyNumberFormat="1" applyFill="1" applyBorder="1" applyAlignment="1">
      <alignment horizontal="center"/>
    </xf>
    <xf numFmtId="167" fontId="4" fillId="5" borderId="15" xfId="2" applyNumberFormat="1" applyFill="1" applyBorder="1" applyAlignment="1">
      <alignment horizontal="center"/>
    </xf>
    <xf numFmtId="167" fontId="4" fillId="5" borderId="1" xfId="2" applyNumberFormat="1" applyFill="1" applyBorder="1" applyAlignment="1">
      <alignment horizontal="center"/>
    </xf>
    <xf numFmtId="167" fontId="4" fillId="5" borderId="16" xfId="2" applyNumberFormat="1" applyFill="1" applyBorder="1" applyAlignment="1">
      <alignment horizontal="center"/>
    </xf>
    <xf numFmtId="0" fontId="9" fillId="5" borderId="16" xfId="2" applyFont="1" applyFill="1" applyBorder="1"/>
    <xf numFmtId="167" fontId="4" fillId="5" borderId="17" xfId="2" applyNumberFormat="1" applyFill="1" applyBorder="1" applyAlignment="1">
      <alignment horizontal="center"/>
    </xf>
    <xf numFmtId="0" fontId="9" fillId="5" borderId="14" xfId="2" applyFont="1" applyFill="1" applyBorder="1"/>
    <xf numFmtId="167" fontId="4" fillId="5" borderId="0" xfId="2" applyNumberFormat="1" applyFill="1" applyAlignment="1">
      <alignment horizontal="center"/>
    </xf>
    <xf numFmtId="0" fontId="12" fillId="0" borderId="0" xfId="2" applyFont="1" applyAlignment="1">
      <alignment wrapText="1"/>
    </xf>
    <xf numFmtId="1" fontId="4" fillId="5" borderId="14" xfId="2" applyNumberFormat="1" applyFill="1" applyBorder="1" applyAlignment="1">
      <alignment horizontal="center"/>
    </xf>
    <xf numFmtId="1" fontId="4" fillId="5" borderId="2" xfId="2" applyNumberFormat="1" applyFill="1" applyBorder="1" applyAlignment="1">
      <alignment horizontal="center"/>
    </xf>
    <xf numFmtId="1" fontId="4" fillId="5" borderId="20" xfId="2" applyNumberFormat="1" applyFill="1" applyBorder="1" applyAlignment="1">
      <alignment horizontal="center"/>
    </xf>
    <xf numFmtId="1" fontId="4" fillId="5" borderId="19" xfId="2" applyNumberFormat="1" applyFill="1" applyBorder="1" applyAlignment="1">
      <alignment horizontal="center"/>
    </xf>
    <xf numFmtId="1" fontId="4" fillId="5" borderId="21" xfId="2" applyNumberFormat="1" applyFill="1" applyBorder="1" applyAlignment="1">
      <alignment horizontal="center"/>
    </xf>
    <xf numFmtId="0" fontId="9" fillId="5" borderId="22" xfId="2" applyFont="1" applyFill="1" applyBorder="1"/>
    <xf numFmtId="1" fontId="4" fillId="5" borderId="15" xfId="2" applyNumberFormat="1" applyFill="1" applyBorder="1" applyAlignment="1">
      <alignment horizontal="center"/>
    </xf>
    <xf numFmtId="1" fontId="4" fillId="5" borderId="17" xfId="2" applyNumberFormat="1" applyFill="1" applyBorder="1" applyAlignment="1">
      <alignment horizontal="center"/>
    </xf>
    <xf numFmtId="1" fontId="4" fillId="5" borderId="23" xfId="2" applyNumberFormat="1" applyFill="1" applyBorder="1" applyAlignment="1">
      <alignment horizontal="center"/>
    </xf>
    <xf numFmtId="1" fontId="4" fillId="5" borderId="1" xfId="2" applyNumberFormat="1" applyFill="1" applyBorder="1" applyAlignment="1">
      <alignment horizontal="center"/>
    </xf>
    <xf numFmtId="0" fontId="9" fillId="5" borderId="24" xfId="2" applyFont="1" applyFill="1" applyBorder="1"/>
    <xf numFmtId="0" fontId="14" fillId="5" borderId="25" xfId="2" applyFont="1" applyFill="1" applyBorder="1" applyAlignment="1">
      <alignment horizontal="center" vertical="center"/>
    </xf>
    <xf numFmtId="0" fontId="14" fillId="5" borderId="26" xfId="2" applyFont="1" applyFill="1" applyBorder="1" applyAlignment="1">
      <alignment horizontal="center" vertical="center"/>
    </xf>
    <xf numFmtId="0" fontId="14" fillId="5" borderId="27" xfId="2" applyFont="1" applyFill="1" applyBorder="1" applyAlignment="1">
      <alignment horizontal="center" vertical="center"/>
    </xf>
    <xf numFmtId="0" fontId="14" fillId="5" borderId="28" xfId="2" applyFont="1" applyFill="1" applyBorder="1" applyAlignment="1">
      <alignment horizontal="center" vertical="center"/>
    </xf>
    <xf numFmtId="0" fontId="9" fillId="5" borderId="29" xfId="2" applyFont="1" applyFill="1" applyBorder="1"/>
    <xf numFmtId="167" fontId="4" fillId="5" borderId="32" xfId="2" applyNumberFormat="1" applyFill="1" applyBorder="1" applyAlignment="1">
      <alignment horizontal="center"/>
    </xf>
    <xf numFmtId="167" fontId="4" fillId="5" borderId="33" xfId="2" applyNumberFormat="1" applyFill="1" applyBorder="1" applyAlignment="1">
      <alignment horizontal="center"/>
    </xf>
    <xf numFmtId="0" fontId="15" fillId="0" borderId="0" xfId="2" applyFont="1" applyAlignment="1">
      <alignment wrapText="1"/>
    </xf>
    <xf numFmtId="0" fontId="4" fillId="5" borderId="34" xfId="2" applyFill="1" applyBorder="1" applyAlignment="1">
      <alignment horizontal="center"/>
    </xf>
    <xf numFmtId="167" fontId="4" fillId="5" borderId="23" xfId="2" applyNumberFormat="1" applyFill="1" applyBorder="1" applyAlignment="1">
      <alignment horizontal="center"/>
    </xf>
    <xf numFmtId="0" fontId="4" fillId="5" borderId="35" xfId="2" applyFill="1" applyBorder="1"/>
    <xf numFmtId="0" fontId="4" fillId="5" borderId="7" xfId="2" applyFill="1" applyBorder="1"/>
    <xf numFmtId="4" fontId="4" fillId="5" borderId="0" xfId="2" applyNumberFormat="1" applyFill="1" applyAlignment="1">
      <alignment horizontal="center"/>
    </xf>
    <xf numFmtId="0" fontId="9" fillId="5" borderId="42" xfId="2" applyFont="1" applyFill="1" applyBorder="1"/>
    <xf numFmtId="0" fontId="14" fillId="5" borderId="43" xfId="2" applyFont="1" applyFill="1" applyBorder="1" applyAlignment="1">
      <alignment horizontal="center"/>
    </xf>
    <xf numFmtId="0" fontId="3" fillId="4" borderId="44" xfId="0" applyFont="1" applyFill="1" applyBorder="1"/>
    <xf numFmtId="166" fontId="3" fillId="4" borderId="44" xfId="0" applyNumberFormat="1" applyFont="1" applyFill="1" applyBorder="1"/>
    <xf numFmtId="165" fontId="3" fillId="2" borderId="45" xfId="0" applyNumberFormat="1" applyFont="1" applyFill="1" applyBorder="1"/>
    <xf numFmtId="0" fontId="3" fillId="2" borderId="45" xfId="0" applyFont="1" applyFill="1" applyBorder="1"/>
    <xf numFmtId="165" fontId="3" fillId="2" borderId="46" xfId="0" applyNumberFormat="1" applyFont="1" applyFill="1" applyBorder="1"/>
    <xf numFmtId="14" fontId="3" fillId="2" borderId="44" xfId="0" applyNumberFormat="1" applyFont="1" applyFill="1" applyBorder="1"/>
    <xf numFmtId="165" fontId="3" fillId="4" borderId="44" xfId="0" applyNumberFormat="1" applyFont="1" applyFill="1" applyBorder="1"/>
    <xf numFmtId="0" fontId="3" fillId="4" borderId="47" xfId="0" applyFont="1" applyFill="1" applyBorder="1"/>
    <xf numFmtId="164" fontId="3" fillId="3" borderId="48" xfId="0" applyNumberFormat="1" applyFont="1" applyFill="1" applyBorder="1"/>
    <xf numFmtId="166" fontId="3" fillId="4" borderId="49" xfId="1" applyNumberFormat="1" applyFont="1" applyFill="1" applyBorder="1"/>
    <xf numFmtId="166" fontId="3" fillId="4" borderId="49" xfId="0" applyNumberFormat="1" applyFont="1" applyFill="1" applyBorder="1"/>
    <xf numFmtId="166" fontId="3" fillId="4" borderId="50" xfId="0" applyNumberFormat="1" applyFont="1" applyFill="1" applyBorder="1"/>
    <xf numFmtId="14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4" fillId="5" borderId="0" xfId="2" applyFill="1" applyAlignment="1">
      <alignment horizontal="right"/>
    </xf>
    <xf numFmtId="0" fontId="4" fillId="5" borderId="0" xfId="2" applyFill="1" applyAlignment="1">
      <alignment horizontal="center"/>
    </xf>
    <xf numFmtId="0" fontId="8" fillId="5" borderId="0" xfId="2" applyFont="1" applyFill="1" applyAlignment="1">
      <alignment horizontal="center"/>
    </xf>
    <xf numFmtId="0" fontId="6" fillId="0" borderId="0" xfId="2" applyFont="1" applyAlignment="1">
      <alignment horizontal="left"/>
    </xf>
    <xf numFmtId="0" fontId="4" fillId="5" borderId="9" xfId="2" applyFill="1" applyBorder="1" applyAlignment="1">
      <alignment horizontal="left"/>
    </xf>
    <xf numFmtId="0" fontId="4" fillId="5" borderId="0" xfId="2" applyFill="1" applyAlignment="1">
      <alignment horizontal="left"/>
    </xf>
    <xf numFmtId="0" fontId="4" fillId="5" borderId="8" xfId="2" applyFill="1" applyBorder="1" applyAlignment="1">
      <alignment horizontal="left"/>
    </xf>
    <xf numFmtId="0" fontId="6" fillId="5" borderId="0" xfId="2" applyFont="1" applyFill="1" applyAlignment="1">
      <alignment horizontal="left"/>
    </xf>
    <xf numFmtId="0" fontId="9" fillId="5" borderId="16" xfId="2" applyFont="1" applyFill="1" applyBorder="1" applyAlignment="1">
      <alignment horizontal="center" vertical="center"/>
    </xf>
    <xf numFmtId="0" fontId="9" fillId="5" borderId="17" xfId="2" applyFont="1" applyFill="1" applyBorder="1" applyAlignment="1">
      <alignment horizontal="center" vertical="center"/>
    </xf>
    <xf numFmtId="0" fontId="9" fillId="5" borderId="18" xfId="2" applyFont="1" applyFill="1" applyBorder="1" applyAlignment="1">
      <alignment horizontal="center" vertical="center"/>
    </xf>
    <xf numFmtId="0" fontId="9" fillId="5" borderId="19" xfId="2" applyFont="1" applyFill="1" applyBorder="1" applyAlignment="1">
      <alignment horizontal="center" vertical="center"/>
    </xf>
    <xf numFmtId="0" fontId="14" fillId="5" borderId="26" xfId="2" applyFont="1" applyFill="1" applyBorder="1" applyAlignment="1">
      <alignment horizontal="center"/>
    </xf>
    <xf numFmtId="0" fontId="14" fillId="5" borderId="38" xfId="2" applyFont="1" applyFill="1" applyBorder="1" applyAlignment="1">
      <alignment horizontal="center"/>
    </xf>
    <xf numFmtId="0" fontId="9" fillId="5" borderId="37" xfId="2" applyFont="1" applyFill="1" applyBorder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9" fillId="5" borderId="34" xfId="2" applyFont="1" applyFill="1" applyBorder="1" applyAlignment="1">
      <alignment horizontal="center" vertical="center"/>
    </xf>
    <xf numFmtId="0" fontId="4" fillId="5" borderId="9" xfId="2" applyFill="1" applyBorder="1" applyAlignment="1">
      <alignment horizontal="center"/>
    </xf>
    <xf numFmtId="0" fontId="4" fillId="5" borderId="34" xfId="2" applyFill="1" applyBorder="1" applyAlignment="1">
      <alignment horizontal="center"/>
    </xf>
    <xf numFmtId="0" fontId="4" fillId="5" borderId="4" xfId="2" applyFill="1" applyBorder="1" applyAlignment="1">
      <alignment horizontal="center"/>
    </xf>
    <xf numFmtId="0" fontId="4" fillId="5" borderId="36" xfId="2" applyFill="1" applyBorder="1" applyAlignment="1">
      <alignment horizontal="center"/>
    </xf>
    <xf numFmtId="0" fontId="4" fillId="5" borderId="7" xfId="2" applyFill="1" applyBorder="1" applyAlignment="1">
      <alignment horizontal="center"/>
    </xf>
    <xf numFmtId="0" fontId="4" fillId="5" borderId="35" xfId="2" applyFill="1" applyBorder="1" applyAlignment="1">
      <alignment horizontal="center"/>
    </xf>
    <xf numFmtId="0" fontId="4" fillId="5" borderId="31" xfId="2" applyFill="1" applyBorder="1" applyAlignment="1">
      <alignment horizontal="center"/>
    </xf>
    <xf numFmtId="0" fontId="4" fillId="5" borderId="30" xfId="2" applyFill="1" applyBorder="1" applyAlignment="1">
      <alignment horizontal="center"/>
    </xf>
    <xf numFmtId="0" fontId="9" fillId="5" borderId="22" xfId="2" applyFont="1" applyFill="1" applyBorder="1" applyAlignment="1">
      <alignment horizontal="center" vertical="center"/>
    </xf>
    <xf numFmtId="0" fontId="9" fillId="5" borderId="23" xfId="2" applyFont="1" applyFill="1" applyBorder="1" applyAlignment="1">
      <alignment horizontal="center" vertical="center"/>
    </xf>
    <xf numFmtId="0" fontId="4" fillId="5" borderId="41" xfId="2" applyFill="1" applyBorder="1" applyAlignment="1">
      <alignment horizontal="center"/>
    </xf>
    <xf numFmtId="0" fontId="4" fillId="5" borderId="40" xfId="2" applyFill="1" applyBorder="1" applyAlignment="1">
      <alignment horizontal="center"/>
    </xf>
    <xf numFmtId="0" fontId="4" fillId="5" borderId="39" xfId="2" applyFill="1" applyBorder="1" applyAlignment="1">
      <alignment horizontal="center"/>
    </xf>
    <xf numFmtId="0" fontId="16" fillId="5" borderId="0" xfId="2" applyFont="1" applyFill="1" applyAlignment="1">
      <alignment horizontal="center"/>
    </xf>
    <xf numFmtId="0" fontId="9" fillId="5" borderId="0" xfId="2" applyFont="1" applyFill="1" applyAlignment="1">
      <alignment horizontal="center"/>
    </xf>
    <xf numFmtId="168" fontId="3" fillId="2" borderId="45" xfId="0" applyNumberFormat="1" applyFont="1" applyFill="1" applyBorder="1"/>
    <xf numFmtId="165" fontId="3" fillId="3" borderId="1" xfId="0" applyNumberFormat="1" applyFont="1" applyFill="1" applyBorder="1"/>
    <xf numFmtId="165" fontId="3" fillId="0" borderId="0" xfId="0" applyNumberFormat="1" applyFont="1"/>
    <xf numFmtId="165" fontId="3" fillId="0" borderId="1" xfId="0" applyNumberFormat="1" applyFont="1" applyBorder="1" applyAlignment="1">
      <alignment textRotation="45" wrapText="1"/>
    </xf>
    <xf numFmtId="0" fontId="0" fillId="8" borderId="1" xfId="0" applyFill="1" applyBorder="1"/>
    <xf numFmtId="0" fontId="0" fillId="2" borderId="1" xfId="0" applyFill="1" applyBorder="1"/>
    <xf numFmtId="165" fontId="0" fillId="0" borderId="1" xfId="0" applyNumberFormat="1" applyBorder="1"/>
    <xf numFmtId="0" fontId="0" fillId="2" borderId="1" xfId="0" applyFill="1" applyBorder="1" applyAlignment="1">
      <alignment horizontal="right"/>
    </xf>
    <xf numFmtId="168" fontId="0" fillId="0" borderId="1" xfId="0" applyNumberFormat="1" applyBorder="1"/>
  </cellXfs>
  <cellStyles count="4">
    <cellStyle name="Гиперссылка" xfId="3" builtinId="8"/>
    <cellStyle name="Денежный" xfId="1" builtinId="4"/>
    <cellStyle name="Обычный" xfId="0" builtinId="0"/>
    <cellStyle name="Обычный 2" xfId="2" xr:uid="{C1D263D0-D1F0-4730-8E70-1D456FBF8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workbookViewId="0">
      <pane ySplit="1" topLeftCell="A2" activePane="bottomLeft" state="frozen"/>
      <selection pane="bottomLeft" activeCell="A2" sqref="A2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1" x14ac:dyDescent="0.3">
      <c r="A2" s="1">
        <v>45292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1" x14ac:dyDescent="0.3">
      <c r="A3" s="1">
        <v>45293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2" si="0">C3*$D$36*24+D3*$E$36*24+IF(E3="ДА",-$F$36,IF(E3="нет",$G$36))</f>
        <v>0</v>
      </c>
      <c r="H3" s="7"/>
      <c r="I3" s="7"/>
      <c r="J3" s="11"/>
      <c r="K3" s="93">
        <v>0</v>
      </c>
    </row>
    <row r="4" spans="1:11" x14ac:dyDescent="0.3">
      <c r="A4" s="1">
        <v>45294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1" x14ac:dyDescent="0.3">
      <c r="A5" s="1">
        <v>45295</v>
      </c>
      <c r="B5" s="7"/>
      <c r="C5" s="8">
        <f t="shared" ref="C5:C32" si="1">MIN("8:00",K5)</f>
        <v>0</v>
      </c>
      <c r="D5" s="8">
        <f t="shared" ref="D5:D32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1" x14ac:dyDescent="0.3">
      <c r="A6" s="1">
        <v>45296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1" x14ac:dyDescent="0.3">
      <c r="A7" s="1">
        <v>45297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1" x14ac:dyDescent="0.3">
      <c r="A8" s="1">
        <v>45298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1" x14ac:dyDescent="0.3">
      <c r="A9" s="1">
        <v>45299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1" x14ac:dyDescent="0.3">
      <c r="A10" s="1">
        <v>45300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1" x14ac:dyDescent="0.3">
      <c r="A11" s="1">
        <v>45301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1" x14ac:dyDescent="0.3">
      <c r="A12" s="1">
        <v>45302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1" x14ac:dyDescent="0.3">
      <c r="A13" s="1">
        <v>45303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1" x14ac:dyDescent="0.3">
      <c r="A14" s="1">
        <v>45304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1" x14ac:dyDescent="0.3">
      <c r="A15" s="1">
        <v>45305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1" x14ac:dyDescent="0.3">
      <c r="A16" s="1">
        <v>45306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45307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45308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45309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45310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45311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45312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45313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45314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45315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45316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45317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45318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45319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45320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>
        <v>45321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7"/>
      <c r="J31" s="11"/>
      <c r="K31" s="93">
        <v>0</v>
      </c>
    </row>
    <row r="32" spans="1:11" ht="15" thickBot="1" x14ac:dyDescent="0.35">
      <c r="A32" s="88">
        <v>45322</v>
      </c>
      <c r="B32" s="83"/>
      <c r="C32" s="84">
        <f t="shared" si="1"/>
        <v>0</v>
      </c>
      <c r="D32" s="84">
        <f t="shared" si="2"/>
        <v>0</v>
      </c>
      <c r="E32" s="83"/>
      <c r="F32" s="83"/>
      <c r="G32" s="89">
        <f t="shared" si="0"/>
        <v>0</v>
      </c>
      <c r="H32" s="83"/>
      <c r="I32" s="83"/>
      <c r="J32" s="90"/>
      <c r="K32" s="94">
        <v>0</v>
      </c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0</v>
      </c>
      <c r="H33" s="86"/>
      <c r="I33" s="85">
        <f>G33-H33+SUM(I2:I32)</f>
        <v>0</v>
      </c>
      <c r="J33" s="87">
        <f>H33-G33</f>
        <v>0</v>
      </c>
      <c r="K33" s="130">
        <f>SUM(K2:K32)</f>
        <v>0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времени'!C11</f>
        <v>551.47058823529414</v>
      </c>
      <c r="E36" s="18">
        <f>D36*1.2</f>
        <v>661.76470588235293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29A1C-3296-4EF5-BC94-AF6CB121311E}">
  <dimension ref="A1:K36"/>
  <sheetViews>
    <sheetView workbookViewId="0">
      <pane ySplit="1" topLeftCell="A14" activePane="bottomLeft" state="frozen"/>
      <selection pane="bottomLeft" activeCell="J34" sqref="J34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1" x14ac:dyDescent="0.3">
      <c r="A2" s="1">
        <v>45566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1" x14ac:dyDescent="0.3">
      <c r="A3" s="1">
        <v>45567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2" si="0">C3*$D$36*24+D3*$E$36*24+IF(E3="ДА",-$F$36,IF(E3="нет",$G$36))</f>
        <v>0</v>
      </c>
      <c r="H3" s="7"/>
      <c r="I3" s="7"/>
      <c r="J3" s="11"/>
      <c r="K3" s="93">
        <v>0</v>
      </c>
    </row>
    <row r="4" spans="1:11" x14ac:dyDescent="0.3">
      <c r="A4" s="1">
        <v>45568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1" x14ac:dyDescent="0.3">
      <c r="A5" s="1">
        <v>45569</v>
      </c>
      <c r="B5" s="7"/>
      <c r="C5" s="8">
        <f t="shared" ref="C5:C32" si="1">MIN("8:00",K5)</f>
        <v>0</v>
      </c>
      <c r="D5" s="8">
        <f t="shared" ref="D5:D32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1" x14ac:dyDescent="0.3">
      <c r="A6" s="1">
        <v>45570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1" x14ac:dyDescent="0.3">
      <c r="A7" s="1">
        <v>45571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1" x14ac:dyDescent="0.3">
      <c r="A8" s="1">
        <v>45572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1" x14ac:dyDescent="0.3">
      <c r="A9" s="1">
        <v>45573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1" x14ac:dyDescent="0.3">
      <c r="A10" s="1">
        <v>45574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1" x14ac:dyDescent="0.3">
      <c r="A11" s="1">
        <v>45575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1" x14ac:dyDescent="0.3">
      <c r="A12" s="1">
        <v>45576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1" x14ac:dyDescent="0.3">
      <c r="A13" s="1">
        <v>45577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1" x14ac:dyDescent="0.3">
      <c r="A14" s="1">
        <v>45578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1" x14ac:dyDescent="0.3">
      <c r="A15" s="1">
        <v>45579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1" x14ac:dyDescent="0.3">
      <c r="A16" s="1">
        <v>45580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45581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45582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45583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45584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45585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45586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45587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45588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45589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45590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45591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45592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45593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45594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>
        <v>45595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7"/>
      <c r="J31" s="11"/>
      <c r="K31" s="93">
        <v>0</v>
      </c>
    </row>
    <row r="32" spans="1:11" ht="15" thickBot="1" x14ac:dyDescent="0.35">
      <c r="A32" s="1">
        <v>45596</v>
      </c>
      <c r="B32" s="83"/>
      <c r="C32" s="84">
        <f t="shared" si="1"/>
        <v>0</v>
      </c>
      <c r="D32" s="84">
        <f t="shared" si="2"/>
        <v>0</v>
      </c>
      <c r="E32" s="83"/>
      <c r="F32" s="83"/>
      <c r="G32" s="89">
        <f t="shared" si="0"/>
        <v>0</v>
      </c>
      <c r="H32" s="83"/>
      <c r="I32" s="83"/>
      <c r="J32" s="90"/>
      <c r="K32" s="94">
        <v>0</v>
      </c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0</v>
      </c>
      <c r="H33" s="86"/>
      <c r="I33" s="85">
        <f>G33-H33+SUM(I2:I32)</f>
        <v>0</v>
      </c>
      <c r="J33" s="87">
        <f>H33-G33+Сентябрь!J33-SUM(I2:I32)</f>
        <v>-39093.940089748939</v>
      </c>
      <c r="K33" s="130">
        <f>SUM(K2:K32)</f>
        <v>0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времени'!C44</f>
        <v>407.60869565217394</v>
      </c>
      <c r="E36" s="18">
        <f>D36*1.2</f>
        <v>489.13043478260869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C08B1-B5B6-4B05-9F2E-F6EE0F0A2483}">
  <dimension ref="A1:K36"/>
  <sheetViews>
    <sheetView workbookViewId="0">
      <pane ySplit="1" topLeftCell="A14" activePane="bottomLeft" state="frozen"/>
      <selection pane="bottomLeft" activeCell="J34" sqref="J34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11.21875" style="6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1" x14ac:dyDescent="0.3">
      <c r="A2" s="1">
        <v>45597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1" x14ac:dyDescent="0.3">
      <c r="A3" s="1">
        <v>45598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1" si="0">C3*$D$36*24+D3*$E$36*24+IF(E3="ДА",-$F$36,IF(E3="нет",$G$36))</f>
        <v>0</v>
      </c>
      <c r="H3" s="7"/>
      <c r="I3" s="7"/>
      <c r="J3" s="11"/>
      <c r="K3" s="93">
        <v>0</v>
      </c>
    </row>
    <row r="4" spans="1:11" x14ac:dyDescent="0.3">
      <c r="A4" s="1">
        <v>45599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1" x14ac:dyDescent="0.3">
      <c r="A5" s="1">
        <v>45600</v>
      </c>
      <c r="B5" s="7"/>
      <c r="C5" s="8">
        <f t="shared" ref="C5:C31" si="1">MIN("8:00",K5)</f>
        <v>0</v>
      </c>
      <c r="D5" s="8">
        <f t="shared" ref="D5:D31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1" x14ac:dyDescent="0.3">
      <c r="A6" s="1">
        <v>45601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1" x14ac:dyDescent="0.3">
      <c r="A7" s="1">
        <v>45602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1" x14ac:dyDescent="0.3">
      <c r="A8" s="1">
        <v>45603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1" x14ac:dyDescent="0.3">
      <c r="A9" s="1">
        <v>45604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1" x14ac:dyDescent="0.3">
      <c r="A10" s="1">
        <v>45605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1" x14ac:dyDescent="0.3">
      <c r="A11" s="1">
        <v>45606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1" x14ac:dyDescent="0.3">
      <c r="A12" s="1">
        <v>45607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1" x14ac:dyDescent="0.3">
      <c r="A13" s="1">
        <v>45608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1" x14ac:dyDescent="0.3">
      <c r="A14" s="1">
        <v>45609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1" x14ac:dyDescent="0.3">
      <c r="A15" s="1">
        <v>45610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1" x14ac:dyDescent="0.3">
      <c r="A16" s="1">
        <v>45611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45612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45613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45614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45615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45616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45617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45618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45619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45620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45621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45622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45623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45624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45625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>
        <v>45626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7"/>
      <c r="J31" s="11"/>
      <c r="K31" s="93">
        <v>0</v>
      </c>
    </row>
    <row r="32" spans="1:11" ht="15" thickBot="1" x14ac:dyDescent="0.35">
      <c r="A32" s="88"/>
      <c r="B32" s="83"/>
      <c r="C32" s="84"/>
      <c r="D32" s="84"/>
      <c r="E32" s="83"/>
      <c r="F32" s="83"/>
      <c r="G32" s="89"/>
      <c r="H32" s="83"/>
      <c r="I32" s="83"/>
      <c r="J32" s="90"/>
      <c r="K32" s="94"/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0</v>
      </c>
      <c r="H33" s="86"/>
      <c r="I33" s="85">
        <f>G33-H33+SUM(I2:I32)</f>
        <v>0</v>
      </c>
      <c r="J33" s="87">
        <f>H33-G33+Октябрь!J33-SUM(I2:I32)</f>
        <v>-39093.940089748939</v>
      </c>
      <c r="K33" s="130">
        <f>SUM(K2:K32)</f>
        <v>0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времени'!D44</f>
        <v>449.10179640718565</v>
      </c>
      <c r="E36" s="18">
        <f>D36*1.2</f>
        <v>538.92215568862275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D21FA-1950-4F4C-91F9-1DADBA152433}">
  <dimension ref="A1:K36"/>
  <sheetViews>
    <sheetView workbookViewId="0">
      <pane ySplit="1" topLeftCell="A14" activePane="bottomLeft" state="frozen"/>
      <selection pane="bottomLeft" activeCell="J34" sqref="J34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1" x14ac:dyDescent="0.3">
      <c r="A2" s="1">
        <v>45627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1" x14ac:dyDescent="0.3">
      <c r="A3" s="1">
        <v>45628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2" si="0">C3*$D$36*24+D3*$E$36*24+IF(E3="ДА",-$F$36,IF(E3="нет",$G$36))</f>
        <v>0</v>
      </c>
      <c r="H3" s="7"/>
      <c r="I3" s="7"/>
      <c r="J3" s="11"/>
      <c r="K3" s="93">
        <v>0</v>
      </c>
    </row>
    <row r="4" spans="1:11" x14ac:dyDescent="0.3">
      <c r="A4" s="1">
        <v>45629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1" x14ac:dyDescent="0.3">
      <c r="A5" s="1">
        <v>45630</v>
      </c>
      <c r="B5" s="7"/>
      <c r="C5" s="8">
        <f t="shared" ref="C5:C32" si="1">MIN("8:00",K5)</f>
        <v>0</v>
      </c>
      <c r="D5" s="8">
        <f t="shared" ref="D5:D32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1" x14ac:dyDescent="0.3">
      <c r="A6" s="1">
        <v>45631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1" x14ac:dyDescent="0.3">
      <c r="A7" s="1">
        <v>45632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1" x14ac:dyDescent="0.3">
      <c r="A8" s="1">
        <v>45633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1" x14ac:dyDescent="0.3">
      <c r="A9" s="1">
        <v>45634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1" x14ac:dyDescent="0.3">
      <c r="A10" s="1">
        <v>45635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1" x14ac:dyDescent="0.3">
      <c r="A11" s="1">
        <v>45636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1" x14ac:dyDescent="0.3">
      <c r="A12" s="1">
        <v>45637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1" x14ac:dyDescent="0.3">
      <c r="A13" s="1">
        <v>45638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1" x14ac:dyDescent="0.3">
      <c r="A14" s="1">
        <v>45639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1" x14ac:dyDescent="0.3">
      <c r="A15" s="1">
        <v>45640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1" x14ac:dyDescent="0.3">
      <c r="A16" s="1">
        <v>45641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45642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45643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45644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45645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45646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45647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45648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45649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45650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45651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45652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45653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45654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45655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>
        <v>45656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7"/>
      <c r="J31" s="11"/>
      <c r="K31" s="93">
        <v>0</v>
      </c>
    </row>
    <row r="32" spans="1:11" ht="15" thickBot="1" x14ac:dyDescent="0.35">
      <c r="A32" s="1">
        <v>45657</v>
      </c>
      <c r="B32" s="83"/>
      <c r="C32" s="84">
        <f t="shared" si="1"/>
        <v>0</v>
      </c>
      <c r="D32" s="84">
        <f t="shared" si="2"/>
        <v>0</v>
      </c>
      <c r="E32" s="83"/>
      <c r="F32" s="83"/>
      <c r="G32" s="89">
        <f t="shared" si="0"/>
        <v>0</v>
      </c>
      <c r="H32" s="83"/>
      <c r="I32" s="83"/>
      <c r="J32" s="90"/>
      <c r="K32" s="94">
        <v>0</v>
      </c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0</v>
      </c>
      <c r="H33" s="86"/>
      <c r="I33" s="85">
        <f>G33-H33+SUM(I2:I32)</f>
        <v>0</v>
      </c>
      <c r="J33" s="87">
        <f>H33-G33+Ноябрь!J33-SUM(I2:I32)</f>
        <v>-39093.940089748939</v>
      </c>
      <c r="K33" s="130">
        <f>SUM(K2:K32)</f>
        <v>0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времени'!E44</f>
        <v>446.42857142857144</v>
      </c>
      <c r="E36" s="18">
        <f>D36*1.2</f>
        <v>535.71428571428567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C56D-AD07-454B-BAB4-E3794813E327}">
  <dimension ref="A1:F14"/>
  <sheetViews>
    <sheetView workbookViewId="0">
      <selection activeCell="I20" sqref="I20"/>
    </sheetView>
  </sheetViews>
  <sheetFormatPr defaultRowHeight="14.4" x14ac:dyDescent="0.3"/>
  <cols>
    <col min="1" max="1" width="16.44140625" customWidth="1"/>
    <col min="2" max="2" width="14.77734375" customWidth="1"/>
    <col min="3" max="3" width="11.44140625" customWidth="1"/>
    <col min="4" max="4" width="16.77734375" customWidth="1"/>
    <col min="5" max="5" width="17.21875" customWidth="1"/>
    <col min="6" max="6" width="14.44140625" customWidth="1"/>
  </cols>
  <sheetData>
    <row r="1" spans="1:6" x14ac:dyDescent="0.3">
      <c r="A1" s="134" t="s">
        <v>60</v>
      </c>
      <c r="B1" s="134" t="s">
        <v>61</v>
      </c>
      <c r="C1" s="134" t="s">
        <v>62</v>
      </c>
      <c r="D1" s="134" t="s">
        <v>8</v>
      </c>
      <c r="E1" s="134" t="s">
        <v>9</v>
      </c>
      <c r="F1" s="134" t="s">
        <v>65</v>
      </c>
    </row>
    <row r="2" spans="1:6" x14ac:dyDescent="0.3">
      <c r="A2" s="135" t="s">
        <v>39</v>
      </c>
      <c r="B2" s="136">
        <f t="shared" ref="B2:B13" ca="1" si="0">SUM(INDIRECT(A2&amp;"!G2:G32"))</f>
        <v>0</v>
      </c>
      <c r="C2" s="136"/>
      <c r="D2" s="136">
        <f t="shared" ref="D2:E13" ca="1" si="1">SUM(INDIRECT(A2&amp;"!I2:I33"))</f>
        <v>0</v>
      </c>
      <c r="E2" s="136">
        <f ca="1">SUM(INDIRECT(A2&amp;"!J2:J33"))</f>
        <v>0</v>
      </c>
      <c r="F2" s="138">
        <f ca="1">SUM(INDIRECT(A2&amp;"!K2:K32"))</f>
        <v>0</v>
      </c>
    </row>
    <row r="3" spans="1:6" x14ac:dyDescent="0.3">
      <c r="A3" s="135" t="s">
        <v>38</v>
      </c>
      <c r="B3" s="136">
        <f t="shared" ca="1" si="0"/>
        <v>0</v>
      </c>
      <c r="C3" s="136"/>
      <c r="D3" s="136">
        <f t="shared" ca="1" si="1"/>
        <v>0</v>
      </c>
      <c r="E3" s="136">
        <f t="shared" ref="E3:F14" ca="1" si="2">SUM(INDIRECT(A3&amp;"!J2:J33"))</f>
        <v>0</v>
      </c>
      <c r="F3" s="138">
        <f t="shared" ref="F3:F14" ca="1" si="3">SUM(INDIRECT(A3&amp;"!K2:K32"))</f>
        <v>0</v>
      </c>
    </row>
    <row r="4" spans="1:6" x14ac:dyDescent="0.3">
      <c r="A4" s="135" t="s">
        <v>37</v>
      </c>
      <c r="B4" s="136">
        <f t="shared" ca="1" si="0"/>
        <v>0</v>
      </c>
      <c r="C4" s="136"/>
      <c r="D4" s="136">
        <f t="shared" ca="1" si="1"/>
        <v>0</v>
      </c>
      <c r="E4" s="136">
        <f t="shared" ca="1" si="2"/>
        <v>0</v>
      </c>
      <c r="F4" s="138">
        <f t="shared" ca="1" si="3"/>
        <v>0</v>
      </c>
    </row>
    <row r="5" spans="1:6" x14ac:dyDescent="0.3">
      <c r="A5" s="135" t="s">
        <v>36</v>
      </c>
      <c r="B5" s="136">
        <f t="shared" ca="1" si="0"/>
        <v>0</v>
      </c>
      <c r="C5" s="136"/>
      <c r="D5" s="136">
        <f t="shared" ca="1" si="1"/>
        <v>0</v>
      </c>
      <c r="E5" s="136">
        <f t="shared" ca="1" si="2"/>
        <v>0</v>
      </c>
      <c r="F5" s="138">
        <f t="shared" ca="1" si="3"/>
        <v>0</v>
      </c>
    </row>
    <row r="6" spans="1:6" x14ac:dyDescent="0.3">
      <c r="A6" s="135" t="s">
        <v>35</v>
      </c>
      <c r="B6" s="136">
        <f t="shared" ca="1" si="0"/>
        <v>74716.981132075467</v>
      </c>
      <c r="C6" s="136"/>
      <c r="D6" s="136">
        <f t="shared" ca="1" si="1"/>
        <v>1.132075471105054E-3</v>
      </c>
      <c r="E6" s="136">
        <f t="shared" ca="1" si="2"/>
        <v>-1.132075471105054E-3</v>
      </c>
      <c r="F6" s="138">
        <f t="shared" ca="1" si="3"/>
        <v>6.3749999999999991</v>
      </c>
    </row>
    <row r="7" spans="1:6" x14ac:dyDescent="0.3">
      <c r="A7" s="135" t="s">
        <v>34</v>
      </c>
      <c r="B7" s="136">
        <f t="shared" ca="1" si="0"/>
        <v>54387.417218543036</v>
      </c>
      <c r="C7" s="136"/>
      <c r="D7" s="136">
        <f t="shared" ca="1" si="1"/>
        <v>33387.417218543036</v>
      </c>
      <c r="E7" s="136">
        <f t="shared" ca="1" si="2"/>
        <v>-33387.418350618507</v>
      </c>
      <c r="F7" s="138">
        <f t="shared" ca="1" si="3"/>
        <v>4.5625</v>
      </c>
    </row>
    <row r="8" spans="1:6" x14ac:dyDescent="0.3">
      <c r="A8" s="135" t="s">
        <v>33</v>
      </c>
      <c r="B8" s="136">
        <f t="shared" ca="1" si="0"/>
        <v>5706.5217391304359</v>
      </c>
      <c r="C8" s="136"/>
      <c r="D8" s="136">
        <f t="shared" ca="1" si="1"/>
        <v>39093.938957673468</v>
      </c>
      <c r="E8" s="136">
        <f t="shared" ca="1" si="2"/>
        <v>-39093.940089748939</v>
      </c>
      <c r="F8" s="138">
        <f t="shared" ca="1" si="3"/>
        <v>0.58333333333333337</v>
      </c>
    </row>
    <row r="9" spans="1:6" x14ac:dyDescent="0.3">
      <c r="A9" s="135" t="s">
        <v>32</v>
      </c>
      <c r="B9" s="136">
        <f t="shared" ca="1" si="0"/>
        <v>0</v>
      </c>
      <c r="C9" s="136"/>
      <c r="D9" s="136">
        <f t="shared" ca="1" si="1"/>
        <v>0</v>
      </c>
      <c r="E9" s="136">
        <f t="shared" ca="1" si="2"/>
        <v>-39093.940089748939</v>
      </c>
      <c r="F9" s="138">
        <f t="shared" ca="1" si="3"/>
        <v>0</v>
      </c>
    </row>
    <row r="10" spans="1:6" x14ac:dyDescent="0.3">
      <c r="A10" s="135" t="s">
        <v>31</v>
      </c>
      <c r="B10" s="136">
        <f t="shared" ca="1" si="0"/>
        <v>0</v>
      </c>
      <c r="C10" s="136"/>
      <c r="D10" s="136">
        <f t="shared" ca="1" si="1"/>
        <v>0</v>
      </c>
      <c r="E10" s="136">
        <f t="shared" ca="1" si="2"/>
        <v>-39093.940089748939</v>
      </c>
      <c r="F10" s="138">
        <f t="shared" ca="1" si="3"/>
        <v>0</v>
      </c>
    </row>
    <row r="11" spans="1:6" x14ac:dyDescent="0.3">
      <c r="A11" s="135" t="s">
        <v>30</v>
      </c>
      <c r="B11" s="136">
        <f t="shared" ca="1" si="0"/>
        <v>0</v>
      </c>
      <c r="C11" s="136"/>
      <c r="D11" s="136">
        <f t="shared" ca="1" si="1"/>
        <v>0</v>
      </c>
      <c r="E11" s="136">
        <f t="shared" ca="1" si="2"/>
        <v>-39093.940089748939</v>
      </c>
      <c r="F11" s="138">
        <f t="shared" ca="1" si="3"/>
        <v>0</v>
      </c>
    </row>
    <row r="12" spans="1:6" x14ac:dyDescent="0.3">
      <c r="A12" s="135" t="s">
        <v>29</v>
      </c>
      <c r="B12" s="136">
        <f t="shared" ca="1" si="0"/>
        <v>0</v>
      </c>
      <c r="C12" s="136"/>
      <c r="D12" s="136">
        <f t="shared" ca="1" si="1"/>
        <v>0</v>
      </c>
      <c r="E12" s="136">
        <f t="shared" ca="1" si="2"/>
        <v>-39093.940089748939</v>
      </c>
      <c r="F12" s="138">
        <f t="shared" ca="1" si="3"/>
        <v>0</v>
      </c>
    </row>
    <row r="13" spans="1:6" x14ac:dyDescent="0.3">
      <c r="A13" s="135" t="s">
        <v>28</v>
      </c>
      <c r="B13" s="136">
        <f t="shared" ca="1" si="0"/>
        <v>0</v>
      </c>
      <c r="C13" s="136"/>
      <c r="D13" s="136">
        <f t="shared" ca="1" si="1"/>
        <v>0</v>
      </c>
      <c r="E13" s="136">
        <f t="shared" ca="1" si="2"/>
        <v>-39093.940089748939</v>
      </c>
      <c r="F13" s="138">
        <f t="shared" ca="1" si="3"/>
        <v>0</v>
      </c>
    </row>
    <row r="14" spans="1:6" x14ac:dyDescent="0.3">
      <c r="A14" s="137" t="s">
        <v>63</v>
      </c>
      <c r="B14" s="136">
        <f ca="1">SUM(B2:B13)</f>
        <v>134810.92008974895</v>
      </c>
      <c r="C14" s="136"/>
      <c r="D14" s="136">
        <f ca="1">SUM(D2:D13)</f>
        <v>72481.357308291976</v>
      </c>
      <c r="E14" s="136">
        <f ca="1">SUM(E2:E13)</f>
        <v>-267951.06002118764</v>
      </c>
      <c r="F14" s="138">
        <f ca="1">SUM(F2:F13)</f>
        <v>11.520833333333334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B3EE-194E-4B05-94E5-9C157ACF3656}">
  <dimension ref="B1:AI48"/>
  <sheetViews>
    <sheetView showGridLines="0" zoomScaleNormal="100" zoomScaleSheetLayoutView="100" workbookViewId="0">
      <selection activeCell="A50" sqref="A50"/>
    </sheetView>
  </sheetViews>
  <sheetFormatPr defaultColWidth="9.109375" defaultRowHeight="13.2" x14ac:dyDescent="0.25"/>
  <cols>
    <col min="1" max="1" width="3.44140625" style="20" customWidth="1"/>
    <col min="2" max="2" width="16.33203125" style="20" customWidth="1"/>
    <col min="3" max="20" width="3.6640625" style="20" customWidth="1"/>
    <col min="21" max="22" width="9.109375" style="20"/>
    <col min="23" max="31" width="4.44140625" style="21" customWidth="1"/>
    <col min="32" max="32" width="8.88671875" style="21" customWidth="1"/>
    <col min="33" max="16384" width="9.109375" style="20"/>
  </cols>
  <sheetData>
    <row r="1" spans="2:35" ht="13.8" x14ac:dyDescent="0.25">
      <c r="B1" s="100" t="s">
        <v>41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2:35" ht="13.8" x14ac:dyDescent="0.25">
      <c r="B2" s="100" t="s">
        <v>40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2:35" ht="21" customHeight="1" x14ac:dyDescent="0.25">
      <c r="C3" s="105" t="s">
        <v>39</v>
      </c>
      <c r="D3" s="105"/>
      <c r="E3" s="105"/>
      <c r="F3" s="105"/>
      <c r="G3" s="105"/>
      <c r="H3" s="105"/>
      <c r="I3" s="105" t="s">
        <v>38</v>
      </c>
      <c r="J3" s="105"/>
      <c r="K3" s="105"/>
      <c r="L3" s="105"/>
      <c r="M3" s="105"/>
      <c r="N3" s="105"/>
      <c r="O3" s="105" t="s">
        <v>37</v>
      </c>
      <c r="P3" s="105"/>
      <c r="Q3" s="105"/>
      <c r="R3" s="105"/>
      <c r="S3" s="105"/>
      <c r="T3" s="105"/>
    </row>
    <row r="4" spans="2:35" x14ac:dyDescent="0.25">
      <c r="B4" s="25" t="s">
        <v>27</v>
      </c>
      <c r="C4" s="29">
        <v>1</v>
      </c>
      <c r="D4" s="29">
        <v>8</v>
      </c>
      <c r="E4" s="28">
        <v>15</v>
      </c>
      <c r="F4" s="28">
        <v>22</v>
      </c>
      <c r="G4" s="28">
        <v>29</v>
      </c>
      <c r="H4" s="28"/>
      <c r="I4" s="28"/>
      <c r="J4" s="28">
        <v>5</v>
      </c>
      <c r="K4" s="28">
        <v>12</v>
      </c>
      <c r="L4" s="28">
        <v>19</v>
      </c>
      <c r="M4" s="28">
        <v>26</v>
      </c>
      <c r="N4" s="28"/>
      <c r="O4" s="28"/>
      <c r="P4" s="28">
        <v>4</v>
      </c>
      <c r="Q4" s="28">
        <v>11</v>
      </c>
      <c r="R4" s="28">
        <v>18</v>
      </c>
      <c r="S4" s="28">
        <v>25</v>
      </c>
      <c r="T4" s="28"/>
      <c r="AG4" s="23"/>
    </row>
    <row r="5" spans="2:35" x14ac:dyDescent="0.25">
      <c r="B5" s="25" t="s">
        <v>26</v>
      </c>
      <c r="C5" s="29">
        <v>2</v>
      </c>
      <c r="D5" s="28">
        <v>9</v>
      </c>
      <c r="E5" s="28">
        <v>16</v>
      </c>
      <c r="F5" s="28">
        <v>23</v>
      </c>
      <c r="G5" s="28">
        <v>30</v>
      </c>
      <c r="H5" s="28"/>
      <c r="I5" s="28"/>
      <c r="J5" s="28">
        <v>6</v>
      </c>
      <c r="K5" s="28">
        <v>13</v>
      </c>
      <c r="L5" s="28">
        <v>20</v>
      </c>
      <c r="M5" s="28">
        <v>27</v>
      </c>
      <c r="N5" s="28"/>
      <c r="O5" s="28"/>
      <c r="P5" s="28">
        <v>5</v>
      </c>
      <c r="Q5" s="28">
        <v>12</v>
      </c>
      <c r="R5" s="28">
        <v>19</v>
      </c>
      <c r="S5" s="28">
        <v>26</v>
      </c>
      <c r="T5" s="28"/>
      <c r="W5" s="28"/>
      <c r="X5" s="28"/>
      <c r="Y5" s="28"/>
      <c r="Z5" s="28"/>
      <c r="AA5" s="28"/>
      <c r="AB5" s="28"/>
    </row>
    <row r="6" spans="2:35" x14ac:dyDescent="0.25">
      <c r="B6" s="25" t="s">
        <v>25</v>
      </c>
      <c r="C6" s="29">
        <v>3</v>
      </c>
      <c r="D6" s="28">
        <v>10</v>
      </c>
      <c r="E6" s="28">
        <v>17</v>
      </c>
      <c r="F6" s="28">
        <v>24</v>
      </c>
      <c r="G6" s="28">
        <v>31</v>
      </c>
      <c r="H6" s="28"/>
      <c r="I6" s="28"/>
      <c r="J6" s="28">
        <v>7</v>
      </c>
      <c r="K6" s="28">
        <v>14</v>
      </c>
      <c r="L6" s="28">
        <v>21</v>
      </c>
      <c r="M6" s="28">
        <v>28</v>
      </c>
      <c r="N6" s="28"/>
      <c r="O6" s="28"/>
      <c r="P6" s="28">
        <v>6</v>
      </c>
      <c r="Q6" s="28">
        <v>13</v>
      </c>
      <c r="R6" s="28">
        <v>20</v>
      </c>
      <c r="S6" s="28">
        <v>27</v>
      </c>
      <c r="T6" s="28"/>
      <c r="W6" s="28"/>
      <c r="X6" s="28"/>
      <c r="Y6" s="28"/>
      <c r="Z6" s="28"/>
      <c r="AA6" s="28"/>
      <c r="AB6" s="28"/>
    </row>
    <row r="7" spans="2:35" x14ac:dyDescent="0.25">
      <c r="B7" s="25" t="s">
        <v>24</v>
      </c>
      <c r="C7" s="29">
        <v>4</v>
      </c>
      <c r="D7" s="28">
        <v>11</v>
      </c>
      <c r="E7" s="28">
        <v>18</v>
      </c>
      <c r="F7" s="28">
        <v>25</v>
      </c>
      <c r="G7" s="28"/>
      <c r="H7" s="28"/>
      <c r="I7" s="28">
        <v>1</v>
      </c>
      <c r="J7" s="28">
        <v>8</v>
      </c>
      <c r="K7" s="28">
        <v>15</v>
      </c>
      <c r="L7" s="31">
        <v>22</v>
      </c>
      <c r="M7" s="28">
        <v>29</v>
      </c>
      <c r="N7" s="28"/>
      <c r="O7" s="28"/>
      <c r="P7" s="31">
        <v>7</v>
      </c>
      <c r="Q7" s="28">
        <v>14</v>
      </c>
      <c r="R7" s="28">
        <v>21</v>
      </c>
      <c r="S7" s="28">
        <v>28</v>
      </c>
      <c r="T7" s="28"/>
      <c r="U7" s="21"/>
      <c r="W7" s="28"/>
      <c r="X7" s="28"/>
      <c r="Y7" s="28"/>
      <c r="Z7" s="28"/>
      <c r="AA7" s="28"/>
      <c r="AB7" s="28"/>
    </row>
    <row r="8" spans="2:35" x14ac:dyDescent="0.25">
      <c r="B8" s="25" t="s">
        <v>23</v>
      </c>
      <c r="C8" s="29">
        <v>5</v>
      </c>
      <c r="D8" s="28">
        <v>12</v>
      </c>
      <c r="E8" s="28">
        <v>19</v>
      </c>
      <c r="F8" s="28">
        <v>26</v>
      </c>
      <c r="G8" s="28"/>
      <c r="H8" s="28"/>
      <c r="I8" s="28">
        <v>2</v>
      </c>
      <c r="J8" s="28">
        <v>9</v>
      </c>
      <c r="K8" s="28">
        <v>16</v>
      </c>
      <c r="L8" s="29">
        <v>23</v>
      </c>
      <c r="M8" s="28"/>
      <c r="N8" s="28"/>
      <c r="O8" s="28">
        <v>1</v>
      </c>
      <c r="P8" s="29">
        <v>8</v>
      </c>
      <c r="Q8" s="28">
        <v>15</v>
      </c>
      <c r="R8" s="28">
        <v>22</v>
      </c>
      <c r="S8" s="28">
        <v>29</v>
      </c>
      <c r="T8" s="28"/>
      <c r="U8" s="21"/>
      <c r="W8" s="28"/>
      <c r="X8" s="28"/>
      <c r="Y8" s="28"/>
      <c r="Z8" s="28"/>
      <c r="AA8" s="28"/>
      <c r="AB8" s="28"/>
    </row>
    <row r="9" spans="2:35" x14ac:dyDescent="0.25">
      <c r="B9" s="30" t="s">
        <v>22</v>
      </c>
      <c r="C9" s="29">
        <v>6</v>
      </c>
      <c r="D9" s="29">
        <v>13</v>
      </c>
      <c r="E9" s="29">
        <v>20</v>
      </c>
      <c r="F9" s="29">
        <v>27</v>
      </c>
      <c r="G9" s="28"/>
      <c r="H9" s="28"/>
      <c r="I9" s="29">
        <v>3</v>
      </c>
      <c r="J9" s="29">
        <v>10</v>
      </c>
      <c r="K9" s="29">
        <v>17</v>
      </c>
      <c r="L9" s="29">
        <v>24</v>
      </c>
      <c r="M9" s="28"/>
      <c r="N9" s="28"/>
      <c r="O9" s="29">
        <v>2</v>
      </c>
      <c r="P9" s="29">
        <v>9</v>
      </c>
      <c r="Q9" s="29">
        <v>16</v>
      </c>
      <c r="R9" s="29">
        <v>23</v>
      </c>
      <c r="S9" s="29">
        <v>30</v>
      </c>
      <c r="T9" s="28"/>
      <c r="U9" s="21"/>
      <c r="W9" s="28"/>
      <c r="X9" s="28"/>
      <c r="Y9" s="28"/>
      <c r="Z9" s="28"/>
      <c r="AA9" s="28"/>
      <c r="AB9" s="28"/>
    </row>
    <row r="10" spans="2:35" x14ac:dyDescent="0.25">
      <c r="B10" s="30" t="s">
        <v>21</v>
      </c>
      <c r="C10" s="29">
        <v>7</v>
      </c>
      <c r="D10" s="29">
        <v>14</v>
      </c>
      <c r="E10" s="29">
        <v>21</v>
      </c>
      <c r="F10" s="29">
        <v>28</v>
      </c>
      <c r="G10" s="28"/>
      <c r="H10" s="28"/>
      <c r="I10" s="29">
        <v>4</v>
      </c>
      <c r="J10" s="29">
        <v>11</v>
      </c>
      <c r="K10" s="29">
        <v>18</v>
      </c>
      <c r="L10" s="29">
        <v>25</v>
      </c>
      <c r="M10" s="28"/>
      <c r="N10" s="28"/>
      <c r="O10" s="29">
        <v>3</v>
      </c>
      <c r="P10" s="29">
        <v>10</v>
      </c>
      <c r="Q10" s="29">
        <v>17</v>
      </c>
      <c r="R10" s="29">
        <v>24</v>
      </c>
      <c r="S10" s="29">
        <v>31</v>
      </c>
      <c r="T10" s="28"/>
      <c r="W10" s="28"/>
      <c r="X10" s="28"/>
      <c r="Y10" s="28"/>
      <c r="Z10" s="28"/>
      <c r="AA10" s="28"/>
      <c r="AB10" s="28"/>
    </row>
    <row r="11" spans="2:35" ht="15.75" customHeight="1" x14ac:dyDescent="0.25">
      <c r="C11" s="101" t="s">
        <v>36</v>
      </c>
      <c r="D11" s="101"/>
      <c r="E11" s="101"/>
      <c r="F11" s="101"/>
      <c r="G11" s="101"/>
      <c r="H11" s="101"/>
      <c r="I11" s="101" t="s">
        <v>35</v>
      </c>
      <c r="J11" s="101"/>
      <c r="K11" s="101"/>
      <c r="L11" s="101"/>
      <c r="M11" s="101"/>
      <c r="N11" s="101"/>
      <c r="O11" s="101" t="s">
        <v>34</v>
      </c>
      <c r="P11" s="101"/>
      <c r="Q11" s="101"/>
      <c r="R11" s="101"/>
      <c r="S11" s="101"/>
      <c r="T11" s="101"/>
      <c r="W11" s="28"/>
      <c r="X11" s="28"/>
      <c r="Y11" s="28"/>
      <c r="Z11" s="28"/>
      <c r="AA11" s="28"/>
      <c r="AB11" s="28"/>
    </row>
    <row r="12" spans="2:35" x14ac:dyDescent="0.25">
      <c r="B12" s="25" t="s">
        <v>27</v>
      </c>
      <c r="C12" s="28">
        <v>1</v>
      </c>
      <c r="D12" s="28">
        <v>8</v>
      </c>
      <c r="E12" s="28">
        <v>15</v>
      </c>
      <c r="F12" s="28">
        <v>22</v>
      </c>
      <c r="G12" s="29">
        <v>29</v>
      </c>
      <c r="H12" s="28"/>
      <c r="I12" s="28"/>
      <c r="J12" s="28">
        <v>6</v>
      </c>
      <c r="K12" s="28">
        <v>13</v>
      </c>
      <c r="L12" s="28">
        <v>20</v>
      </c>
      <c r="M12" s="28">
        <v>27</v>
      </c>
      <c r="N12" s="28"/>
      <c r="O12" s="28"/>
      <c r="P12" s="28">
        <v>3</v>
      </c>
      <c r="Q12" s="28">
        <v>10</v>
      </c>
      <c r="R12" s="28">
        <v>17</v>
      </c>
      <c r="S12" s="28">
        <v>24</v>
      </c>
      <c r="T12" s="28"/>
      <c r="AG12" s="21"/>
    </row>
    <row r="13" spans="2:35" x14ac:dyDescent="0.25">
      <c r="B13" s="25" t="s">
        <v>26</v>
      </c>
      <c r="C13" s="28">
        <v>2</v>
      </c>
      <c r="D13" s="28">
        <v>9</v>
      </c>
      <c r="E13" s="28">
        <v>16</v>
      </c>
      <c r="F13" s="28">
        <v>23</v>
      </c>
      <c r="G13" s="29">
        <v>30</v>
      </c>
      <c r="H13" s="28"/>
      <c r="I13" s="28"/>
      <c r="J13" s="28">
        <v>7</v>
      </c>
      <c r="K13" s="28">
        <v>14</v>
      </c>
      <c r="L13" s="28">
        <v>21</v>
      </c>
      <c r="M13" s="28">
        <v>28</v>
      </c>
      <c r="N13" s="28"/>
      <c r="O13" s="28"/>
      <c r="P13" s="28">
        <v>4</v>
      </c>
      <c r="Q13" s="31">
        <v>11</v>
      </c>
      <c r="R13" s="28">
        <v>18</v>
      </c>
      <c r="S13" s="28">
        <v>25</v>
      </c>
      <c r="T13" s="28"/>
      <c r="W13" s="28"/>
      <c r="X13" s="28"/>
      <c r="Y13" s="28"/>
      <c r="Z13" s="28"/>
      <c r="AA13" s="28"/>
      <c r="AE13" s="28"/>
      <c r="AF13" s="28"/>
      <c r="AG13" s="28"/>
      <c r="AH13" s="28"/>
      <c r="AI13" s="28"/>
    </row>
    <row r="14" spans="2:35" x14ac:dyDescent="0.25">
      <c r="B14" s="25" t="s">
        <v>25</v>
      </c>
      <c r="C14" s="28">
        <v>3</v>
      </c>
      <c r="D14" s="28">
        <v>10</v>
      </c>
      <c r="E14" s="28">
        <v>17</v>
      </c>
      <c r="F14" s="28">
        <v>24</v>
      </c>
      <c r="G14" s="28"/>
      <c r="H14" s="28"/>
      <c r="I14" s="29">
        <v>1</v>
      </c>
      <c r="J14" s="31">
        <v>8</v>
      </c>
      <c r="K14" s="28">
        <v>15</v>
      </c>
      <c r="L14" s="28">
        <v>22</v>
      </c>
      <c r="M14" s="28">
        <v>29</v>
      </c>
      <c r="N14" s="28"/>
      <c r="O14" s="28"/>
      <c r="P14" s="28">
        <v>5</v>
      </c>
      <c r="Q14" s="29">
        <v>12</v>
      </c>
      <c r="R14" s="28">
        <v>19</v>
      </c>
      <c r="S14" s="28">
        <v>26</v>
      </c>
      <c r="T14" s="28"/>
      <c r="W14" s="28"/>
      <c r="X14" s="28"/>
      <c r="Y14" s="28"/>
      <c r="Z14" s="28"/>
      <c r="AA14" s="28"/>
      <c r="AE14" s="28"/>
      <c r="AF14" s="28"/>
      <c r="AG14" s="28"/>
      <c r="AH14" s="28"/>
      <c r="AI14" s="28"/>
    </row>
    <row r="15" spans="2:35" x14ac:dyDescent="0.25">
      <c r="B15" s="25" t="s">
        <v>24</v>
      </c>
      <c r="C15" s="28">
        <v>4</v>
      </c>
      <c r="D15" s="28">
        <v>11</v>
      </c>
      <c r="E15" s="28">
        <v>18</v>
      </c>
      <c r="F15" s="28">
        <v>25</v>
      </c>
      <c r="G15" s="28"/>
      <c r="H15" s="28"/>
      <c r="I15" s="28">
        <v>2</v>
      </c>
      <c r="J15" s="29">
        <v>9</v>
      </c>
      <c r="K15" s="28">
        <v>16</v>
      </c>
      <c r="L15" s="28">
        <v>23</v>
      </c>
      <c r="M15" s="28">
        <v>30</v>
      </c>
      <c r="N15" s="28"/>
      <c r="O15" s="28"/>
      <c r="P15" s="28">
        <v>6</v>
      </c>
      <c r="Q15" s="28">
        <v>13</v>
      </c>
      <c r="R15" s="28">
        <v>20</v>
      </c>
      <c r="S15" s="28">
        <v>27</v>
      </c>
      <c r="T15" s="28"/>
      <c r="W15" s="28"/>
      <c r="X15" s="28"/>
      <c r="Y15" s="28"/>
      <c r="Z15" s="28"/>
      <c r="AA15" s="28"/>
      <c r="AE15" s="28"/>
      <c r="AF15" s="28"/>
      <c r="AG15" s="28"/>
      <c r="AH15" s="28"/>
      <c r="AI15" s="28"/>
    </row>
    <row r="16" spans="2:35" x14ac:dyDescent="0.25">
      <c r="B16" s="25" t="s">
        <v>23</v>
      </c>
      <c r="C16" s="28">
        <v>5</v>
      </c>
      <c r="D16" s="28">
        <v>12</v>
      </c>
      <c r="E16" s="28">
        <v>19</v>
      </c>
      <c r="F16" s="28">
        <v>26</v>
      </c>
      <c r="G16" s="28"/>
      <c r="H16" s="28"/>
      <c r="I16" s="28">
        <v>3</v>
      </c>
      <c r="J16" s="29">
        <v>10</v>
      </c>
      <c r="K16" s="28">
        <v>17</v>
      </c>
      <c r="L16" s="28">
        <v>24</v>
      </c>
      <c r="M16" s="28">
        <v>31</v>
      </c>
      <c r="N16" s="28"/>
      <c r="O16" s="28"/>
      <c r="P16" s="28">
        <v>7</v>
      </c>
      <c r="Q16" s="28">
        <v>14</v>
      </c>
      <c r="R16" s="28">
        <v>21</v>
      </c>
      <c r="S16" s="28">
        <v>28</v>
      </c>
      <c r="T16" s="28"/>
      <c r="W16" s="28"/>
      <c r="X16" s="28"/>
      <c r="Y16" s="28"/>
      <c r="Z16" s="28"/>
      <c r="AA16" s="28"/>
      <c r="AE16" s="28"/>
      <c r="AF16" s="28"/>
      <c r="AG16" s="28"/>
      <c r="AH16" s="28"/>
      <c r="AI16" s="28"/>
    </row>
    <row r="17" spans="2:35" x14ac:dyDescent="0.25">
      <c r="B17" s="30" t="s">
        <v>22</v>
      </c>
      <c r="C17" s="29">
        <v>6</v>
      </c>
      <c r="D17" s="29">
        <v>13</v>
      </c>
      <c r="E17" s="29">
        <v>20</v>
      </c>
      <c r="F17" s="28">
        <v>27</v>
      </c>
      <c r="G17" s="28"/>
      <c r="H17" s="28"/>
      <c r="I17" s="29">
        <v>4</v>
      </c>
      <c r="J17" s="29">
        <v>11</v>
      </c>
      <c r="K17" s="29">
        <v>18</v>
      </c>
      <c r="L17" s="29">
        <v>25</v>
      </c>
      <c r="M17" s="28"/>
      <c r="N17" s="28"/>
      <c r="O17" s="29">
        <v>1</v>
      </c>
      <c r="P17" s="29">
        <v>8</v>
      </c>
      <c r="Q17" s="29">
        <v>15</v>
      </c>
      <c r="R17" s="29">
        <v>22</v>
      </c>
      <c r="S17" s="29">
        <v>29</v>
      </c>
      <c r="T17" s="28"/>
      <c r="W17" s="28"/>
      <c r="X17" s="28"/>
      <c r="Y17" s="28"/>
      <c r="Z17" s="28"/>
      <c r="AA17" s="28"/>
      <c r="AE17" s="28"/>
      <c r="AF17" s="28"/>
      <c r="AG17" s="28"/>
      <c r="AH17" s="28"/>
      <c r="AI17" s="28"/>
    </row>
    <row r="18" spans="2:35" x14ac:dyDescent="0.25">
      <c r="B18" s="30" t="s">
        <v>21</v>
      </c>
      <c r="C18" s="29">
        <v>7</v>
      </c>
      <c r="D18" s="29">
        <v>14</v>
      </c>
      <c r="E18" s="29">
        <v>21</v>
      </c>
      <c r="F18" s="29">
        <v>28</v>
      </c>
      <c r="G18" s="28"/>
      <c r="H18" s="28"/>
      <c r="I18" s="29">
        <v>5</v>
      </c>
      <c r="J18" s="29">
        <v>12</v>
      </c>
      <c r="K18" s="29">
        <v>19</v>
      </c>
      <c r="L18" s="29">
        <v>26</v>
      </c>
      <c r="M18" s="28"/>
      <c r="N18" s="28"/>
      <c r="O18" s="29">
        <v>2</v>
      </c>
      <c r="P18" s="29">
        <v>9</v>
      </c>
      <c r="Q18" s="29">
        <v>16</v>
      </c>
      <c r="R18" s="29">
        <v>23</v>
      </c>
      <c r="S18" s="29">
        <v>30</v>
      </c>
      <c r="T18" s="28"/>
      <c r="W18" s="28"/>
      <c r="X18" s="28"/>
      <c r="Y18" s="28"/>
      <c r="Z18" s="28"/>
      <c r="AA18" s="28"/>
      <c r="AE18" s="28"/>
      <c r="AF18" s="28"/>
      <c r="AG18" s="28"/>
      <c r="AH18" s="28"/>
      <c r="AI18" s="28"/>
    </row>
    <row r="19" spans="2:35" ht="15.75" customHeight="1" x14ac:dyDescent="0.25">
      <c r="C19" s="101" t="s">
        <v>33</v>
      </c>
      <c r="D19" s="101"/>
      <c r="E19" s="101"/>
      <c r="F19" s="101"/>
      <c r="G19" s="101"/>
      <c r="H19" s="101"/>
      <c r="I19" s="101" t="s">
        <v>32</v>
      </c>
      <c r="J19" s="101"/>
      <c r="K19" s="101"/>
      <c r="L19" s="101"/>
      <c r="M19" s="101"/>
      <c r="N19" s="101"/>
      <c r="O19" s="101" t="s">
        <v>31</v>
      </c>
      <c r="P19" s="101"/>
      <c r="Q19" s="101"/>
      <c r="R19" s="101"/>
      <c r="S19" s="101"/>
      <c r="T19" s="101"/>
      <c r="W19" s="28"/>
      <c r="X19" s="28"/>
      <c r="Y19" s="28"/>
      <c r="Z19" s="28"/>
      <c r="AA19" s="28"/>
      <c r="AE19" s="28"/>
      <c r="AF19" s="28"/>
      <c r="AG19" s="28"/>
      <c r="AH19" s="28"/>
      <c r="AI19" s="28"/>
    </row>
    <row r="20" spans="2:35" x14ac:dyDescent="0.25">
      <c r="B20" s="25" t="s">
        <v>27</v>
      </c>
      <c r="C20" s="28">
        <v>1</v>
      </c>
      <c r="D20" s="28">
        <v>8</v>
      </c>
      <c r="E20" s="28">
        <v>15</v>
      </c>
      <c r="F20" s="28">
        <v>22</v>
      </c>
      <c r="G20" s="28">
        <v>29</v>
      </c>
      <c r="H20" s="28"/>
      <c r="I20" s="28"/>
      <c r="J20" s="28">
        <v>5</v>
      </c>
      <c r="K20" s="28">
        <v>12</v>
      </c>
      <c r="L20" s="28">
        <v>19</v>
      </c>
      <c r="M20" s="28">
        <v>26</v>
      </c>
      <c r="N20" s="28"/>
      <c r="O20" s="28"/>
      <c r="P20" s="28">
        <v>2</v>
      </c>
      <c r="Q20" s="28">
        <v>9</v>
      </c>
      <c r="R20" s="28">
        <v>16</v>
      </c>
      <c r="S20" s="28">
        <v>23</v>
      </c>
      <c r="T20" s="28">
        <v>30</v>
      </c>
      <c r="U20" s="21"/>
      <c r="AG20" s="21"/>
    </row>
    <row r="21" spans="2:35" x14ac:dyDescent="0.25">
      <c r="B21" s="25" t="s">
        <v>26</v>
      </c>
      <c r="C21" s="28">
        <v>2</v>
      </c>
      <c r="D21" s="28">
        <v>9</v>
      </c>
      <c r="E21" s="28">
        <v>16</v>
      </c>
      <c r="F21" s="28">
        <v>23</v>
      </c>
      <c r="G21" s="28">
        <v>30</v>
      </c>
      <c r="H21" s="28"/>
      <c r="I21" s="28"/>
      <c r="J21" s="28">
        <v>6</v>
      </c>
      <c r="K21" s="28">
        <v>13</v>
      </c>
      <c r="L21" s="28">
        <v>20</v>
      </c>
      <c r="M21" s="28">
        <v>27</v>
      </c>
      <c r="N21" s="28"/>
      <c r="O21" s="28"/>
      <c r="P21" s="28">
        <v>3</v>
      </c>
      <c r="Q21" s="28">
        <v>10</v>
      </c>
      <c r="R21" s="28">
        <v>17</v>
      </c>
      <c r="S21" s="28">
        <v>24</v>
      </c>
      <c r="T21" s="28"/>
      <c r="U21" s="21"/>
      <c r="W21" s="28"/>
      <c r="X21" s="28"/>
      <c r="Y21" s="28"/>
      <c r="Z21" s="28"/>
      <c r="AA21" s="28"/>
      <c r="AG21" s="21"/>
    </row>
    <row r="22" spans="2:35" x14ac:dyDescent="0.25">
      <c r="B22" s="25" t="s">
        <v>25</v>
      </c>
      <c r="C22" s="28">
        <v>3</v>
      </c>
      <c r="D22" s="28">
        <v>10</v>
      </c>
      <c r="E22" s="28">
        <v>17</v>
      </c>
      <c r="F22" s="28">
        <v>24</v>
      </c>
      <c r="G22" s="28">
        <v>31</v>
      </c>
      <c r="H22" s="28"/>
      <c r="I22" s="28"/>
      <c r="J22" s="28">
        <v>7</v>
      </c>
      <c r="K22" s="28">
        <v>14</v>
      </c>
      <c r="L22" s="28">
        <v>21</v>
      </c>
      <c r="M22" s="28">
        <v>28</v>
      </c>
      <c r="N22" s="28"/>
      <c r="O22" s="28"/>
      <c r="P22" s="28">
        <v>4</v>
      </c>
      <c r="Q22" s="28">
        <v>11</v>
      </c>
      <c r="R22" s="28">
        <v>18</v>
      </c>
      <c r="S22" s="28">
        <v>25</v>
      </c>
      <c r="T22" s="28"/>
      <c r="U22" s="21"/>
      <c r="W22" s="28"/>
      <c r="X22" s="28"/>
      <c r="Y22" s="28"/>
      <c r="Z22" s="28"/>
      <c r="AA22" s="28"/>
      <c r="AG22" s="21"/>
    </row>
    <row r="23" spans="2:35" x14ac:dyDescent="0.25">
      <c r="B23" s="25" t="s">
        <v>24</v>
      </c>
      <c r="C23" s="28">
        <v>4</v>
      </c>
      <c r="D23" s="28">
        <v>11</v>
      </c>
      <c r="E23" s="28">
        <v>18</v>
      </c>
      <c r="F23" s="28">
        <v>25</v>
      </c>
      <c r="G23" s="28"/>
      <c r="H23" s="28"/>
      <c r="I23" s="28">
        <v>1</v>
      </c>
      <c r="J23" s="28">
        <v>8</v>
      </c>
      <c r="K23" s="28">
        <v>15</v>
      </c>
      <c r="L23" s="28">
        <v>22</v>
      </c>
      <c r="M23" s="28">
        <v>29</v>
      </c>
      <c r="N23" s="28"/>
      <c r="O23" s="28"/>
      <c r="P23" s="28">
        <v>5</v>
      </c>
      <c r="Q23" s="28">
        <v>12</v>
      </c>
      <c r="R23" s="28">
        <v>19</v>
      </c>
      <c r="S23" s="28">
        <v>26</v>
      </c>
      <c r="T23" s="28"/>
      <c r="U23" s="21"/>
      <c r="W23" s="28"/>
      <c r="X23" s="28"/>
      <c r="Y23" s="28"/>
      <c r="Z23" s="28"/>
      <c r="AA23" s="28"/>
      <c r="AG23" s="21"/>
    </row>
    <row r="24" spans="2:35" x14ac:dyDescent="0.25">
      <c r="B24" s="25" t="s">
        <v>23</v>
      </c>
      <c r="C24" s="28">
        <v>5</v>
      </c>
      <c r="D24" s="28">
        <v>12</v>
      </c>
      <c r="E24" s="28">
        <v>19</v>
      </c>
      <c r="F24" s="28">
        <v>26</v>
      </c>
      <c r="G24" s="28"/>
      <c r="H24" s="28"/>
      <c r="I24" s="28">
        <v>2</v>
      </c>
      <c r="J24" s="28">
        <v>9</v>
      </c>
      <c r="K24" s="28">
        <v>16</v>
      </c>
      <c r="L24" s="28">
        <v>23</v>
      </c>
      <c r="M24" s="28">
        <v>30</v>
      </c>
      <c r="N24" s="28"/>
      <c r="O24" s="28"/>
      <c r="P24" s="28">
        <v>6</v>
      </c>
      <c r="Q24" s="28">
        <v>13</v>
      </c>
      <c r="R24" s="28">
        <v>20</v>
      </c>
      <c r="S24" s="28">
        <v>27</v>
      </c>
      <c r="T24" s="28"/>
      <c r="U24" s="21"/>
      <c r="W24" s="28"/>
      <c r="X24" s="28"/>
      <c r="Y24" s="28"/>
      <c r="Z24" s="28"/>
      <c r="AA24" s="28"/>
      <c r="AG24" s="21"/>
    </row>
    <row r="25" spans="2:35" x14ac:dyDescent="0.25">
      <c r="B25" s="30" t="s">
        <v>22</v>
      </c>
      <c r="C25" s="29">
        <v>6</v>
      </c>
      <c r="D25" s="29">
        <v>13</v>
      </c>
      <c r="E25" s="29">
        <v>20</v>
      </c>
      <c r="F25" s="29">
        <v>27</v>
      </c>
      <c r="G25" s="28"/>
      <c r="H25" s="28"/>
      <c r="I25" s="29">
        <v>3</v>
      </c>
      <c r="J25" s="29">
        <v>10</v>
      </c>
      <c r="K25" s="29">
        <v>17</v>
      </c>
      <c r="L25" s="29">
        <v>24</v>
      </c>
      <c r="M25" s="29">
        <v>31</v>
      </c>
      <c r="N25" s="28"/>
      <c r="O25" s="28"/>
      <c r="P25" s="29">
        <v>7</v>
      </c>
      <c r="Q25" s="29">
        <v>14</v>
      </c>
      <c r="R25" s="29">
        <v>21</v>
      </c>
      <c r="S25" s="29">
        <v>28</v>
      </c>
      <c r="T25" s="28"/>
      <c r="W25" s="28"/>
      <c r="X25" s="28"/>
      <c r="Y25" s="28"/>
      <c r="Z25" s="28"/>
      <c r="AA25" s="28"/>
      <c r="AG25" s="21"/>
    </row>
    <row r="26" spans="2:35" x14ac:dyDescent="0.25">
      <c r="B26" s="30" t="s">
        <v>21</v>
      </c>
      <c r="C26" s="29">
        <v>7</v>
      </c>
      <c r="D26" s="29">
        <v>14</v>
      </c>
      <c r="E26" s="29">
        <v>21</v>
      </c>
      <c r="F26" s="29">
        <v>28</v>
      </c>
      <c r="G26" s="28"/>
      <c r="H26" s="28"/>
      <c r="I26" s="29">
        <v>4</v>
      </c>
      <c r="J26" s="29">
        <v>11</v>
      </c>
      <c r="K26" s="29">
        <v>18</v>
      </c>
      <c r="L26" s="29">
        <v>25</v>
      </c>
      <c r="M26" s="28"/>
      <c r="N26" s="28"/>
      <c r="O26" s="29">
        <v>1</v>
      </c>
      <c r="P26" s="29">
        <v>8</v>
      </c>
      <c r="Q26" s="29">
        <v>15</v>
      </c>
      <c r="R26" s="29">
        <v>22</v>
      </c>
      <c r="S26" s="29">
        <v>29</v>
      </c>
      <c r="T26" s="28"/>
      <c r="W26" s="28"/>
      <c r="X26" s="28"/>
      <c r="Y26" s="28"/>
      <c r="Z26" s="28"/>
      <c r="AA26" s="28"/>
      <c r="AG26" s="21"/>
    </row>
    <row r="27" spans="2:35" ht="15.75" customHeight="1" x14ac:dyDescent="0.25">
      <c r="B27" s="32"/>
      <c r="C27" s="101" t="s">
        <v>30</v>
      </c>
      <c r="D27" s="101"/>
      <c r="E27" s="101"/>
      <c r="F27" s="101"/>
      <c r="G27" s="101"/>
      <c r="H27" s="101"/>
      <c r="I27" s="101" t="s">
        <v>29</v>
      </c>
      <c r="J27" s="101"/>
      <c r="K27" s="101"/>
      <c r="L27" s="101"/>
      <c r="M27" s="101"/>
      <c r="N27" s="101"/>
      <c r="O27" s="101" t="s">
        <v>28</v>
      </c>
      <c r="P27" s="101"/>
      <c r="Q27" s="101"/>
      <c r="R27" s="101"/>
      <c r="S27" s="101"/>
      <c r="T27" s="101"/>
      <c r="W27" s="28"/>
      <c r="X27" s="28"/>
      <c r="Y27" s="28"/>
      <c r="Z27" s="28"/>
      <c r="AA27" s="28"/>
      <c r="AG27" s="21"/>
    </row>
    <row r="28" spans="2:35" x14ac:dyDescent="0.25">
      <c r="B28" s="25" t="s">
        <v>27</v>
      </c>
      <c r="C28" s="28"/>
      <c r="D28" s="28">
        <v>7</v>
      </c>
      <c r="E28" s="28">
        <v>14</v>
      </c>
      <c r="F28" s="28">
        <v>21</v>
      </c>
      <c r="G28" s="28">
        <v>28</v>
      </c>
      <c r="H28" s="28"/>
      <c r="I28" s="28"/>
      <c r="J28" s="29">
        <v>4</v>
      </c>
      <c r="K28" s="28">
        <v>11</v>
      </c>
      <c r="L28" s="28">
        <v>18</v>
      </c>
      <c r="M28" s="28">
        <v>25</v>
      </c>
      <c r="N28" s="28"/>
      <c r="O28" s="28"/>
      <c r="P28" s="28">
        <v>2</v>
      </c>
      <c r="Q28" s="28">
        <v>9</v>
      </c>
      <c r="R28" s="28">
        <v>16</v>
      </c>
      <c r="S28" s="28">
        <v>23</v>
      </c>
      <c r="T28" s="29">
        <v>30</v>
      </c>
      <c r="U28" s="21"/>
      <c r="AG28" s="21"/>
    </row>
    <row r="29" spans="2:35" x14ac:dyDescent="0.25">
      <c r="B29" s="25" t="s">
        <v>26</v>
      </c>
      <c r="C29" s="28">
        <v>1</v>
      </c>
      <c r="D29" s="28">
        <v>8</v>
      </c>
      <c r="E29" s="28">
        <v>15</v>
      </c>
      <c r="F29" s="28">
        <v>22</v>
      </c>
      <c r="G29" s="28">
        <v>29</v>
      </c>
      <c r="H29" s="28"/>
      <c r="I29" s="28"/>
      <c r="J29" s="28">
        <v>5</v>
      </c>
      <c r="K29" s="28">
        <v>12</v>
      </c>
      <c r="L29" s="28">
        <v>19</v>
      </c>
      <c r="M29" s="28">
        <v>26</v>
      </c>
      <c r="N29" s="28"/>
      <c r="O29" s="28"/>
      <c r="P29" s="28">
        <v>3</v>
      </c>
      <c r="Q29" s="28">
        <v>10</v>
      </c>
      <c r="R29" s="28">
        <v>17</v>
      </c>
      <c r="S29" s="28">
        <v>24</v>
      </c>
      <c r="T29" s="29">
        <v>31</v>
      </c>
      <c r="U29" s="21"/>
      <c r="W29" s="28"/>
      <c r="X29" s="28"/>
      <c r="Y29" s="28"/>
      <c r="Z29" s="28"/>
      <c r="AA29" s="28"/>
      <c r="AG29" s="21"/>
    </row>
    <row r="30" spans="2:35" x14ac:dyDescent="0.25">
      <c r="B30" s="25" t="s">
        <v>25</v>
      </c>
      <c r="C30" s="28">
        <v>2</v>
      </c>
      <c r="D30" s="28">
        <v>9</v>
      </c>
      <c r="E30" s="28">
        <v>16</v>
      </c>
      <c r="F30" s="28">
        <v>23</v>
      </c>
      <c r="G30" s="28">
        <v>30</v>
      </c>
      <c r="H30" s="28"/>
      <c r="I30" s="28"/>
      <c r="J30" s="28">
        <v>6</v>
      </c>
      <c r="K30" s="28">
        <v>13</v>
      </c>
      <c r="L30" s="28">
        <v>20</v>
      </c>
      <c r="M30" s="28">
        <v>27</v>
      </c>
      <c r="N30" s="28"/>
      <c r="O30" s="28"/>
      <c r="P30" s="28">
        <v>4</v>
      </c>
      <c r="Q30" s="28">
        <v>11</v>
      </c>
      <c r="R30" s="28">
        <v>18</v>
      </c>
      <c r="S30" s="28">
        <v>25</v>
      </c>
      <c r="T30" s="28"/>
      <c r="U30" s="21"/>
      <c r="W30" s="28"/>
      <c r="X30" s="28"/>
      <c r="Y30" s="28"/>
      <c r="Z30" s="28"/>
      <c r="AA30" s="28"/>
      <c r="AG30" s="21"/>
    </row>
    <row r="31" spans="2:35" x14ac:dyDescent="0.25">
      <c r="B31" s="25" t="s">
        <v>24</v>
      </c>
      <c r="C31" s="28">
        <v>3</v>
      </c>
      <c r="D31" s="28">
        <v>10</v>
      </c>
      <c r="E31" s="28">
        <v>17</v>
      </c>
      <c r="F31" s="28">
        <v>24</v>
      </c>
      <c r="G31" s="28">
        <v>31</v>
      </c>
      <c r="H31" s="28"/>
      <c r="I31" s="28"/>
      <c r="J31" s="28">
        <v>7</v>
      </c>
      <c r="K31" s="28">
        <v>14</v>
      </c>
      <c r="L31" s="28">
        <v>21</v>
      </c>
      <c r="M31" s="28">
        <v>28</v>
      </c>
      <c r="N31" s="28"/>
      <c r="O31" s="28"/>
      <c r="P31" s="28">
        <v>5</v>
      </c>
      <c r="Q31" s="28">
        <v>12</v>
      </c>
      <c r="R31" s="28">
        <v>19</v>
      </c>
      <c r="S31" s="28">
        <v>26</v>
      </c>
      <c r="T31" s="28"/>
      <c r="U31" s="21"/>
      <c r="W31" s="28"/>
      <c r="X31" s="28"/>
      <c r="Y31" s="28"/>
      <c r="Z31" s="28"/>
      <c r="AA31" s="28"/>
      <c r="AG31" s="23"/>
    </row>
    <row r="32" spans="2:35" x14ac:dyDescent="0.25">
      <c r="B32" s="25" t="s">
        <v>23</v>
      </c>
      <c r="C32" s="28">
        <v>4</v>
      </c>
      <c r="D32" s="28">
        <v>11</v>
      </c>
      <c r="E32" s="28">
        <v>18</v>
      </c>
      <c r="F32" s="28">
        <v>25</v>
      </c>
      <c r="G32" s="28"/>
      <c r="H32" s="28"/>
      <c r="I32" s="28">
        <v>1</v>
      </c>
      <c r="J32" s="28">
        <v>8</v>
      </c>
      <c r="K32" s="28">
        <v>15</v>
      </c>
      <c r="L32" s="28">
        <v>22</v>
      </c>
      <c r="M32" s="28">
        <v>29</v>
      </c>
      <c r="N32" s="28"/>
      <c r="O32" s="28"/>
      <c r="P32" s="28">
        <v>6</v>
      </c>
      <c r="Q32" s="28">
        <v>13</v>
      </c>
      <c r="R32" s="28">
        <v>20</v>
      </c>
      <c r="S32" s="28">
        <v>27</v>
      </c>
      <c r="T32" s="28"/>
      <c r="U32" s="21"/>
      <c r="W32" s="28"/>
      <c r="X32" s="28"/>
      <c r="Y32" s="28"/>
      <c r="Z32" s="28"/>
      <c r="AA32" s="28"/>
      <c r="AG32" s="23"/>
    </row>
    <row r="33" spans="2:33" x14ac:dyDescent="0.25">
      <c r="B33" s="30" t="s">
        <v>22</v>
      </c>
      <c r="C33" s="29">
        <v>5</v>
      </c>
      <c r="D33" s="29">
        <v>12</v>
      </c>
      <c r="E33" s="29">
        <v>19</v>
      </c>
      <c r="F33" s="29">
        <v>26</v>
      </c>
      <c r="G33" s="28"/>
      <c r="H33" s="28"/>
      <c r="I33" s="31">
        <v>2</v>
      </c>
      <c r="J33" s="29">
        <v>9</v>
      </c>
      <c r="K33" s="29">
        <v>16</v>
      </c>
      <c r="L33" s="29">
        <v>23</v>
      </c>
      <c r="M33" s="29">
        <v>30</v>
      </c>
      <c r="N33" s="28"/>
      <c r="O33" s="28"/>
      <c r="P33" s="29">
        <v>7</v>
      </c>
      <c r="Q33" s="29">
        <v>14</v>
      </c>
      <c r="R33" s="29">
        <v>21</v>
      </c>
      <c r="S33" s="28">
        <v>28</v>
      </c>
      <c r="T33" s="28"/>
      <c r="W33" s="28"/>
      <c r="X33" s="28"/>
      <c r="Y33" s="28"/>
      <c r="Z33" s="28"/>
      <c r="AA33" s="28"/>
      <c r="AG33" s="23"/>
    </row>
    <row r="34" spans="2:33" x14ac:dyDescent="0.25">
      <c r="B34" s="30" t="s">
        <v>21</v>
      </c>
      <c r="C34" s="29">
        <v>6</v>
      </c>
      <c r="D34" s="29">
        <v>13</v>
      </c>
      <c r="E34" s="29">
        <v>20</v>
      </c>
      <c r="F34" s="29">
        <v>27</v>
      </c>
      <c r="G34" s="28"/>
      <c r="H34" s="28"/>
      <c r="I34" s="29">
        <v>3</v>
      </c>
      <c r="J34" s="29">
        <v>10</v>
      </c>
      <c r="K34" s="29">
        <v>17</v>
      </c>
      <c r="L34" s="29">
        <v>24</v>
      </c>
      <c r="M34" s="28"/>
      <c r="N34" s="28"/>
      <c r="O34" s="29">
        <v>1</v>
      </c>
      <c r="P34" s="29">
        <v>8</v>
      </c>
      <c r="Q34" s="29">
        <v>15</v>
      </c>
      <c r="R34" s="29">
        <v>22</v>
      </c>
      <c r="S34" s="29">
        <v>29</v>
      </c>
      <c r="T34" s="28"/>
      <c r="W34" s="28"/>
      <c r="X34" s="28"/>
      <c r="Y34" s="28"/>
      <c r="Z34" s="28"/>
      <c r="AA34" s="28"/>
      <c r="AG34" s="23"/>
    </row>
    <row r="35" spans="2:33" x14ac:dyDescent="0.25">
      <c r="W35" s="28"/>
      <c r="X35" s="28"/>
      <c r="Y35" s="28"/>
      <c r="Z35" s="28"/>
      <c r="AA35" s="28"/>
    </row>
    <row r="36" spans="2:33" x14ac:dyDescent="0.25">
      <c r="C36" s="27">
        <v>1</v>
      </c>
      <c r="D36" s="99" t="s">
        <v>20</v>
      </c>
      <c r="E36" s="99"/>
      <c r="F36" s="99"/>
      <c r="G36" s="99"/>
      <c r="H36" s="99"/>
      <c r="I36" s="99"/>
      <c r="J36" s="21"/>
      <c r="K36" s="26">
        <v>3</v>
      </c>
      <c r="L36" s="102" t="s">
        <v>19</v>
      </c>
      <c r="M36" s="103"/>
      <c r="N36" s="103"/>
      <c r="O36" s="103"/>
      <c r="P36" s="104"/>
      <c r="Q36" s="24">
        <v>7</v>
      </c>
      <c r="R36" s="20" t="s">
        <v>18</v>
      </c>
    </row>
    <row r="37" spans="2:33" x14ac:dyDescent="0.25"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</row>
    <row r="38" spans="2:33" x14ac:dyDescent="0.25"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42" spans="2:33" x14ac:dyDescent="0.25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2:33" x14ac:dyDescent="0.2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2:33" x14ac:dyDescent="0.25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2:33" x14ac:dyDescent="0.25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2:33" x14ac:dyDescent="0.2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2:33" x14ac:dyDescent="0.25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2:33" x14ac:dyDescent="0.25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</sheetData>
  <mergeCells count="18">
    <mergeCell ref="I11:N11"/>
    <mergeCell ref="O11:T11"/>
    <mergeCell ref="C37:S37"/>
    <mergeCell ref="D38:S38"/>
    <mergeCell ref="B1:T1"/>
    <mergeCell ref="B2:T2"/>
    <mergeCell ref="C19:H19"/>
    <mergeCell ref="I19:N19"/>
    <mergeCell ref="O19:T19"/>
    <mergeCell ref="D36:I36"/>
    <mergeCell ref="L36:P36"/>
    <mergeCell ref="C27:H27"/>
    <mergeCell ref="I27:N27"/>
    <mergeCell ref="O27:T27"/>
    <mergeCell ref="C3:H3"/>
    <mergeCell ref="I3:N3"/>
    <mergeCell ref="O3:T3"/>
    <mergeCell ref="C11:H11"/>
  </mergeCells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73E6-CA1A-4449-A273-90BF05A534AA}">
  <dimension ref="B1:N81"/>
  <sheetViews>
    <sheetView showGridLines="0" showZeros="0" view="pageBreakPreview" topLeftCell="A13" zoomScaleNormal="100" zoomScaleSheetLayoutView="100" workbookViewId="0">
      <selection activeCell="E6" sqref="E6"/>
    </sheetView>
  </sheetViews>
  <sheetFormatPr defaultColWidth="9.109375" defaultRowHeight="13.2" x14ac:dyDescent="0.25"/>
  <cols>
    <col min="1" max="1" width="3.109375" style="20" customWidth="1"/>
    <col min="2" max="2" width="24.44140625" style="33" customWidth="1"/>
    <col min="3" max="8" width="10.6640625" style="20" customWidth="1"/>
    <col min="9" max="9" width="9.109375" style="20"/>
    <col min="10" max="10" width="17" style="20" customWidth="1"/>
    <col min="11" max="16384" width="9.109375" style="20"/>
  </cols>
  <sheetData>
    <row r="1" spans="2:10" s="33" customFormat="1" ht="14.1" customHeight="1" x14ac:dyDescent="0.3">
      <c r="B1" s="128" t="s">
        <v>41</v>
      </c>
      <c r="C1" s="128"/>
      <c r="D1" s="128"/>
      <c r="E1" s="128"/>
      <c r="F1" s="128"/>
      <c r="G1" s="128"/>
      <c r="H1" s="128"/>
      <c r="J1" s="75"/>
    </row>
    <row r="2" spans="2:10" s="33" customFormat="1" ht="14.1" customHeight="1" x14ac:dyDescent="0.3">
      <c r="B2" s="128" t="s">
        <v>40</v>
      </c>
      <c r="C2" s="128"/>
      <c r="D2" s="128"/>
      <c r="E2" s="128"/>
      <c r="F2" s="128"/>
      <c r="G2" s="128"/>
      <c r="H2" s="128"/>
      <c r="J2" s="75"/>
    </row>
    <row r="3" spans="2:10" s="33" customFormat="1" ht="14.1" customHeight="1" thickBot="1" x14ac:dyDescent="0.3">
      <c r="B3" s="129"/>
      <c r="C3" s="99"/>
      <c r="D3" s="99"/>
      <c r="E3" s="99"/>
      <c r="F3" s="99"/>
      <c r="G3" s="99"/>
      <c r="H3" s="99"/>
      <c r="J3" s="75"/>
    </row>
    <row r="4" spans="2:10" s="33" customFormat="1" ht="14.1" customHeight="1" x14ac:dyDescent="0.25">
      <c r="B4" s="72"/>
      <c r="C4" s="70" t="s">
        <v>39</v>
      </c>
      <c r="D4" s="71" t="s">
        <v>38</v>
      </c>
      <c r="E4" s="69" t="s">
        <v>37</v>
      </c>
      <c r="F4" s="70" t="s">
        <v>57</v>
      </c>
      <c r="G4" s="110"/>
      <c r="H4" s="111"/>
      <c r="J4" s="75"/>
    </row>
    <row r="5" spans="2:10" ht="14.1" customHeight="1" x14ac:dyDescent="0.25">
      <c r="B5" s="67"/>
      <c r="C5" s="112" t="s">
        <v>50</v>
      </c>
      <c r="D5" s="113"/>
      <c r="E5" s="107"/>
      <c r="F5" s="107"/>
      <c r="G5" s="113"/>
      <c r="H5" s="114"/>
      <c r="J5" s="75"/>
    </row>
    <row r="6" spans="2:10" ht="14.1" customHeight="1" x14ac:dyDescent="0.25">
      <c r="B6" s="67" t="s">
        <v>49</v>
      </c>
      <c r="C6" s="63">
        <v>31</v>
      </c>
      <c r="D6" s="66">
        <v>29</v>
      </c>
      <c r="E6" s="58">
        <v>31</v>
      </c>
      <c r="F6" s="63">
        <f>C6+D6+E6</f>
        <v>91</v>
      </c>
      <c r="G6" s="119"/>
      <c r="H6" s="120"/>
      <c r="J6" s="75"/>
    </row>
    <row r="7" spans="2:10" ht="14.1" customHeight="1" x14ac:dyDescent="0.25">
      <c r="B7" s="52" t="s">
        <v>48</v>
      </c>
      <c r="C7" s="63">
        <v>17</v>
      </c>
      <c r="D7" s="66">
        <v>20</v>
      </c>
      <c r="E7" s="58">
        <v>20</v>
      </c>
      <c r="F7" s="63">
        <f>C7+D7+E7</f>
        <v>57</v>
      </c>
      <c r="G7" s="115"/>
      <c r="H7" s="116"/>
      <c r="J7" s="56"/>
    </row>
    <row r="8" spans="2:10" ht="14.1" customHeight="1" x14ac:dyDescent="0.25">
      <c r="B8" s="52" t="s">
        <v>47</v>
      </c>
      <c r="C8" s="63">
        <f>C6-C7</f>
        <v>14</v>
      </c>
      <c r="D8" s="65">
        <f>D6-D7</f>
        <v>9</v>
      </c>
      <c r="E8" s="64">
        <f>E6-E7</f>
        <v>11</v>
      </c>
      <c r="F8" s="63">
        <f>C8+D8+E8</f>
        <v>34</v>
      </c>
      <c r="G8" s="117"/>
      <c r="H8" s="118"/>
      <c r="J8" s="75"/>
    </row>
    <row r="9" spans="2:10" ht="14.1" customHeight="1" x14ac:dyDescent="0.25">
      <c r="B9" s="52" t="s">
        <v>46</v>
      </c>
      <c r="C9" s="63">
        <v>0</v>
      </c>
      <c r="D9" s="65">
        <v>1</v>
      </c>
      <c r="E9" s="64">
        <v>1</v>
      </c>
      <c r="F9" s="63">
        <f>C9+D9+E9</f>
        <v>2</v>
      </c>
      <c r="G9" s="22"/>
      <c r="H9" s="76"/>
      <c r="J9" s="75"/>
    </row>
    <row r="10" spans="2:10" ht="14.1" customHeight="1" x14ac:dyDescent="0.25">
      <c r="B10" s="52"/>
      <c r="C10" s="112" t="s">
        <v>45</v>
      </c>
      <c r="D10" s="113"/>
      <c r="E10" s="107"/>
      <c r="F10" s="107"/>
      <c r="G10" s="113"/>
      <c r="H10" s="114"/>
      <c r="J10" s="75"/>
    </row>
    <row r="11" spans="2:10" ht="14.1" customHeight="1" x14ac:dyDescent="0.25">
      <c r="B11" s="54" t="s">
        <v>44</v>
      </c>
      <c r="C11" s="77">
        <f>C7*8</f>
        <v>136</v>
      </c>
      <c r="D11" s="77">
        <f>D7*8-D9</f>
        <v>159</v>
      </c>
      <c r="E11" s="77">
        <f>E7*8-E9</f>
        <v>159</v>
      </c>
      <c r="F11" s="49">
        <f>C11+D11+E11</f>
        <v>454</v>
      </c>
      <c r="G11" s="119"/>
      <c r="H11" s="120"/>
      <c r="J11" s="75"/>
    </row>
    <row r="12" spans="2:10" ht="14.1" customHeight="1" x14ac:dyDescent="0.25">
      <c r="B12" s="52" t="s">
        <v>43</v>
      </c>
      <c r="C12" s="51">
        <f>C7*36/5</f>
        <v>122.4</v>
      </c>
      <c r="D12" s="50">
        <f>D7*36/5-D9</f>
        <v>143</v>
      </c>
      <c r="E12" s="53">
        <f>E7*36/5-E9</f>
        <v>143</v>
      </c>
      <c r="F12" s="49">
        <f>C12+D12+E12</f>
        <v>408.4</v>
      </c>
      <c r="G12" s="115"/>
      <c r="H12" s="116"/>
      <c r="J12" s="75"/>
    </row>
    <row r="13" spans="2:10" ht="14.1" customHeight="1" thickBot="1" x14ac:dyDescent="0.3">
      <c r="B13" s="46" t="s">
        <v>42</v>
      </c>
      <c r="C13" s="43">
        <f>C7*24/5</f>
        <v>81.599999999999994</v>
      </c>
      <c r="D13" s="74">
        <f>D7*24/5-D9</f>
        <v>95</v>
      </c>
      <c r="E13" s="73">
        <f>E7*24/5-E9</f>
        <v>95</v>
      </c>
      <c r="F13" s="43">
        <f>C13+D13+E13</f>
        <v>271.60000000000002</v>
      </c>
      <c r="G13" s="121"/>
      <c r="H13" s="122"/>
      <c r="J13" s="75"/>
    </row>
    <row r="14" spans="2:10" s="33" customFormat="1" ht="14.1" customHeight="1" thickBot="1" x14ac:dyDescent="0.3">
      <c r="C14" s="20"/>
      <c r="D14" s="20"/>
      <c r="E14" s="20"/>
      <c r="F14" s="20"/>
      <c r="G14" s="20"/>
      <c r="H14" s="20"/>
      <c r="J14" s="56"/>
    </row>
    <row r="15" spans="2:10" ht="14.1" customHeight="1" x14ac:dyDescent="0.25">
      <c r="B15" s="72"/>
      <c r="C15" s="70" t="s">
        <v>36</v>
      </c>
      <c r="D15" s="71" t="s">
        <v>35</v>
      </c>
      <c r="E15" s="69" t="s">
        <v>34</v>
      </c>
      <c r="F15" s="70" t="s">
        <v>56</v>
      </c>
      <c r="G15" s="71" t="s">
        <v>55</v>
      </c>
      <c r="H15" s="82"/>
      <c r="J15" s="40"/>
    </row>
    <row r="16" spans="2:10" ht="14.1" customHeight="1" x14ac:dyDescent="0.25">
      <c r="B16" s="67"/>
      <c r="C16" s="123" t="s">
        <v>50</v>
      </c>
      <c r="D16" s="107"/>
      <c r="E16" s="107"/>
      <c r="F16" s="107"/>
      <c r="G16" s="107"/>
      <c r="H16" s="114"/>
      <c r="J16" s="40"/>
    </row>
    <row r="17" spans="2:13" ht="14.1" customHeight="1" x14ac:dyDescent="0.25">
      <c r="B17" s="67" t="s">
        <v>49</v>
      </c>
      <c r="C17" s="63">
        <v>30</v>
      </c>
      <c r="D17" s="66">
        <v>31</v>
      </c>
      <c r="E17" s="58">
        <v>30</v>
      </c>
      <c r="F17" s="63">
        <f>C17+D17+E17</f>
        <v>91</v>
      </c>
      <c r="G17" s="66">
        <f>F6+F17</f>
        <v>182</v>
      </c>
      <c r="H17" s="120"/>
      <c r="J17" s="40"/>
    </row>
    <row r="18" spans="2:13" ht="14.1" customHeight="1" x14ac:dyDescent="0.25">
      <c r="B18" s="52" t="s">
        <v>48</v>
      </c>
      <c r="C18" s="63">
        <v>21</v>
      </c>
      <c r="D18" s="66">
        <v>20</v>
      </c>
      <c r="E18" s="58">
        <v>19</v>
      </c>
      <c r="F18" s="63">
        <f>C18+D18+E18</f>
        <v>60</v>
      </c>
      <c r="G18" s="66">
        <f>F7+F18</f>
        <v>117</v>
      </c>
      <c r="H18" s="116"/>
      <c r="J18" s="40"/>
    </row>
    <row r="19" spans="2:13" ht="14.1" customHeight="1" x14ac:dyDescent="0.25">
      <c r="B19" s="52" t="s">
        <v>47</v>
      </c>
      <c r="C19" s="63">
        <f>C17-C18</f>
        <v>9</v>
      </c>
      <c r="D19" s="65">
        <f>D17-D18</f>
        <v>11</v>
      </c>
      <c r="E19" s="64">
        <f>E17-E18</f>
        <v>11</v>
      </c>
      <c r="F19" s="63">
        <f>C19+D19+E19</f>
        <v>31</v>
      </c>
      <c r="G19" s="66">
        <f>F8+F19</f>
        <v>65</v>
      </c>
      <c r="H19" s="116"/>
      <c r="J19" s="40"/>
    </row>
    <row r="20" spans="2:13" ht="14.1" customHeight="1" x14ac:dyDescent="0.25">
      <c r="B20" s="54" t="s">
        <v>46</v>
      </c>
      <c r="C20" s="59">
        <v>0</v>
      </c>
      <c r="D20" s="61">
        <v>1</v>
      </c>
      <c r="E20" s="60">
        <v>1</v>
      </c>
      <c r="F20" s="59">
        <f>C20+D20+E20</f>
        <v>2</v>
      </c>
      <c r="G20" s="66">
        <f>F9+F20</f>
        <v>4</v>
      </c>
      <c r="H20" s="118"/>
      <c r="J20" s="40"/>
      <c r="M20" s="80"/>
    </row>
    <row r="21" spans="2:13" ht="14.1" customHeight="1" x14ac:dyDescent="0.25">
      <c r="B21" s="54"/>
      <c r="C21" s="107" t="s">
        <v>45</v>
      </c>
      <c r="D21" s="107"/>
      <c r="E21" s="107"/>
      <c r="F21" s="107"/>
      <c r="G21" s="107"/>
      <c r="H21" s="124"/>
      <c r="J21" s="56"/>
      <c r="M21" s="80"/>
    </row>
    <row r="22" spans="2:13" ht="14.1" customHeight="1" x14ac:dyDescent="0.25">
      <c r="B22" s="81" t="s">
        <v>44</v>
      </c>
      <c r="C22" s="49">
        <f>C18*8</f>
        <v>168</v>
      </c>
      <c r="D22" s="77">
        <f>D18*8-D20</f>
        <v>159</v>
      </c>
      <c r="E22" s="77">
        <f>E18*8-E20</f>
        <v>151</v>
      </c>
      <c r="F22" s="49">
        <f>C22+D22+E22</f>
        <v>478</v>
      </c>
      <c r="G22" s="50">
        <f>F11+F22</f>
        <v>932</v>
      </c>
      <c r="H22" s="125"/>
      <c r="J22" s="75"/>
      <c r="M22" s="80"/>
    </row>
    <row r="23" spans="2:13" ht="14.1" customHeight="1" x14ac:dyDescent="0.25">
      <c r="B23" s="52" t="s">
        <v>43</v>
      </c>
      <c r="C23" s="51">
        <f>C18*36/5</f>
        <v>151.19999999999999</v>
      </c>
      <c r="D23" s="50">
        <f>D18*36/5-D20</f>
        <v>143</v>
      </c>
      <c r="E23" s="77">
        <f>E18*36/5-E20</f>
        <v>135.80000000000001</v>
      </c>
      <c r="F23" s="49">
        <f>C23+D23+E23</f>
        <v>430</v>
      </c>
      <c r="G23" s="50">
        <f>F12+F23</f>
        <v>838.4</v>
      </c>
      <c r="H23" s="126"/>
      <c r="J23" s="75"/>
    </row>
    <row r="24" spans="2:13" s="33" customFormat="1" ht="14.1" customHeight="1" thickBot="1" x14ac:dyDescent="0.3">
      <c r="B24" s="46" t="s">
        <v>42</v>
      </c>
      <c r="C24" s="45">
        <f>C18*24/5</f>
        <v>100.8</v>
      </c>
      <c r="D24" s="44">
        <f>D18*24/5-D20</f>
        <v>95</v>
      </c>
      <c r="E24" s="74">
        <f>E18*24/5-E20</f>
        <v>90.2</v>
      </c>
      <c r="F24" s="43">
        <f>C24+D24+E24</f>
        <v>286</v>
      </c>
      <c r="G24" s="44">
        <f>F13+F24</f>
        <v>557.6</v>
      </c>
      <c r="H24" s="127"/>
      <c r="J24" s="75"/>
    </row>
    <row r="25" spans="2:13" ht="14.1" customHeight="1" thickBot="1" x14ac:dyDescent="0.3">
      <c r="J25" s="75"/>
    </row>
    <row r="26" spans="2:13" ht="14.1" customHeight="1" x14ac:dyDescent="0.25">
      <c r="B26" s="72"/>
      <c r="C26" s="70" t="s">
        <v>33</v>
      </c>
      <c r="D26" s="71" t="s">
        <v>32</v>
      </c>
      <c r="E26" s="69" t="s">
        <v>31</v>
      </c>
      <c r="F26" s="70" t="s">
        <v>54</v>
      </c>
      <c r="G26" s="110"/>
      <c r="H26" s="111"/>
      <c r="J26" s="75"/>
    </row>
    <row r="27" spans="2:13" ht="14.1" customHeight="1" x14ac:dyDescent="0.25">
      <c r="B27" s="67"/>
      <c r="C27" s="112" t="s">
        <v>50</v>
      </c>
      <c r="D27" s="113"/>
      <c r="E27" s="107"/>
      <c r="F27" s="107"/>
      <c r="G27" s="113"/>
      <c r="H27" s="114"/>
      <c r="J27" s="75"/>
    </row>
    <row r="28" spans="2:13" ht="14.1" customHeight="1" x14ac:dyDescent="0.25">
      <c r="B28" s="67" t="s">
        <v>49</v>
      </c>
      <c r="C28" s="63">
        <v>31</v>
      </c>
      <c r="D28" s="66">
        <v>31</v>
      </c>
      <c r="E28" s="58">
        <v>30</v>
      </c>
      <c r="F28" s="63">
        <f>C28+D28+E28</f>
        <v>92</v>
      </c>
      <c r="G28" s="79"/>
      <c r="H28" s="78"/>
      <c r="J28" s="56"/>
    </row>
    <row r="29" spans="2:13" ht="14.1" customHeight="1" x14ac:dyDescent="0.25">
      <c r="B29" s="52" t="s">
        <v>48</v>
      </c>
      <c r="C29" s="63">
        <v>23</v>
      </c>
      <c r="D29" s="66">
        <v>22</v>
      </c>
      <c r="E29" s="58">
        <v>21</v>
      </c>
      <c r="F29" s="63">
        <f>C29+D29+E29</f>
        <v>66</v>
      </c>
      <c r="G29" s="115"/>
      <c r="H29" s="116"/>
      <c r="J29" s="75"/>
    </row>
    <row r="30" spans="2:13" ht="14.1" customHeight="1" x14ac:dyDescent="0.25">
      <c r="B30" s="52" t="s">
        <v>47</v>
      </c>
      <c r="C30" s="63">
        <f>C28-C29</f>
        <v>8</v>
      </c>
      <c r="D30" s="65">
        <f>D28-D29</f>
        <v>9</v>
      </c>
      <c r="E30" s="64">
        <f>E28-E29</f>
        <v>9</v>
      </c>
      <c r="F30" s="63">
        <f>C30+D30+E30</f>
        <v>26</v>
      </c>
      <c r="G30" s="115"/>
      <c r="H30" s="116"/>
      <c r="J30" s="75"/>
    </row>
    <row r="31" spans="2:13" ht="14.1" customHeight="1" x14ac:dyDescent="0.25">
      <c r="B31" s="62" t="s">
        <v>46</v>
      </c>
      <c r="C31" s="59">
        <v>0</v>
      </c>
      <c r="D31" s="61"/>
      <c r="E31" s="60"/>
      <c r="F31" s="59">
        <f>C31+D31+E31</f>
        <v>0</v>
      </c>
      <c r="G31" s="117"/>
      <c r="H31" s="118"/>
      <c r="J31" s="75"/>
    </row>
    <row r="32" spans="2:13" ht="14.1" customHeight="1" x14ac:dyDescent="0.25">
      <c r="B32" s="52"/>
      <c r="C32" s="106" t="s">
        <v>45</v>
      </c>
      <c r="D32" s="107"/>
      <c r="E32" s="107"/>
      <c r="F32" s="107"/>
      <c r="G32" s="107"/>
      <c r="H32" s="108"/>
      <c r="J32" s="75"/>
    </row>
    <row r="33" spans="2:14" ht="14.1" customHeight="1" x14ac:dyDescent="0.25">
      <c r="B33" s="54" t="s">
        <v>44</v>
      </c>
      <c r="C33" s="77">
        <f>C29*8</f>
        <v>184</v>
      </c>
      <c r="D33" s="77">
        <f>D29*8</f>
        <v>176</v>
      </c>
      <c r="E33" s="77">
        <f>E29*8</f>
        <v>168</v>
      </c>
      <c r="F33" s="49">
        <f>C33+D33+E33</f>
        <v>528</v>
      </c>
      <c r="G33" s="119"/>
      <c r="H33" s="120"/>
      <c r="J33" s="75"/>
    </row>
    <row r="34" spans="2:14" s="33" customFormat="1" ht="14.1" customHeight="1" x14ac:dyDescent="0.25">
      <c r="B34" s="52" t="s">
        <v>43</v>
      </c>
      <c r="C34" s="49">
        <f>C29*36/5</f>
        <v>165.6</v>
      </c>
      <c r="D34" s="77">
        <f>D29*36/5</f>
        <v>158.4</v>
      </c>
      <c r="E34" s="53">
        <f>E29*36/5</f>
        <v>151.19999999999999</v>
      </c>
      <c r="F34" s="49">
        <f>C34+D34+E34</f>
        <v>475.2</v>
      </c>
      <c r="G34" s="115"/>
      <c r="H34" s="116"/>
      <c r="J34" s="75"/>
    </row>
    <row r="35" spans="2:14" ht="14.1" customHeight="1" thickBot="1" x14ac:dyDescent="0.3">
      <c r="B35" s="46" t="s">
        <v>42</v>
      </c>
      <c r="C35" s="43">
        <f>C29*24/5</f>
        <v>110.4</v>
      </c>
      <c r="D35" s="74">
        <f>D29*24/5</f>
        <v>105.6</v>
      </c>
      <c r="E35" s="73">
        <f>E29*24/5</f>
        <v>100.8</v>
      </c>
      <c r="F35" s="43">
        <f>C35+D35+E35</f>
        <v>316.8</v>
      </c>
      <c r="G35" s="121"/>
      <c r="H35" s="122"/>
      <c r="J35" s="56"/>
    </row>
    <row r="36" spans="2:14" ht="14.1" customHeight="1" thickBot="1" x14ac:dyDescent="0.3">
      <c r="J36" s="40"/>
    </row>
    <row r="37" spans="2:14" ht="14.1" customHeight="1" x14ac:dyDescent="0.25">
      <c r="B37" s="72"/>
      <c r="C37" s="70" t="s">
        <v>30</v>
      </c>
      <c r="D37" s="71" t="s">
        <v>29</v>
      </c>
      <c r="E37" s="69" t="s">
        <v>28</v>
      </c>
      <c r="F37" s="70" t="s">
        <v>53</v>
      </c>
      <c r="G37" s="69" t="s">
        <v>52</v>
      </c>
      <c r="H37" s="68" t="s">
        <v>51</v>
      </c>
      <c r="J37" s="40"/>
    </row>
    <row r="38" spans="2:14" ht="14.1" customHeight="1" x14ac:dyDescent="0.25">
      <c r="B38" s="67"/>
      <c r="C38" s="106" t="s">
        <v>50</v>
      </c>
      <c r="D38" s="107"/>
      <c r="E38" s="107"/>
      <c r="F38" s="107"/>
      <c r="G38" s="107"/>
      <c r="H38" s="108"/>
      <c r="J38" s="40"/>
    </row>
    <row r="39" spans="2:14" ht="14.1" customHeight="1" x14ac:dyDescent="0.25">
      <c r="B39" s="67" t="s">
        <v>49</v>
      </c>
      <c r="C39" s="63">
        <v>31</v>
      </c>
      <c r="D39" s="66">
        <v>30</v>
      </c>
      <c r="E39" s="58">
        <v>31</v>
      </c>
      <c r="F39" s="63">
        <f>C39+D39+E39</f>
        <v>92</v>
      </c>
      <c r="G39" s="58">
        <f>F28+F39</f>
        <v>184</v>
      </c>
      <c r="H39" s="57">
        <f>G17+G39</f>
        <v>366</v>
      </c>
      <c r="J39" s="40"/>
    </row>
    <row r="40" spans="2:14" ht="14.1" customHeight="1" x14ac:dyDescent="0.25">
      <c r="B40" s="52" t="s">
        <v>48</v>
      </c>
      <c r="C40" s="63">
        <v>23</v>
      </c>
      <c r="D40" s="66">
        <v>21</v>
      </c>
      <c r="E40" s="58">
        <v>21</v>
      </c>
      <c r="F40" s="63">
        <f>C40+D40+E40</f>
        <v>65</v>
      </c>
      <c r="G40" s="58">
        <f>F29+F40</f>
        <v>131</v>
      </c>
      <c r="H40" s="57">
        <f>G18+G40</f>
        <v>248</v>
      </c>
      <c r="J40" s="40"/>
      <c r="M40" s="55"/>
      <c r="N40" s="55"/>
    </row>
    <row r="41" spans="2:14" ht="14.1" customHeight="1" x14ac:dyDescent="0.25">
      <c r="B41" s="52" t="s">
        <v>47</v>
      </c>
      <c r="C41" s="63">
        <f>C39-C40</f>
        <v>8</v>
      </c>
      <c r="D41" s="65">
        <f>D39-D40</f>
        <v>9</v>
      </c>
      <c r="E41" s="64">
        <f>E39-E40</f>
        <v>10</v>
      </c>
      <c r="F41" s="63">
        <f>C41+D41+E41</f>
        <v>27</v>
      </c>
      <c r="G41" s="58">
        <f>F30+F41</f>
        <v>53</v>
      </c>
      <c r="H41" s="57">
        <f>G19+G41</f>
        <v>118</v>
      </c>
      <c r="J41" s="40"/>
      <c r="M41" s="55"/>
      <c r="N41" s="55"/>
    </row>
    <row r="42" spans="2:14" ht="14.1" customHeight="1" x14ac:dyDescent="0.25">
      <c r="B42" s="62" t="s">
        <v>46</v>
      </c>
      <c r="C42" s="59">
        <v>0</v>
      </c>
      <c r="D42" s="61">
        <v>1</v>
      </c>
      <c r="E42" s="60"/>
      <c r="F42" s="59">
        <f>C42+D42+E42</f>
        <v>1</v>
      </c>
      <c r="G42" s="58">
        <f>F31+F42</f>
        <v>1</v>
      </c>
      <c r="H42" s="57">
        <f>G20+G42</f>
        <v>5</v>
      </c>
      <c r="J42" s="56"/>
      <c r="M42" s="55"/>
      <c r="N42" s="55"/>
    </row>
    <row r="43" spans="2:14" ht="14.1" customHeight="1" x14ac:dyDescent="0.25">
      <c r="B43" s="52"/>
      <c r="C43" s="106" t="s">
        <v>45</v>
      </c>
      <c r="D43" s="109"/>
      <c r="E43" s="107"/>
      <c r="F43" s="107"/>
      <c r="G43" s="107"/>
      <c r="H43" s="108"/>
      <c r="J43" s="40"/>
    </row>
    <row r="44" spans="2:14" ht="13.8" x14ac:dyDescent="0.25">
      <c r="B44" s="54" t="s">
        <v>44</v>
      </c>
      <c r="C44" s="53">
        <f>C40*8-C42</f>
        <v>184</v>
      </c>
      <c r="D44" s="50">
        <f>D40*8-D42</f>
        <v>167</v>
      </c>
      <c r="E44" s="50">
        <f>E40*8-E42</f>
        <v>168</v>
      </c>
      <c r="F44" s="49">
        <f>C44+D44+E44</f>
        <v>519</v>
      </c>
      <c r="G44" s="48">
        <f>F33+F44</f>
        <v>1047</v>
      </c>
      <c r="H44" s="47">
        <f>G22+G44</f>
        <v>1979</v>
      </c>
      <c r="J44" s="40"/>
    </row>
    <row r="45" spans="2:14" ht="13.8" x14ac:dyDescent="0.25">
      <c r="B45" s="52" t="s">
        <v>43</v>
      </c>
      <c r="C45" s="51">
        <f>C40*36/5-C42</f>
        <v>165.6</v>
      </c>
      <c r="D45" s="50">
        <f>D40*36/5-D42</f>
        <v>150.19999999999999</v>
      </c>
      <c r="E45" s="50">
        <f>E40*36/5-E42</f>
        <v>151.19999999999999</v>
      </c>
      <c r="F45" s="49">
        <f>C45+D45+E45</f>
        <v>466.99999999999994</v>
      </c>
      <c r="G45" s="48">
        <f>F34+F45</f>
        <v>942.19999999999993</v>
      </c>
      <c r="H45" s="47">
        <f>G23+G45</f>
        <v>1780.6</v>
      </c>
      <c r="J45" s="40"/>
    </row>
    <row r="46" spans="2:14" ht="14.4" thickBot="1" x14ac:dyDescent="0.3">
      <c r="B46" s="46" t="s">
        <v>42</v>
      </c>
      <c r="C46" s="45">
        <f>C40*24/5-C42</f>
        <v>110.4</v>
      </c>
      <c r="D46" s="44">
        <f>D40*24/5-D42</f>
        <v>99.8</v>
      </c>
      <c r="E46" s="44">
        <f>E40*24/5-E42</f>
        <v>100.8</v>
      </c>
      <c r="F46" s="43">
        <f>C46+D46+E46</f>
        <v>311</v>
      </c>
      <c r="G46" s="42">
        <f>F35+F46</f>
        <v>627.79999999999995</v>
      </c>
      <c r="H46" s="41">
        <f>G24+G46</f>
        <v>1185.4000000000001</v>
      </c>
      <c r="J46" s="40"/>
    </row>
    <row r="47" spans="2:14" ht="13.8" x14ac:dyDescent="0.25">
      <c r="J47" s="40"/>
    </row>
    <row r="48" spans="2:14" ht="13.8" x14ac:dyDescent="0.25">
      <c r="J48" s="40"/>
    </row>
    <row r="49" spans="10:10" ht="13.8" x14ac:dyDescent="0.25">
      <c r="J49" s="39"/>
    </row>
    <row r="50" spans="10:10" ht="13.8" x14ac:dyDescent="0.25">
      <c r="J50" s="39"/>
    </row>
    <row r="51" spans="10:10" x14ac:dyDescent="0.25">
      <c r="J51" s="38"/>
    </row>
    <row r="52" spans="10:10" x14ac:dyDescent="0.25">
      <c r="J52" s="28"/>
    </row>
    <row r="53" spans="10:10" x14ac:dyDescent="0.25">
      <c r="J53" s="28"/>
    </row>
    <row r="54" spans="10:10" x14ac:dyDescent="0.25">
      <c r="J54" s="21"/>
    </row>
    <row r="55" spans="10:10" x14ac:dyDescent="0.25">
      <c r="J55" s="28"/>
    </row>
    <row r="56" spans="10:10" x14ac:dyDescent="0.25">
      <c r="J56" s="28"/>
    </row>
    <row r="57" spans="10:10" x14ac:dyDescent="0.25">
      <c r="J57" s="28"/>
    </row>
    <row r="58" spans="10:10" x14ac:dyDescent="0.25">
      <c r="J58" s="28"/>
    </row>
    <row r="59" spans="10:10" x14ac:dyDescent="0.25">
      <c r="J59" s="28"/>
    </row>
    <row r="60" spans="10:10" x14ac:dyDescent="0.25">
      <c r="J60" s="28"/>
    </row>
    <row r="61" spans="10:10" x14ac:dyDescent="0.25">
      <c r="J61" s="21"/>
    </row>
    <row r="62" spans="10:10" x14ac:dyDescent="0.25">
      <c r="J62" s="28"/>
    </row>
    <row r="63" spans="10:10" x14ac:dyDescent="0.25">
      <c r="J63" s="28"/>
    </row>
    <row r="64" spans="10:10" x14ac:dyDescent="0.25">
      <c r="J64" s="28"/>
    </row>
    <row r="65" spans="10:10" x14ac:dyDescent="0.25">
      <c r="J65" s="28"/>
    </row>
    <row r="66" spans="10:10" x14ac:dyDescent="0.25">
      <c r="J66" s="28"/>
    </row>
    <row r="67" spans="10:10" x14ac:dyDescent="0.25">
      <c r="J67" s="28"/>
    </row>
    <row r="68" spans="10:10" x14ac:dyDescent="0.25">
      <c r="J68" s="21"/>
    </row>
    <row r="69" spans="10:10" x14ac:dyDescent="0.25">
      <c r="J69" s="28"/>
    </row>
    <row r="70" spans="10:10" x14ac:dyDescent="0.25">
      <c r="J70" s="28"/>
    </row>
    <row r="71" spans="10:10" x14ac:dyDescent="0.25">
      <c r="J71" s="28"/>
    </row>
    <row r="72" spans="10:10" x14ac:dyDescent="0.25">
      <c r="J72" s="37"/>
    </row>
    <row r="73" spans="10:10" x14ac:dyDescent="0.25">
      <c r="J73" s="28"/>
    </row>
    <row r="74" spans="10:10" x14ac:dyDescent="0.25">
      <c r="J74" s="28"/>
    </row>
    <row r="75" spans="10:10" x14ac:dyDescent="0.25">
      <c r="J75" s="21"/>
    </row>
    <row r="76" spans="10:10" x14ac:dyDescent="0.25">
      <c r="J76" s="36"/>
    </row>
    <row r="77" spans="10:10" x14ac:dyDescent="0.25">
      <c r="J77" s="36"/>
    </row>
    <row r="78" spans="10:10" x14ac:dyDescent="0.25">
      <c r="J78" s="36"/>
    </row>
    <row r="79" spans="10:10" x14ac:dyDescent="0.25">
      <c r="J79" s="35"/>
    </row>
    <row r="80" spans="10:10" x14ac:dyDescent="0.25">
      <c r="J80" s="34"/>
    </row>
    <row r="81" spans="10:10" x14ac:dyDescent="0.25">
      <c r="J81" s="34"/>
    </row>
  </sheetData>
  <mergeCells count="19">
    <mergeCell ref="C10:H10"/>
    <mergeCell ref="B1:H1"/>
    <mergeCell ref="B3:H3"/>
    <mergeCell ref="G6:H8"/>
    <mergeCell ref="G4:H4"/>
    <mergeCell ref="B2:H2"/>
    <mergeCell ref="C5:H5"/>
    <mergeCell ref="G11:H13"/>
    <mergeCell ref="C16:H16"/>
    <mergeCell ref="H17:H20"/>
    <mergeCell ref="C21:H21"/>
    <mergeCell ref="H22:H24"/>
    <mergeCell ref="C38:H38"/>
    <mergeCell ref="C43:H43"/>
    <mergeCell ref="G26:H26"/>
    <mergeCell ref="C27:H27"/>
    <mergeCell ref="G29:H31"/>
    <mergeCell ref="C32:H32"/>
    <mergeCell ref="G33:H35"/>
  </mergeCells>
  <pageMargins left="0.75" right="0.62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39CF9-4C00-4058-9363-0A32253D83CE}">
  <dimension ref="A1:K36"/>
  <sheetViews>
    <sheetView workbookViewId="0">
      <pane ySplit="1" topLeftCell="A19" activePane="bottomLeft" state="frozen"/>
      <selection pane="bottomLeft" activeCell="J34" sqref="J34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1" x14ac:dyDescent="0.3">
      <c r="A2" s="1">
        <v>45323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1" x14ac:dyDescent="0.3">
      <c r="A3" s="1">
        <v>45324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0" si="0">C3*$D$36*24+D3*$E$36*24+IF(E3="ДА",-$F$36,IF(E3="нет",$G$36))</f>
        <v>0</v>
      </c>
      <c r="H3" s="7"/>
      <c r="I3" s="7"/>
      <c r="J3" s="11"/>
      <c r="K3" s="93">
        <v>0</v>
      </c>
    </row>
    <row r="4" spans="1:11" x14ac:dyDescent="0.3">
      <c r="A4" s="1">
        <v>45325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1" x14ac:dyDescent="0.3">
      <c r="A5" s="1">
        <v>45326</v>
      </c>
      <c r="B5" s="7"/>
      <c r="C5" s="8">
        <f t="shared" ref="C5:C30" si="1">MIN("8:00",K5)</f>
        <v>0</v>
      </c>
      <c r="D5" s="8">
        <f t="shared" ref="D5:D30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1" x14ac:dyDescent="0.3">
      <c r="A6" s="1">
        <v>45327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1" x14ac:dyDescent="0.3">
      <c r="A7" s="1">
        <v>45328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1" x14ac:dyDescent="0.3">
      <c r="A8" s="1">
        <v>45329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1" x14ac:dyDescent="0.3">
      <c r="A9" s="1">
        <v>45330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1" x14ac:dyDescent="0.3">
      <c r="A10" s="1">
        <v>45331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1" x14ac:dyDescent="0.3">
      <c r="A11" s="1">
        <v>45332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1" x14ac:dyDescent="0.3">
      <c r="A12" s="1">
        <v>45333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1" x14ac:dyDescent="0.3">
      <c r="A13" s="1">
        <v>45334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1" x14ac:dyDescent="0.3">
      <c r="A14" s="1">
        <v>45335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1" x14ac:dyDescent="0.3">
      <c r="A15" s="1">
        <v>45336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1" x14ac:dyDescent="0.3">
      <c r="A16" s="1">
        <v>45337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45338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45339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45340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45341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45342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45343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45344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45345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45346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45347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45348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45349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45350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45351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/>
      <c r="B31" s="7"/>
      <c r="C31" s="8"/>
      <c r="D31" s="8"/>
      <c r="E31" s="7"/>
      <c r="F31" s="7"/>
      <c r="G31" s="10"/>
      <c r="H31" s="7"/>
      <c r="I31" s="7"/>
      <c r="J31" s="11"/>
      <c r="K31" s="93"/>
    </row>
    <row r="32" spans="1:11" ht="15" thickBot="1" x14ac:dyDescent="0.35">
      <c r="A32" s="88"/>
      <c r="B32" s="83"/>
      <c r="C32" s="84"/>
      <c r="D32" s="84"/>
      <c r="E32" s="83"/>
      <c r="F32" s="83"/>
      <c r="G32" s="89"/>
      <c r="H32" s="83"/>
      <c r="I32" s="83"/>
      <c r="J32" s="90"/>
      <c r="K32" s="94"/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0</v>
      </c>
      <c r="H33" s="86"/>
      <c r="I33" s="85">
        <f>G33-H33+SUM(I2:I32)</f>
        <v>0</v>
      </c>
      <c r="J33" s="87">
        <v>0</v>
      </c>
      <c r="K33" s="130">
        <f>SUM(K2:K32)</f>
        <v>0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времени'!D11</f>
        <v>471.69811320754718</v>
      </c>
      <c r="E36" s="18">
        <f>D36*1.2</f>
        <v>566.03773584905662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43D1-8203-4356-A7F2-820AF2B8E196}">
  <dimension ref="A1:K36"/>
  <sheetViews>
    <sheetView workbookViewId="0">
      <pane ySplit="1" topLeftCell="A14" activePane="bottomLeft" state="frozen"/>
      <selection pane="bottomLeft" activeCell="I33" sqref="I33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1" x14ac:dyDescent="0.3">
      <c r="A2" s="1">
        <v>45352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1" x14ac:dyDescent="0.3">
      <c r="A3" s="1">
        <v>45353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2" si="0">C3*$D$36*24+D3*$E$36*24+IF(E3="ДА",-$F$36,IF(E3="нет",$G$36))</f>
        <v>0</v>
      </c>
      <c r="H3" s="7"/>
      <c r="I3" s="7"/>
      <c r="J3" s="11"/>
      <c r="K3" s="93">
        <v>0</v>
      </c>
    </row>
    <row r="4" spans="1:11" x14ac:dyDescent="0.3">
      <c r="A4" s="1">
        <v>45354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1" x14ac:dyDescent="0.3">
      <c r="A5" s="1">
        <v>45355</v>
      </c>
      <c r="B5" s="7"/>
      <c r="C5" s="8">
        <f t="shared" ref="C5:C32" si="1">MIN("8:00",K5)</f>
        <v>0</v>
      </c>
      <c r="D5" s="8">
        <f t="shared" ref="D5:D32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1" x14ac:dyDescent="0.3">
      <c r="A6" s="1">
        <v>45356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1" x14ac:dyDescent="0.3">
      <c r="A7" s="1">
        <v>45357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1" x14ac:dyDescent="0.3">
      <c r="A8" s="1">
        <v>45358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1" x14ac:dyDescent="0.3">
      <c r="A9" s="1">
        <v>45359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1" x14ac:dyDescent="0.3">
      <c r="A10" s="1">
        <v>45360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1" x14ac:dyDescent="0.3">
      <c r="A11" s="1">
        <v>45361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1" x14ac:dyDescent="0.3">
      <c r="A12" s="1">
        <v>45362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1" x14ac:dyDescent="0.3">
      <c r="A13" s="1">
        <v>45363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1" x14ac:dyDescent="0.3">
      <c r="A14" s="1">
        <v>45364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1" x14ac:dyDescent="0.3">
      <c r="A15" s="1">
        <v>45365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1" x14ac:dyDescent="0.3">
      <c r="A16" s="1">
        <v>45366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45367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45368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45369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45370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45371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45372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45373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45374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45375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45376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45377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45378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45379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45380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>
        <v>45381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7"/>
      <c r="J31" s="11"/>
      <c r="K31" s="93">
        <v>0</v>
      </c>
    </row>
    <row r="32" spans="1:11" ht="15" thickBot="1" x14ac:dyDescent="0.35">
      <c r="A32" s="1">
        <v>45382</v>
      </c>
      <c r="B32" s="83"/>
      <c r="C32" s="84">
        <f t="shared" si="1"/>
        <v>0</v>
      </c>
      <c r="D32" s="84">
        <f t="shared" si="2"/>
        <v>0</v>
      </c>
      <c r="E32" s="83"/>
      <c r="F32" s="83"/>
      <c r="G32" s="89">
        <f t="shared" si="0"/>
        <v>0</v>
      </c>
      <c r="H32" s="83"/>
      <c r="I32" s="83"/>
      <c r="J32" s="90"/>
      <c r="K32" s="94">
        <v>0</v>
      </c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0</v>
      </c>
      <c r="H33" s="86"/>
      <c r="I33" s="85">
        <f>G33-H33+SUM(I2:I32)</f>
        <v>0</v>
      </c>
      <c r="J33" s="87">
        <f>H33-G33+Февраль!J33-SUM(I2:I32)</f>
        <v>0</v>
      </c>
      <c r="K33" s="130">
        <f>SUM(K2:K32)</f>
        <v>0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времени'!E11</f>
        <v>471.69811320754718</v>
      </c>
      <c r="E36" s="18">
        <f>D36*1.2</f>
        <v>566.03773584905662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C0B5-D442-4193-B91B-6C71EEA44693}">
  <dimension ref="A1:K36"/>
  <sheetViews>
    <sheetView workbookViewId="0">
      <pane ySplit="1" topLeftCell="A2" activePane="bottomLeft" state="frozen"/>
      <selection pane="bottomLeft" activeCell="L2" sqref="L2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5.109375" style="13" customWidth="1"/>
    <col min="5" max="5" width="12.21875" style="6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66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1" x14ac:dyDescent="0.3">
      <c r="A2" s="1">
        <v>45383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1" x14ac:dyDescent="0.3">
      <c r="A3" s="1">
        <v>45384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1" si="0">C3*$D$36*24+D3*$E$36*24+IF(E3="ДА",-$F$36,IF(E3="нет",$G$36))</f>
        <v>0</v>
      </c>
      <c r="H3" s="7"/>
      <c r="I3" s="7"/>
      <c r="J3" s="11"/>
      <c r="K3" s="93">
        <v>0</v>
      </c>
    </row>
    <row r="4" spans="1:11" x14ac:dyDescent="0.3">
      <c r="A4" s="1">
        <v>45385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1" x14ac:dyDescent="0.3">
      <c r="A5" s="1">
        <v>45386</v>
      </c>
      <c r="B5" s="7"/>
      <c r="C5" s="8">
        <f t="shared" ref="C5:C31" si="1">MIN("8:00",K5)</f>
        <v>0</v>
      </c>
      <c r="D5" s="8">
        <f t="shared" ref="D5:D31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1" x14ac:dyDescent="0.3">
      <c r="A6" s="1">
        <v>45387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1" x14ac:dyDescent="0.3">
      <c r="A7" s="1">
        <v>45388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1" x14ac:dyDescent="0.3">
      <c r="A8" s="1">
        <v>45389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1" x14ac:dyDescent="0.3">
      <c r="A9" s="1">
        <v>45390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1" x14ac:dyDescent="0.3">
      <c r="A10" s="1">
        <v>45391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1" x14ac:dyDescent="0.3">
      <c r="A11" s="1">
        <v>45392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1" x14ac:dyDescent="0.3">
      <c r="A12" s="1">
        <v>45393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1" x14ac:dyDescent="0.3">
      <c r="A13" s="1">
        <v>45394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1" x14ac:dyDescent="0.3">
      <c r="A14" s="1">
        <v>45395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1" x14ac:dyDescent="0.3">
      <c r="A15" s="1">
        <v>45396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1" x14ac:dyDescent="0.3">
      <c r="A16" s="1">
        <v>45397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45398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45399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45400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45401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45402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45403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45404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45405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45406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45407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45408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45409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45410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45411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>
        <v>45412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7"/>
      <c r="J31" s="11"/>
      <c r="K31" s="93">
        <v>0</v>
      </c>
    </row>
    <row r="32" spans="1:11" ht="15" thickBot="1" x14ac:dyDescent="0.35">
      <c r="A32" s="88"/>
      <c r="B32" s="83"/>
      <c r="C32" s="84"/>
      <c r="D32" s="84"/>
      <c r="E32" s="83"/>
      <c r="F32" s="83"/>
      <c r="G32" s="89"/>
      <c r="H32" s="83"/>
      <c r="I32" s="83"/>
      <c r="J32" s="90"/>
      <c r="K32" s="94"/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0</v>
      </c>
      <c r="H33" s="86"/>
      <c r="I33" s="85">
        <f>G33-H33+SUM(I2:I32)</f>
        <v>0</v>
      </c>
      <c r="J33" s="87">
        <f>H33-G33+Март!J33-SUM(I2:I32)</f>
        <v>0</v>
      </c>
      <c r="K33" s="130">
        <f>SUM(K2:K32)</f>
        <v>0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времени'!C22</f>
        <v>446.42857142857144</v>
      </c>
      <c r="E36" s="18">
        <f>D36*1.2</f>
        <v>535.71428571428567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9900-C71F-40A7-804E-4B7B3DA30FD9}">
  <dimension ref="A1:K36"/>
  <sheetViews>
    <sheetView workbookViewId="0">
      <pane ySplit="1" topLeftCell="A14" activePane="bottomLeft" state="frozen"/>
      <selection pane="bottomLeft" activeCell="J34" sqref="J34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3.6640625" style="6" customWidth="1"/>
    <col min="8" max="8" width="11.5546875" style="6" customWidth="1"/>
    <col min="9" max="9" width="11.44140625" style="132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131" t="s">
        <v>8</v>
      </c>
      <c r="J1" s="3" t="s">
        <v>9</v>
      </c>
      <c r="K1" s="91" t="s">
        <v>10</v>
      </c>
    </row>
    <row r="2" spans="1:11" x14ac:dyDescent="0.3">
      <c r="A2" s="1">
        <v>45413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10"/>
      <c r="J2" s="11"/>
      <c r="K2" s="92">
        <v>0</v>
      </c>
    </row>
    <row r="3" spans="1:11" x14ac:dyDescent="0.3">
      <c r="A3" s="1">
        <v>45414</v>
      </c>
      <c r="B3" s="7"/>
      <c r="C3" s="8">
        <f>MIN("8:00",K3)</f>
        <v>0.33333333333333331</v>
      </c>
      <c r="D3" s="8">
        <f>K3-C3</f>
        <v>4.1666666666666685E-2</v>
      </c>
      <c r="E3" s="7"/>
      <c r="F3" s="7"/>
      <c r="G3" s="10">
        <f t="shared" ref="G3:G32" si="0">C3*$D$36*24+D3*$E$36*24+IF(E3="ДА",-$F$36,IF(E3="нет",$G$36))</f>
        <v>4339.6226415094334</v>
      </c>
      <c r="H3" s="7"/>
      <c r="I3" s="10"/>
      <c r="J3" s="11"/>
      <c r="K3" s="93">
        <v>0.375</v>
      </c>
    </row>
    <row r="4" spans="1:11" x14ac:dyDescent="0.3">
      <c r="A4" s="1">
        <v>45415</v>
      </c>
      <c r="B4" s="7"/>
      <c r="C4" s="8">
        <f>MIN("8:00",K4)</f>
        <v>0.33333333333333331</v>
      </c>
      <c r="D4" s="8">
        <f>K4-C4</f>
        <v>4.1666666666666685E-2</v>
      </c>
      <c r="E4" s="7"/>
      <c r="F4" s="7"/>
      <c r="G4" s="10">
        <f t="shared" si="0"/>
        <v>4339.6226415094334</v>
      </c>
      <c r="H4" s="7"/>
      <c r="I4" s="10"/>
      <c r="J4" s="11"/>
      <c r="K4" s="93">
        <v>0.375</v>
      </c>
    </row>
    <row r="5" spans="1:11" x14ac:dyDescent="0.3">
      <c r="A5" s="1">
        <v>45416</v>
      </c>
      <c r="B5" s="7"/>
      <c r="C5" s="8">
        <f t="shared" ref="C5:C32" si="1">MIN("8:00",K5)</f>
        <v>0</v>
      </c>
      <c r="D5" s="8">
        <f t="shared" ref="D5:D32" si="2">K5-C5</f>
        <v>0</v>
      </c>
      <c r="E5" s="7"/>
      <c r="F5" s="7"/>
      <c r="G5" s="10">
        <f t="shared" si="0"/>
        <v>0</v>
      </c>
      <c r="H5" s="7"/>
      <c r="I5" s="10"/>
      <c r="J5" s="11"/>
      <c r="K5" s="93">
        <v>0</v>
      </c>
    </row>
    <row r="6" spans="1:11" x14ac:dyDescent="0.3">
      <c r="A6" s="1">
        <v>45417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10"/>
      <c r="J6" s="11"/>
      <c r="K6" s="93">
        <v>0</v>
      </c>
    </row>
    <row r="7" spans="1:11" x14ac:dyDescent="0.3">
      <c r="A7" s="1">
        <v>45418</v>
      </c>
      <c r="B7" s="7"/>
      <c r="C7" s="8">
        <f t="shared" si="1"/>
        <v>0.33333333333333331</v>
      </c>
      <c r="D7" s="8">
        <f t="shared" si="2"/>
        <v>4.1666666666666685E-2</v>
      </c>
      <c r="E7" s="7"/>
      <c r="F7" s="7"/>
      <c r="G7" s="10">
        <f t="shared" si="0"/>
        <v>4339.6226415094334</v>
      </c>
      <c r="H7" s="7"/>
      <c r="I7" s="10"/>
      <c r="J7" s="11"/>
      <c r="K7" s="93">
        <v>0.375</v>
      </c>
    </row>
    <row r="8" spans="1:11" x14ac:dyDescent="0.3">
      <c r="A8" s="1">
        <v>45419</v>
      </c>
      <c r="B8" s="7"/>
      <c r="C8" s="8">
        <f t="shared" si="1"/>
        <v>0.33333333333333331</v>
      </c>
      <c r="D8" s="8">
        <f t="shared" si="2"/>
        <v>0</v>
      </c>
      <c r="E8" s="7"/>
      <c r="F8" s="7"/>
      <c r="G8" s="10">
        <f t="shared" si="0"/>
        <v>3773.584905660377</v>
      </c>
      <c r="H8" s="7"/>
      <c r="I8" s="10"/>
      <c r="J8" s="11"/>
      <c r="K8" s="93">
        <v>0.33333333333333331</v>
      </c>
    </row>
    <row r="9" spans="1:11" x14ac:dyDescent="0.3">
      <c r="A9" s="1">
        <v>45420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10"/>
      <c r="J9" s="11"/>
      <c r="K9" s="93">
        <v>0</v>
      </c>
    </row>
    <row r="10" spans="1:11" x14ac:dyDescent="0.3">
      <c r="A10" s="1">
        <v>45421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10"/>
      <c r="J10" s="11"/>
      <c r="K10" s="93">
        <v>0</v>
      </c>
    </row>
    <row r="11" spans="1:11" x14ac:dyDescent="0.3">
      <c r="A11" s="1">
        <v>45422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10"/>
      <c r="J11" s="11"/>
      <c r="K11" s="93">
        <v>0</v>
      </c>
    </row>
    <row r="12" spans="1:11" x14ac:dyDescent="0.3">
      <c r="A12" s="1">
        <v>45423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10"/>
      <c r="J12" s="11"/>
      <c r="K12" s="93">
        <v>0</v>
      </c>
    </row>
    <row r="13" spans="1:11" x14ac:dyDescent="0.3">
      <c r="A13" s="1">
        <v>45424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10"/>
      <c r="J13" s="11"/>
      <c r="K13" s="93">
        <v>0</v>
      </c>
    </row>
    <row r="14" spans="1:11" x14ac:dyDescent="0.3">
      <c r="A14" s="1">
        <v>45425</v>
      </c>
      <c r="B14" s="7"/>
      <c r="C14" s="8">
        <f t="shared" si="1"/>
        <v>0.16666666666666666</v>
      </c>
      <c r="D14" s="8">
        <f t="shared" si="2"/>
        <v>0</v>
      </c>
      <c r="E14" s="7"/>
      <c r="F14" s="7"/>
      <c r="G14" s="10">
        <f t="shared" si="0"/>
        <v>1886.7924528301885</v>
      </c>
      <c r="H14" s="7"/>
      <c r="I14" s="10"/>
      <c r="J14" s="11"/>
      <c r="K14" s="93">
        <v>0.16666666666666666</v>
      </c>
    </row>
    <row r="15" spans="1:11" x14ac:dyDescent="0.3">
      <c r="A15" s="1">
        <v>45426</v>
      </c>
      <c r="B15" s="7"/>
      <c r="C15" s="8">
        <f t="shared" si="1"/>
        <v>0.16666666666666666</v>
      </c>
      <c r="D15" s="8">
        <f t="shared" si="2"/>
        <v>0</v>
      </c>
      <c r="E15" s="7"/>
      <c r="F15" s="7"/>
      <c r="G15" s="10">
        <f t="shared" si="0"/>
        <v>1886.7924528301885</v>
      </c>
      <c r="H15" s="7"/>
      <c r="I15" s="10"/>
      <c r="J15" s="11"/>
      <c r="K15" s="93">
        <v>0.16666666666666666</v>
      </c>
    </row>
    <row r="16" spans="1:11" x14ac:dyDescent="0.3">
      <c r="A16" s="1">
        <v>45427</v>
      </c>
      <c r="B16" s="7"/>
      <c r="C16" s="8">
        <f t="shared" si="1"/>
        <v>0.16666666666666666</v>
      </c>
      <c r="D16" s="8">
        <f t="shared" si="2"/>
        <v>0</v>
      </c>
      <c r="E16" s="7"/>
      <c r="F16" s="7"/>
      <c r="G16" s="10">
        <f t="shared" si="0"/>
        <v>1886.7924528301885</v>
      </c>
      <c r="H16" s="7"/>
      <c r="I16" s="10"/>
      <c r="J16" s="11"/>
      <c r="K16" s="93">
        <v>0.16666666666666666</v>
      </c>
    </row>
    <row r="17" spans="1:11" x14ac:dyDescent="0.3">
      <c r="A17" s="1">
        <v>45428</v>
      </c>
      <c r="B17" s="7"/>
      <c r="C17" s="8">
        <f t="shared" si="1"/>
        <v>0.16666666666666666</v>
      </c>
      <c r="D17" s="8">
        <f t="shared" si="2"/>
        <v>0</v>
      </c>
      <c r="E17" s="7"/>
      <c r="F17" s="7"/>
      <c r="G17" s="10">
        <f t="shared" si="0"/>
        <v>1886.7924528301885</v>
      </c>
      <c r="H17" s="7"/>
      <c r="I17" s="10"/>
      <c r="J17" s="11"/>
      <c r="K17" s="93">
        <v>0.16666666666666666</v>
      </c>
    </row>
    <row r="18" spans="1:11" x14ac:dyDescent="0.3">
      <c r="A18" s="1">
        <v>45429</v>
      </c>
      <c r="B18" s="7"/>
      <c r="C18" s="8">
        <f t="shared" si="1"/>
        <v>0.16666666666666666</v>
      </c>
      <c r="D18" s="8">
        <f t="shared" si="2"/>
        <v>0</v>
      </c>
      <c r="E18" s="7"/>
      <c r="F18" s="7"/>
      <c r="G18" s="10">
        <f t="shared" si="0"/>
        <v>1886.7924528301885</v>
      </c>
      <c r="H18" s="7"/>
      <c r="I18" s="10"/>
      <c r="J18" s="11"/>
      <c r="K18" s="93">
        <v>0.16666666666666666</v>
      </c>
    </row>
    <row r="19" spans="1:11" x14ac:dyDescent="0.3">
      <c r="A19" s="1">
        <v>45430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10"/>
      <c r="J19" s="11"/>
      <c r="K19" s="93">
        <v>0</v>
      </c>
    </row>
    <row r="20" spans="1:11" x14ac:dyDescent="0.3">
      <c r="A20" s="1">
        <v>45431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10"/>
      <c r="J20" s="11"/>
      <c r="K20" s="93">
        <v>0</v>
      </c>
    </row>
    <row r="21" spans="1:11" x14ac:dyDescent="0.3">
      <c r="A21" s="1">
        <v>45432</v>
      </c>
      <c r="B21" s="7"/>
      <c r="C21" s="8">
        <f t="shared" si="1"/>
        <v>0.16666666666666666</v>
      </c>
      <c r="D21" s="8">
        <f t="shared" si="2"/>
        <v>0</v>
      </c>
      <c r="E21" s="7"/>
      <c r="F21" s="7"/>
      <c r="G21" s="10">
        <f t="shared" si="0"/>
        <v>1886.7924528301885</v>
      </c>
      <c r="H21" s="7"/>
      <c r="I21" s="10"/>
      <c r="J21" s="11"/>
      <c r="K21" s="93">
        <v>0.16666666666666666</v>
      </c>
    </row>
    <row r="22" spans="1:11" x14ac:dyDescent="0.3">
      <c r="A22" s="1">
        <v>45433</v>
      </c>
      <c r="B22" s="7"/>
      <c r="C22" s="8">
        <f t="shared" si="1"/>
        <v>0.16666666666666666</v>
      </c>
      <c r="D22" s="8">
        <f t="shared" si="2"/>
        <v>0</v>
      </c>
      <c r="E22" s="7"/>
      <c r="F22" s="7"/>
      <c r="G22" s="10">
        <f t="shared" si="0"/>
        <v>1886.7924528301885</v>
      </c>
      <c r="H22" s="7"/>
      <c r="I22" s="10"/>
      <c r="J22" s="11"/>
      <c r="K22" s="93">
        <v>0.16666666666666666</v>
      </c>
    </row>
    <row r="23" spans="1:11" x14ac:dyDescent="0.3">
      <c r="A23" s="1">
        <v>45434</v>
      </c>
      <c r="B23" s="7"/>
      <c r="C23" s="8">
        <f t="shared" si="1"/>
        <v>0.16666666666666666</v>
      </c>
      <c r="D23" s="8">
        <f t="shared" si="2"/>
        <v>0</v>
      </c>
      <c r="E23" s="7"/>
      <c r="F23" s="7"/>
      <c r="G23" s="10">
        <f t="shared" si="0"/>
        <v>1886.7924528301885</v>
      </c>
      <c r="H23" s="7"/>
      <c r="I23" s="10"/>
      <c r="J23" s="11"/>
      <c r="K23" s="93">
        <v>0.16666666666666666</v>
      </c>
    </row>
    <row r="24" spans="1:11" x14ac:dyDescent="0.3">
      <c r="A24" s="1">
        <v>45435</v>
      </c>
      <c r="B24" s="7"/>
      <c r="C24" s="8">
        <f t="shared" si="1"/>
        <v>0.33333333333333331</v>
      </c>
      <c r="D24" s="8">
        <f t="shared" si="2"/>
        <v>0.25000000000000006</v>
      </c>
      <c r="E24" s="7"/>
      <c r="F24" s="7"/>
      <c r="G24" s="10">
        <f t="shared" si="0"/>
        <v>7169.8113207547176</v>
      </c>
      <c r="H24" s="7"/>
      <c r="I24" s="10"/>
      <c r="J24" s="11"/>
      <c r="K24" s="93">
        <v>0.58333333333333337</v>
      </c>
    </row>
    <row r="25" spans="1:11" x14ac:dyDescent="0.3">
      <c r="A25" s="1">
        <v>45436</v>
      </c>
      <c r="B25" s="7"/>
      <c r="C25" s="8">
        <f t="shared" si="1"/>
        <v>0.33333333333333331</v>
      </c>
      <c r="D25" s="8">
        <f t="shared" si="2"/>
        <v>0.16666666666666669</v>
      </c>
      <c r="E25" s="7"/>
      <c r="F25" s="7"/>
      <c r="G25" s="10">
        <f t="shared" si="0"/>
        <v>6037.7358490566039</v>
      </c>
      <c r="H25" s="7"/>
      <c r="I25" s="10"/>
      <c r="J25" s="11"/>
      <c r="K25" s="93">
        <v>0.5</v>
      </c>
    </row>
    <row r="26" spans="1:11" x14ac:dyDescent="0.3">
      <c r="A26" s="1">
        <v>45437</v>
      </c>
      <c r="B26" s="7"/>
      <c r="C26" s="8">
        <f t="shared" si="1"/>
        <v>0.33333333333333331</v>
      </c>
      <c r="D26" s="8">
        <f t="shared" si="2"/>
        <v>0.125</v>
      </c>
      <c r="E26" s="7"/>
      <c r="F26" s="7"/>
      <c r="G26" s="10">
        <f t="shared" si="0"/>
        <v>5471.6981132075471</v>
      </c>
      <c r="H26" s="7"/>
      <c r="I26" s="10"/>
      <c r="J26" s="11"/>
      <c r="K26" s="93">
        <v>0.45833333333333331</v>
      </c>
    </row>
    <row r="27" spans="1:11" x14ac:dyDescent="0.3">
      <c r="A27" s="1">
        <v>45438</v>
      </c>
      <c r="B27" s="7"/>
      <c r="C27" s="8">
        <f t="shared" si="1"/>
        <v>0.33333333333333331</v>
      </c>
      <c r="D27" s="8">
        <f t="shared" si="2"/>
        <v>8.333333333333337E-2</v>
      </c>
      <c r="E27" s="7"/>
      <c r="F27" s="7"/>
      <c r="G27" s="10">
        <f t="shared" si="0"/>
        <v>4905.6603773584902</v>
      </c>
      <c r="H27" s="7"/>
      <c r="I27" s="10"/>
      <c r="J27" s="11"/>
      <c r="K27" s="93">
        <v>0.41666666666666669</v>
      </c>
    </row>
    <row r="28" spans="1:11" x14ac:dyDescent="0.3">
      <c r="A28" s="1">
        <v>45439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10"/>
      <c r="J28" s="11"/>
      <c r="K28" s="93">
        <v>0</v>
      </c>
    </row>
    <row r="29" spans="1:11" x14ac:dyDescent="0.3">
      <c r="A29" s="1">
        <v>45440</v>
      </c>
      <c r="B29" s="7"/>
      <c r="C29" s="8">
        <f t="shared" si="1"/>
        <v>0.33333333333333331</v>
      </c>
      <c r="D29" s="8">
        <f t="shared" si="2"/>
        <v>0.125</v>
      </c>
      <c r="E29" s="7"/>
      <c r="F29" s="7"/>
      <c r="G29" s="10">
        <f t="shared" si="0"/>
        <v>5471.6981132075471</v>
      </c>
      <c r="H29" s="7"/>
      <c r="I29" s="10"/>
      <c r="J29" s="11"/>
      <c r="K29" s="93">
        <v>0.45833333333333331</v>
      </c>
    </row>
    <row r="30" spans="1:11" x14ac:dyDescent="0.3">
      <c r="A30" s="1">
        <v>45441</v>
      </c>
      <c r="B30" s="7"/>
      <c r="C30" s="8">
        <f t="shared" si="1"/>
        <v>0.33333333333333331</v>
      </c>
      <c r="D30" s="8">
        <f t="shared" si="2"/>
        <v>0.25000000000000006</v>
      </c>
      <c r="E30" s="7"/>
      <c r="F30" s="7"/>
      <c r="G30" s="10">
        <f t="shared" si="0"/>
        <v>7169.8113207547176</v>
      </c>
      <c r="H30" s="7"/>
      <c r="I30" s="10"/>
      <c r="J30" s="11"/>
      <c r="K30" s="93">
        <v>0.58333333333333337</v>
      </c>
    </row>
    <row r="31" spans="1:11" x14ac:dyDescent="0.3">
      <c r="A31" s="1">
        <v>45442</v>
      </c>
      <c r="B31" s="7"/>
      <c r="C31" s="8">
        <f t="shared" si="1"/>
        <v>0.25</v>
      </c>
      <c r="D31" s="8">
        <f t="shared" si="2"/>
        <v>0</v>
      </c>
      <c r="E31" s="7"/>
      <c r="F31" s="7"/>
      <c r="G31" s="10">
        <f t="shared" si="0"/>
        <v>2830.1886792452833</v>
      </c>
      <c r="H31" s="7"/>
      <c r="I31" s="10"/>
      <c r="J31" s="11"/>
      <c r="K31" s="93">
        <v>0.25</v>
      </c>
    </row>
    <row r="32" spans="1:11" ht="15" thickBot="1" x14ac:dyDescent="0.35">
      <c r="A32" s="1">
        <v>45443</v>
      </c>
      <c r="B32" s="83"/>
      <c r="C32" s="84">
        <f t="shared" si="1"/>
        <v>0.33333333333333331</v>
      </c>
      <c r="D32" s="84">
        <f t="shared" si="2"/>
        <v>0</v>
      </c>
      <c r="E32" s="83"/>
      <c r="F32" s="83"/>
      <c r="G32" s="89">
        <f t="shared" si="0"/>
        <v>3773.584905660377</v>
      </c>
      <c r="H32" s="83"/>
      <c r="I32" s="89"/>
      <c r="J32" s="90"/>
      <c r="K32" s="94">
        <v>0.33333333333333331</v>
      </c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74716.981132075467</v>
      </c>
      <c r="H33" s="86">
        <v>74716.98</v>
      </c>
      <c r="I33" s="85">
        <f>G33-H33+SUM(I2:I32)</f>
        <v>1.132075471105054E-3</v>
      </c>
      <c r="J33" s="87">
        <f>H33-G33+Апрель!J33-SUM(I2:I32)</f>
        <v>-1.132075471105054E-3</v>
      </c>
      <c r="K33" s="130">
        <f>SUM(K2:K32)</f>
        <v>6.3749999999999991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33" t="s">
        <v>17</v>
      </c>
    </row>
    <row r="36" spans="1:11" x14ac:dyDescent="0.3">
      <c r="C36" s="18">
        <v>75000</v>
      </c>
      <c r="D36" s="18">
        <f>C36/'Норма времени'!D22</f>
        <v>471.69811320754718</v>
      </c>
      <c r="E36" s="18">
        <f>D36*1.2</f>
        <v>566.03773584905662</v>
      </c>
      <c r="F36" s="18">
        <v>500</v>
      </c>
      <c r="G36" s="19">
        <v>0</v>
      </c>
      <c r="H36" s="19">
        <v>100</v>
      </c>
      <c r="I36" s="18">
        <v>0</v>
      </c>
    </row>
  </sheetData>
  <mergeCells count="1">
    <mergeCell ref="A33:F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3A05-AE1E-4F61-9D0D-D13E982421BD}">
  <dimension ref="A1:L36"/>
  <sheetViews>
    <sheetView tabSelected="1" workbookViewId="0">
      <pane ySplit="1" topLeftCell="A17" activePane="bottomLeft" state="frozen"/>
      <selection pane="bottomLeft" activeCell="I33" sqref="I33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5.33203125" style="6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2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2" x14ac:dyDescent="0.3">
      <c r="A2" s="1">
        <v>45444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2" x14ac:dyDescent="0.3">
      <c r="A3" s="1">
        <v>45445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1" si="0">C3*$D$36*24+D3*$E$36*24+IF(E3="ДА",-$F$36,IF(E3="нет",$G$36))</f>
        <v>0</v>
      </c>
      <c r="H3" s="7"/>
      <c r="I3" s="7"/>
      <c r="J3" s="11"/>
      <c r="K3" s="93">
        <v>0</v>
      </c>
    </row>
    <row r="4" spans="1:12" x14ac:dyDescent="0.3">
      <c r="A4" s="1">
        <v>45446</v>
      </c>
      <c r="B4" s="7"/>
      <c r="C4" s="8">
        <f>MIN("8:00",K4)</f>
        <v>0.33333333333333331</v>
      </c>
      <c r="D4" s="8">
        <f>K4-C4</f>
        <v>0</v>
      </c>
      <c r="E4" s="7"/>
      <c r="F4" s="7"/>
      <c r="G4" s="10">
        <f t="shared" si="0"/>
        <v>3973.5099337748343</v>
      </c>
      <c r="H4" s="7"/>
      <c r="I4" s="7"/>
      <c r="J4" s="11"/>
      <c r="K4" s="93">
        <v>0.33333333333333331</v>
      </c>
    </row>
    <row r="5" spans="1:12" x14ac:dyDescent="0.3">
      <c r="A5" s="1">
        <v>45447</v>
      </c>
      <c r="B5" s="7"/>
      <c r="C5" s="8">
        <f t="shared" ref="C5:C31" si="1">MIN("8:00",K5)</f>
        <v>0</v>
      </c>
      <c r="D5" s="8">
        <f t="shared" ref="D5:D31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2" x14ac:dyDescent="0.3">
      <c r="A6" s="1">
        <v>45448</v>
      </c>
      <c r="B6" s="7"/>
      <c r="C6" s="8">
        <f t="shared" si="1"/>
        <v>0.10416666666666667</v>
      </c>
      <c r="D6" s="8">
        <f t="shared" si="2"/>
        <v>0</v>
      </c>
      <c r="E6" s="7"/>
      <c r="F6" s="7"/>
      <c r="G6" s="10">
        <f t="shared" si="0"/>
        <v>1241.7218543046358</v>
      </c>
      <c r="H6" s="7"/>
      <c r="I6" s="7"/>
      <c r="J6" s="11"/>
      <c r="K6" s="93">
        <v>0.10416666666666667</v>
      </c>
    </row>
    <row r="7" spans="1:12" x14ac:dyDescent="0.3">
      <c r="A7" s="1">
        <v>45449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2" x14ac:dyDescent="0.3">
      <c r="A8" s="1">
        <v>45450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2" x14ac:dyDescent="0.3">
      <c r="A9" s="1">
        <v>45451</v>
      </c>
      <c r="B9" s="12"/>
      <c r="C9" s="8">
        <f t="shared" si="1"/>
        <v>0.33333333333333331</v>
      </c>
      <c r="D9" s="8">
        <f t="shared" si="2"/>
        <v>0</v>
      </c>
      <c r="E9" s="7"/>
      <c r="F9" s="7"/>
      <c r="G9" s="10">
        <f t="shared" si="0"/>
        <v>3973.5099337748343</v>
      </c>
      <c r="H9" s="7"/>
      <c r="I9" s="7"/>
      <c r="J9" s="11"/>
      <c r="K9" s="93">
        <v>0.33333333333333331</v>
      </c>
    </row>
    <row r="10" spans="1:12" x14ac:dyDescent="0.3">
      <c r="A10" s="1">
        <v>45452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2" x14ac:dyDescent="0.3">
      <c r="A11" s="1">
        <v>45453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2" x14ac:dyDescent="0.3">
      <c r="A12" s="1">
        <v>45454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2" x14ac:dyDescent="0.3">
      <c r="A13" s="1">
        <v>45455</v>
      </c>
      <c r="B13" s="7"/>
      <c r="C13" s="8">
        <f t="shared" si="1"/>
        <v>0.29166666666666669</v>
      </c>
      <c r="D13" s="8">
        <f t="shared" si="2"/>
        <v>0</v>
      </c>
      <c r="E13" s="7"/>
      <c r="F13" s="7"/>
      <c r="G13" s="10">
        <f t="shared" si="0"/>
        <v>3476.8211920529802</v>
      </c>
      <c r="H13" s="7"/>
      <c r="I13" s="7"/>
      <c r="J13" s="11"/>
      <c r="K13" s="93">
        <v>0.29166666666666669</v>
      </c>
      <c r="L13" s="6" t="s">
        <v>58</v>
      </c>
    </row>
    <row r="14" spans="1:12" x14ac:dyDescent="0.3">
      <c r="A14" s="1">
        <v>45456</v>
      </c>
      <c r="B14" s="7"/>
      <c r="C14" s="8">
        <f t="shared" si="1"/>
        <v>0.29166666666666669</v>
      </c>
      <c r="D14" s="8">
        <f t="shared" si="2"/>
        <v>0</v>
      </c>
      <c r="E14" s="7"/>
      <c r="F14" s="7"/>
      <c r="G14" s="10">
        <f t="shared" si="0"/>
        <v>3476.8211920529802</v>
      </c>
      <c r="H14" s="7"/>
      <c r="I14" s="7"/>
      <c r="J14" s="11"/>
      <c r="K14" s="93">
        <v>0.29166666666666669</v>
      </c>
      <c r="L14" s="6" t="s">
        <v>58</v>
      </c>
    </row>
    <row r="15" spans="1:12" x14ac:dyDescent="0.3">
      <c r="A15" s="1">
        <v>45457</v>
      </c>
      <c r="B15" s="7"/>
      <c r="C15" s="8">
        <f t="shared" si="1"/>
        <v>0.29166666666666669</v>
      </c>
      <c r="D15" s="8">
        <f t="shared" si="2"/>
        <v>0</v>
      </c>
      <c r="E15" s="7"/>
      <c r="F15" s="7"/>
      <c r="G15" s="10">
        <f t="shared" si="0"/>
        <v>3476.8211920529802</v>
      </c>
      <c r="H15" s="7"/>
      <c r="I15" s="7"/>
      <c r="J15" s="11"/>
      <c r="K15" s="93">
        <v>0.29166666666666669</v>
      </c>
      <c r="L15" s="6" t="s">
        <v>58</v>
      </c>
    </row>
    <row r="16" spans="1:12" x14ac:dyDescent="0.3">
      <c r="A16" s="1">
        <v>45458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  <c r="L16" s="6" t="s">
        <v>58</v>
      </c>
    </row>
    <row r="17" spans="1:12" x14ac:dyDescent="0.3">
      <c r="A17" s="1">
        <v>45459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  <c r="L17" s="6" t="s">
        <v>58</v>
      </c>
    </row>
    <row r="18" spans="1:12" x14ac:dyDescent="0.3">
      <c r="A18" s="1">
        <v>45460</v>
      </c>
      <c r="B18" s="7"/>
      <c r="C18" s="8">
        <f t="shared" si="1"/>
        <v>0.29166666666666669</v>
      </c>
      <c r="D18" s="8">
        <f t="shared" si="2"/>
        <v>0</v>
      </c>
      <c r="E18" s="7"/>
      <c r="F18" s="7"/>
      <c r="G18" s="10">
        <f t="shared" si="0"/>
        <v>3476.8211920529802</v>
      </c>
      <c r="H18" s="7"/>
      <c r="I18" s="7"/>
      <c r="J18" s="11"/>
      <c r="K18" s="93">
        <v>0.29166666666666669</v>
      </c>
      <c r="L18" s="6" t="s">
        <v>58</v>
      </c>
    </row>
    <row r="19" spans="1:12" x14ac:dyDescent="0.3">
      <c r="A19" s="1">
        <v>45461</v>
      </c>
      <c r="B19" s="7"/>
      <c r="C19" s="8">
        <f t="shared" si="1"/>
        <v>0.29166666666666669</v>
      </c>
      <c r="D19" s="8">
        <f t="shared" si="2"/>
        <v>0</v>
      </c>
      <c r="E19" s="7"/>
      <c r="F19" s="7"/>
      <c r="G19" s="10">
        <f t="shared" si="0"/>
        <v>3476.8211920529802</v>
      </c>
      <c r="H19" s="7"/>
      <c r="I19" s="7"/>
      <c r="J19" s="11"/>
      <c r="K19" s="93">
        <v>0.29166666666666669</v>
      </c>
      <c r="L19" s="6" t="s">
        <v>58</v>
      </c>
    </row>
    <row r="20" spans="1:12" x14ac:dyDescent="0.3">
      <c r="A20" s="1">
        <v>45462</v>
      </c>
      <c r="B20" s="7"/>
      <c r="C20" s="8">
        <f t="shared" si="1"/>
        <v>0.29166666666666669</v>
      </c>
      <c r="D20" s="8">
        <f t="shared" si="2"/>
        <v>0</v>
      </c>
      <c r="E20" s="7"/>
      <c r="F20" s="7"/>
      <c r="G20" s="10">
        <f t="shared" si="0"/>
        <v>3476.8211920529802</v>
      </c>
      <c r="H20" s="7"/>
      <c r="I20" s="7"/>
      <c r="J20" s="11"/>
      <c r="K20" s="93">
        <v>0.29166666666666669</v>
      </c>
      <c r="L20" s="6" t="s">
        <v>58</v>
      </c>
    </row>
    <row r="21" spans="1:12" x14ac:dyDescent="0.3">
      <c r="A21" s="1">
        <v>45463</v>
      </c>
      <c r="B21" s="7"/>
      <c r="C21" s="8">
        <f t="shared" si="1"/>
        <v>0.29166666666666669</v>
      </c>
      <c r="D21" s="8">
        <f t="shared" si="2"/>
        <v>0</v>
      </c>
      <c r="E21" s="7"/>
      <c r="F21" s="7"/>
      <c r="G21" s="10">
        <f t="shared" si="0"/>
        <v>3476.8211920529802</v>
      </c>
      <c r="H21" s="7"/>
      <c r="I21" s="7"/>
      <c r="J21" s="11"/>
      <c r="K21" s="93">
        <v>0.29166666666666669</v>
      </c>
      <c r="L21" s="6" t="s">
        <v>58</v>
      </c>
    </row>
    <row r="22" spans="1:12" x14ac:dyDescent="0.3">
      <c r="A22" s="1">
        <v>45464</v>
      </c>
      <c r="B22" s="7"/>
      <c r="C22" s="8">
        <f t="shared" si="1"/>
        <v>0.29166666666666669</v>
      </c>
      <c r="D22" s="8">
        <f t="shared" si="2"/>
        <v>0</v>
      </c>
      <c r="E22" s="7"/>
      <c r="F22" s="7"/>
      <c r="G22" s="10">
        <f t="shared" si="0"/>
        <v>3476.8211920529802</v>
      </c>
      <c r="H22" s="7"/>
      <c r="I22" s="7"/>
      <c r="J22" s="11"/>
      <c r="K22" s="93">
        <v>0.29166666666666669</v>
      </c>
      <c r="L22" s="6" t="s">
        <v>58</v>
      </c>
    </row>
    <row r="23" spans="1:12" x14ac:dyDescent="0.3">
      <c r="A23" s="1">
        <v>45465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  <c r="L23" s="6" t="s">
        <v>58</v>
      </c>
    </row>
    <row r="24" spans="1:12" x14ac:dyDescent="0.3">
      <c r="A24" s="1">
        <v>45466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  <c r="L24" s="6" t="s">
        <v>58</v>
      </c>
    </row>
    <row r="25" spans="1:12" x14ac:dyDescent="0.3">
      <c r="A25" s="1">
        <v>45467</v>
      </c>
      <c r="B25" s="7"/>
      <c r="C25" s="8">
        <f t="shared" si="1"/>
        <v>0.29166666666666669</v>
      </c>
      <c r="D25" s="8">
        <f t="shared" si="2"/>
        <v>0</v>
      </c>
      <c r="E25" s="7"/>
      <c r="F25" s="7"/>
      <c r="G25" s="10">
        <f t="shared" si="0"/>
        <v>3476.8211920529802</v>
      </c>
      <c r="H25" s="7"/>
      <c r="I25" s="7"/>
      <c r="J25" s="11"/>
      <c r="K25" s="93">
        <v>0.29166666666666669</v>
      </c>
      <c r="L25" s="6" t="s">
        <v>58</v>
      </c>
    </row>
    <row r="26" spans="1:12" x14ac:dyDescent="0.3">
      <c r="A26" s="1">
        <v>45468</v>
      </c>
      <c r="B26" s="7"/>
      <c r="C26" s="8">
        <f t="shared" si="1"/>
        <v>0.29166666666666669</v>
      </c>
      <c r="D26" s="8">
        <f t="shared" si="2"/>
        <v>0</v>
      </c>
      <c r="E26" s="7"/>
      <c r="F26" s="7"/>
      <c r="G26" s="10">
        <f t="shared" si="0"/>
        <v>3476.8211920529802</v>
      </c>
      <c r="H26" s="7"/>
      <c r="I26" s="7"/>
      <c r="J26" s="11"/>
      <c r="K26" s="93">
        <v>0.29166666666666669</v>
      </c>
      <c r="L26" s="6" t="s">
        <v>58</v>
      </c>
    </row>
    <row r="27" spans="1:12" x14ac:dyDescent="0.3">
      <c r="A27" s="1">
        <v>45469</v>
      </c>
      <c r="B27" s="7"/>
      <c r="C27" s="8">
        <f t="shared" si="1"/>
        <v>0.29166666666666669</v>
      </c>
      <c r="D27" s="8">
        <f t="shared" si="2"/>
        <v>0</v>
      </c>
      <c r="E27" s="7"/>
      <c r="F27" s="7"/>
      <c r="G27" s="10">
        <f t="shared" si="0"/>
        <v>3476.8211920529802</v>
      </c>
      <c r="H27" s="7"/>
      <c r="I27" s="7"/>
      <c r="J27" s="11"/>
      <c r="K27" s="93">
        <v>0.29166666666666669</v>
      </c>
      <c r="L27" s="6" t="s">
        <v>58</v>
      </c>
    </row>
    <row r="28" spans="1:12" x14ac:dyDescent="0.3">
      <c r="A28" s="1">
        <v>45470</v>
      </c>
      <c r="B28" s="7"/>
      <c r="C28" s="8">
        <f t="shared" si="1"/>
        <v>0.29166666666666669</v>
      </c>
      <c r="D28" s="8">
        <f t="shared" si="2"/>
        <v>0</v>
      </c>
      <c r="E28" s="7"/>
      <c r="F28" s="7"/>
      <c r="G28" s="10">
        <f t="shared" si="0"/>
        <v>3476.8211920529802</v>
      </c>
      <c r="H28" s="7"/>
      <c r="I28" s="7"/>
      <c r="J28" s="11"/>
      <c r="K28" s="93">
        <v>0.29166666666666669</v>
      </c>
      <c r="L28" s="6" t="s">
        <v>59</v>
      </c>
    </row>
    <row r="29" spans="1:12" x14ac:dyDescent="0.3">
      <c r="A29" s="1">
        <v>45471</v>
      </c>
      <c r="B29" s="7"/>
      <c r="C29" s="8">
        <f t="shared" si="1"/>
        <v>0.29166666666666669</v>
      </c>
      <c r="D29" s="8">
        <f t="shared" si="2"/>
        <v>0</v>
      </c>
      <c r="E29" s="7"/>
      <c r="F29" s="7"/>
      <c r="G29" s="10">
        <f t="shared" si="0"/>
        <v>3476.8211920529802</v>
      </c>
      <c r="H29" s="7"/>
      <c r="I29" s="7"/>
      <c r="J29" s="11"/>
      <c r="K29" s="93">
        <v>0.29166666666666669</v>
      </c>
      <c r="L29" s="6" t="s">
        <v>59</v>
      </c>
    </row>
    <row r="30" spans="1:12" x14ac:dyDescent="0.3">
      <c r="A30" s="1">
        <v>45472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  <c r="L30" s="6" t="s">
        <v>59</v>
      </c>
    </row>
    <row r="31" spans="1:12" x14ac:dyDescent="0.3">
      <c r="A31" s="1">
        <v>45473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10"/>
      <c r="J31" s="11"/>
      <c r="K31" s="93">
        <v>0</v>
      </c>
      <c r="L31" s="6" t="s">
        <v>59</v>
      </c>
    </row>
    <row r="32" spans="1:12" ht="15" thickBot="1" x14ac:dyDescent="0.35">
      <c r="A32" s="88"/>
      <c r="B32" s="83"/>
      <c r="C32" s="84"/>
      <c r="D32" s="84"/>
      <c r="E32" s="83"/>
      <c r="F32" s="83"/>
      <c r="G32" s="89"/>
      <c r="H32" s="83"/>
      <c r="I32" s="83"/>
      <c r="J32" s="90"/>
      <c r="K32" s="94"/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54387.417218543036</v>
      </c>
      <c r="H33" s="86">
        <v>21000</v>
      </c>
      <c r="I33" s="85">
        <f>G33-H33+SUM(I2:I32)</f>
        <v>33387.417218543036</v>
      </c>
      <c r="J33" s="87">
        <f>H33-G33+Май!J33-SUM(I2:I32)</f>
        <v>-33387.418350618507</v>
      </c>
      <c r="K33" s="130">
        <f>SUM(K2:K32)</f>
        <v>4.5625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времени'!E22</f>
        <v>496.68874172185429</v>
      </c>
      <c r="E36" s="18">
        <f>D36*1.2</f>
        <v>596.02649006622516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honeticPr fontId="1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CA85-96B9-48B8-8473-FD90265794AB}">
  <dimension ref="A1:L36"/>
  <sheetViews>
    <sheetView workbookViewId="0">
      <pane ySplit="1" topLeftCell="A8" activePane="bottomLeft" state="frozen"/>
      <selection pane="bottomLeft" activeCell="I33" sqref="I33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2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2" x14ac:dyDescent="0.3">
      <c r="A2" s="1">
        <v>45474</v>
      </c>
      <c r="B2" s="7"/>
      <c r="C2" s="8">
        <f>MIN("8:00",K2)</f>
        <v>0.29166666666666669</v>
      </c>
      <c r="D2" s="8">
        <f>K2-C2</f>
        <v>0</v>
      </c>
      <c r="E2" s="7"/>
      <c r="F2" s="9"/>
      <c r="G2" s="10">
        <f>C2*$D$36*24+D2*$E$36*24+IF(E2="ДА",-$F$36,IF(E2="нет",$G$36))</f>
        <v>2853.2608695652179</v>
      </c>
      <c r="H2" s="7"/>
      <c r="I2" s="7"/>
      <c r="J2" s="11"/>
      <c r="K2" s="92">
        <v>0.29166666666666669</v>
      </c>
      <c r="L2" s="6" t="s">
        <v>64</v>
      </c>
    </row>
    <row r="3" spans="1:12" x14ac:dyDescent="0.3">
      <c r="A3" s="1">
        <v>45475</v>
      </c>
      <c r="B3" s="7"/>
      <c r="C3" s="8">
        <f>MIN("8:00",K3)</f>
        <v>0.29166666666666669</v>
      </c>
      <c r="D3" s="8">
        <f>K3-C3</f>
        <v>0</v>
      </c>
      <c r="E3" s="7"/>
      <c r="F3" s="7"/>
      <c r="G3" s="10">
        <f t="shared" ref="G3:G32" si="0">C3*$D$36*24+D3*$E$36*24+IF(E3="ДА",-$F$36,IF(E3="нет",$G$36))</f>
        <v>2853.2608695652179</v>
      </c>
      <c r="H3" s="7"/>
      <c r="I3" s="7"/>
      <c r="J3" s="11"/>
      <c r="K3" s="93">
        <v>0.29166666666666669</v>
      </c>
      <c r="L3" s="6" t="s">
        <v>64</v>
      </c>
    </row>
    <row r="4" spans="1:12" x14ac:dyDescent="0.3">
      <c r="A4" s="1">
        <v>45476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2" x14ac:dyDescent="0.3">
      <c r="A5" s="1">
        <v>45477</v>
      </c>
      <c r="B5" s="7"/>
      <c r="C5" s="8">
        <f t="shared" ref="C5:C32" si="1">MIN("8:00",K5)</f>
        <v>0</v>
      </c>
      <c r="D5" s="8">
        <f t="shared" ref="D5:D32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2" x14ac:dyDescent="0.3">
      <c r="A6" s="1">
        <v>45478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2" x14ac:dyDescent="0.3">
      <c r="A7" s="1">
        <v>45479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2" x14ac:dyDescent="0.3">
      <c r="A8" s="1">
        <v>45480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2" x14ac:dyDescent="0.3">
      <c r="A9" s="1">
        <v>45481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2" x14ac:dyDescent="0.3">
      <c r="A10" s="1">
        <v>45482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2" x14ac:dyDescent="0.3">
      <c r="A11" s="1">
        <v>45483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2" x14ac:dyDescent="0.3">
      <c r="A12" s="1">
        <v>45484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2" x14ac:dyDescent="0.3">
      <c r="A13" s="1">
        <v>45485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2" x14ac:dyDescent="0.3">
      <c r="A14" s="1">
        <v>45486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2" x14ac:dyDescent="0.3">
      <c r="A15" s="1">
        <v>45487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2" x14ac:dyDescent="0.3">
      <c r="A16" s="1">
        <v>45488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45489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45490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45491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45492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45493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45494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45495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45496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45497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45498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45499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45500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45501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45502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>
        <v>45503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7"/>
      <c r="J31" s="11"/>
      <c r="K31" s="93">
        <v>0</v>
      </c>
    </row>
    <row r="32" spans="1:11" ht="15" thickBot="1" x14ac:dyDescent="0.35">
      <c r="A32" s="1">
        <v>45504</v>
      </c>
      <c r="B32" s="83"/>
      <c r="C32" s="84">
        <f t="shared" si="1"/>
        <v>0</v>
      </c>
      <c r="D32" s="84">
        <f t="shared" si="2"/>
        <v>0</v>
      </c>
      <c r="E32" s="83"/>
      <c r="F32" s="83"/>
      <c r="G32" s="89">
        <f t="shared" si="0"/>
        <v>0</v>
      </c>
      <c r="H32" s="83"/>
      <c r="I32" s="83"/>
      <c r="J32" s="90"/>
      <c r="K32" s="94">
        <v>0</v>
      </c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5706.5217391304359</v>
      </c>
      <c r="H33" s="86"/>
      <c r="I33" s="85">
        <f>G33-H33+Июнь!I33+SUM(I2:I32)</f>
        <v>39093.938957673468</v>
      </c>
      <c r="J33" s="87">
        <f>H33-G33+Июнь!J33-SUM(I2:I32)</f>
        <v>-39093.940089748939</v>
      </c>
      <c r="K33" s="130">
        <f>SUM(K2:K32)</f>
        <v>0.58333333333333337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времени'!C33</f>
        <v>407.60869565217394</v>
      </c>
      <c r="E36" s="18">
        <f>D36*1.2</f>
        <v>489.13043478260869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8779-807C-4873-87FF-4EAE627A9476}">
  <dimension ref="A1:K36"/>
  <sheetViews>
    <sheetView workbookViewId="0">
      <pane ySplit="1" topLeftCell="A20" activePane="bottomLeft" state="frozen"/>
      <selection pane="bottomLeft" activeCell="J33" sqref="J33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1" x14ac:dyDescent="0.3">
      <c r="A2" s="1">
        <v>45505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1" x14ac:dyDescent="0.3">
      <c r="A3" s="1">
        <v>45506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2" si="0">C3*$D$36*24+D3*$E$36*24+IF(E3="ДА",-$F$36,IF(E3="нет",$G$36))</f>
        <v>0</v>
      </c>
      <c r="H3" s="7"/>
      <c r="I3" s="7"/>
      <c r="J3" s="11"/>
      <c r="K3" s="93">
        <v>0</v>
      </c>
    </row>
    <row r="4" spans="1:11" x14ac:dyDescent="0.3">
      <c r="A4" s="1">
        <v>45507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1" x14ac:dyDescent="0.3">
      <c r="A5" s="1">
        <v>45508</v>
      </c>
      <c r="B5" s="7"/>
      <c r="C5" s="8">
        <f t="shared" ref="C5:C32" si="1">MIN("8:00",K5)</f>
        <v>0</v>
      </c>
      <c r="D5" s="8">
        <f t="shared" ref="D5:D32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1" x14ac:dyDescent="0.3">
      <c r="A6" s="1">
        <v>45509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1" x14ac:dyDescent="0.3">
      <c r="A7" s="1">
        <v>45510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1" x14ac:dyDescent="0.3">
      <c r="A8" s="1">
        <v>45511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1" x14ac:dyDescent="0.3">
      <c r="A9" s="1">
        <v>45512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1" x14ac:dyDescent="0.3">
      <c r="A10" s="1">
        <v>45513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1" x14ac:dyDescent="0.3">
      <c r="A11" s="1">
        <v>45514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1" x14ac:dyDescent="0.3">
      <c r="A12" s="1">
        <v>45515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1" x14ac:dyDescent="0.3">
      <c r="A13" s="1">
        <v>45516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1" x14ac:dyDescent="0.3">
      <c r="A14" s="1">
        <v>45517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1" x14ac:dyDescent="0.3">
      <c r="A15" s="1">
        <v>45518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1" x14ac:dyDescent="0.3">
      <c r="A16" s="1">
        <v>45519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45520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45521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45522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45523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45524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45525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45526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45527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45528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45529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45530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45531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45532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45533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>
        <v>45534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7"/>
      <c r="J31" s="11"/>
      <c r="K31" s="93">
        <v>0</v>
      </c>
    </row>
    <row r="32" spans="1:11" ht="15" thickBot="1" x14ac:dyDescent="0.35">
      <c r="A32" s="1">
        <v>45535</v>
      </c>
      <c r="B32" s="83"/>
      <c r="C32" s="84">
        <f t="shared" si="1"/>
        <v>0</v>
      </c>
      <c r="D32" s="84">
        <f t="shared" si="2"/>
        <v>0</v>
      </c>
      <c r="E32" s="83"/>
      <c r="F32" s="83"/>
      <c r="G32" s="89">
        <f t="shared" si="0"/>
        <v>0</v>
      </c>
      <c r="H32" s="83"/>
      <c r="I32" s="83"/>
      <c r="J32" s="90"/>
      <c r="K32" s="94">
        <v>0</v>
      </c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0</v>
      </c>
      <c r="H33" s="86"/>
      <c r="I33" s="85">
        <f>G33-H33+SUM(I2:I32)</f>
        <v>0</v>
      </c>
      <c r="J33" s="87">
        <f>H33-G33+Июль!J33-SUM(I2:I32)</f>
        <v>-39093.940089748939</v>
      </c>
      <c r="K33" s="130">
        <f>SUM(K2:K32)</f>
        <v>0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времени'!D33</f>
        <v>426.13636363636363</v>
      </c>
      <c r="E36" s="18">
        <f>D36*1.2</f>
        <v>511.36363636363632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224B-C599-486F-93EC-2F5A2EF37654}">
  <dimension ref="A1:K36"/>
  <sheetViews>
    <sheetView workbookViewId="0">
      <pane ySplit="1" topLeftCell="A14" activePane="bottomLeft" state="frozen"/>
      <selection pane="bottomLeft" activeCell="J33" sqref="J33"/>
    </sheetView>
  </sheetViews>
  <sheetFormatPr defaultColWidth="10.44140625" defaultRowHeight="14.4" x14ac:dyDescent="0.3"/>
  <cols>
    <col min="1" max="1" width="12.6640625" style="6" bestFit="1" customWidth="1"/>
    <col min="2" max="2" width="24" style="6" bestFit="1" customWidth="1"/>
    <col min="3" max="3" width="14.5546875" style="13" bestFit="1" customWidth="1"/>
    <col min="4" max="4" width="11" style="13" bestFit="1" customWidth="1"/>
    <col min="5" max="5" width="9.88671875" style="6" bestFit="1" customWidth="1"/>
    <col min="6" max="6" width="8.5546875" style="6" bestFit="1" customWidth="1"/>
    <col min="7" max="7" width="10.21875" style="6" bestFit="1" customWidth="1"/>
    <col min="8" max="8" width="9.88671875" style="6" bestFit="1" customWidth="1"/>
    <col min="9" max="9" width="11.44140625" style="6" bestFit="1" customWidth="1"/>
    <col min="10" max="10" width="14.6640625" style="6" bestFit="1" customWidth="1"/>
    <col min="11" max="11" width="22.44140625" style="13" bestFit="1" customWidth="1"/>
    <col min="12" max="16384" width="10.44140625" style="6"/>
  </cols>
  <sheetData>
    <row r="1" spans="1:11" ht="72" x14ac:dyDescent="0.3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1" t="s">
        <v>10</v>
      </c>
    </row>
    <row r="2" spans="1:11" x14ac:dyDescent="0.3">
      <c r="A2" s="1">
        <v>45536</v>
      </c>
      <c r="B2" s="7"/>
      <c r="C2" s="8">
        <f>MIN("8:00",K2)</f>
        <v>0</v>
      </c>
      <c r="D2" s="8">
        <f>K2-C2</f>
        <v>0</v>
      </c>
      <c r="E2" s="7"/>
      <c r="F2" s="9"/>
      <c r="G2" s="10">
        <f>C2*$D$36*24+D2*$E$36*24+IF(E2="ДА",-$F$36,IF(E2="нет",$G$36))</f>
        <v>0</v>
      </c>
      <c r="H2" s="7"/>
      <c r="I2" s="7"/>
      <c r="J2" s="11"/>
      <c r="K2" s="92">
        <v>0</v>
      </c>
    </row>
    <row r="3" spans="1:11" x14ac:dyDescent="0.3">
      <c r="A3" s="1">
        <v>45537</v>
      </c>
      <c r="B3" s="7"/>
      <c r="C3" s="8">
        <f>MIN("8:00",K3)</f>
        <v>0</v>
      </c>
      <c r="D3" s="8">
        <f>K3-C3</f>
        <v>0</v>
      </c>
      <c r="E3" s="7"/>
      <c r="F3" s="7"/>
      <c r="G3" s="10">
        <f t="shared" ref="G3:G31" si="0">C3*$D$36*24+D3*$E$36*24+IF(E3="ДА",-$F$36,IF(E3="нет",$G$36))</f>
        <v>0</v>
      </c>
      <c r="H3" s="7"/>
      <c r="I3" s="7"/>
      <c r="J3" s="11"/>
      <c r="K3" s="93">
        <v>0</v>
      </c>
    </row>
    <row r="4" spans="1:11" x14ac:dyDescent="0.3">
      <c r="A4" s="1">
        <v>45538</v>
      </c>
      <c r="B4" s="7"/>
      <c r="C4" s="8">
        <f>MIN("8:00",K4)</f>
        <v>0</v>
      </c>
      <c r="D4" s="8">
        <f>K4-C4</f>
        <v>0</v>
      </c>
      <c r="E4" s="7"/>
      <c r="F4" s="7"/>
      <c r="G4" s="10">
        <f t="shared" si="0"/>
        <v>0</v>
      </c>
      <c r="H4" s="7"/>
      <c r="I4" s="7"/>
      <c r="J4" s="11"/>
      <c r="K4" s="93">
        <v>0</v>
      </c>
    </row>
    <row r="5" spans="1:11" x14ac:dyDescent="0.3">
      <c r="A5" s="1">
        <v>45539</v>
      </c>
      <c r="B5" s="7"/>
      <c r="C5" s="8">
        <f t="shared" ref="C5:C31" si="1">MIN("8:00",K5)</f>
        <v>0</v>
      </c>
      <c r="D5" s="8">
        <f t="shared" ref="D5:D31" si="2">K5-C5</f>
        <v>0</v>
      </c>
      <c r="E5" s="7"/>
      <c r="F5" s="7"/>
      <c r="G5" s="10">
        <f t="shared" si="0"/>
        <v>0</v>
      </c>
      <c r="H5" s="7"/>
      <c r="I5" s="7"/>
      <c r="J5" s="11"/>
      <c r="K5" s="93">
        <v>0</v>
      </c>
    </row>
    <row r="6" spans="1:11" x14ac:dyDescent="0.3">
      <c r="A6" s="1">
        <v>45540</v>
      </c>
      <c r="B6" s="7"/>
      <c r="C6" s="8">
        <f t="shared" si="1"/>
        <v>0</v>
      </c>
      <c r="D6" s="8">
        <f t="shared" si="2"/>
        <v>0</v>
      </c>
      <c r="E6" s="7"/>
      <c r="F6" s="7"/>
      <c r="G6" s="10">
        <f t="shared" si="0"/>
        <v>0</v>
      </c>
      <c r="H6" s="7"/>
      <c r="I6" s="7"/>
      <c r="J6" s="11"/>
      <c r="K6" s="93">
        <v>0</v>
      </c>
    </row>
    <row r="7" spans="1:11" x14ac:dyDescent="0.3">
      <c r="A7" s="1">
        <v>45541</v>
      </c>
      <c r="B7" s="7"/>
      <c r="C7" s="8">
        <f t="shared" si="1"/>
        <v>0</v>
      </c>
      <c r="D7" s="8">
        <f t="shared" si="2"/>
        <v>0</v>
      </c>
      <c r="E7" s="7"/>
      <c r="F7" s="7"/>
      <c r="G7" s="10">
        <f t="shared" si="0"/>
        <v>0</v>
      </c>
      <c r="H7" s="7"/>
      <c r="I7" s="7"/>
      <c r="J7" s="11"/>
      <c r="K7" s="93">
        <v>0</v>
      </c>
    </row>
    <row r="8" spans="1:11" x14ac:dyDescent="0.3">
      <c r="A8" s="1">
        <v>45542</v>
      </c>
      <c r="B8" s="7"/>
      <c r="C8" s="8">
        <f t="shared" si="1"/>
        <v>0</v>
      </c>
      <c r="D8" s="8">
        <f t="shared" si="2"/>
        <v>0</v>
      </c>
      <c r="E8" s="7"/>
      <c r="F8" s="7"/>
      <c r="G8" s="10">
        <f t="shared" si="0"/>
        <v>0</v>
      </c>
      <c r="H8" s="7"/>
      <c r="I8" s="7"/>
      <c r="J8" s="11"/>
      <c r="K8" s="93">
        <v>0</v>
      </c>
    </row>
    <row r="9" spans="1:11" x14ac:dyDescent="0.3">
      <c r="A9" s="1">
        <v>45543</v>
      </c>
      <c r="B9" s="12"/>
      <c r="C9" s="8">
        <f t="shared" si="1"/>
        <v>0</v>
      </c>
      <c r="D9" s="8">
        <f t="shared" si="2"/>
        <v>0</v>
      </c>
      <c r="E9" s="7"/>
      <c r="F9" s="7"/>
      <c r="G9" s="10">
        <f t="shared" si="0"/>
        <v>0</v>
      </c>
      <c r="H9" s="7"/>
      <c r="I9" s="7"/>
      <c r="J9" s="11"/>
      <c r="K9" s="93">
        <v>0</v>
      </c>
    </row>
    <row r="10" spans="1:11" x14ac:dyDescent="0.3">
      <c r="A10" s="1">
        <v>45544</v>
      </c>
      <c r="B10" s="7"/>
      <c r="C10" s="8">
        <f t="shared" si="1"/>
        <v>0</v>
      </c>
      <c r="D10" s="8">
        <f t="shared" si="2"/>
        <v>0</v>
      </c>
      <c r="E10" s="7"/>
      <c r="F10" s="7"/>
      <c r="G10" s="10">
        <f t="shared" si="0"/>
        <v>0</v>
      </c>
      <c r="H10" s="7"/>
      <c r="I10" s="7"/>
      <c r="J10" s="11"/>
      <c r="K10" s="93">
        <v>0</v>
      </c>
    </row>
    <row r="11" spans="1:11" x14ac:dyDescent="0.3">
      <c r="A11" s="1">
        <v>45545</v>
      </c>
      <c r="B11" s="7"/>
      <c r="C11" s="8">
        <f t="shared" si="1"/>
        <v>0</v>
      </c>
      <c r="D11" s="8">
        <f t="shared" si="2"/>
        <v>0</v>
      </c>
      <c r="E11" s="7"/>
      <c r="F11" s="7"/>
      <c r="G11" s="10">
        <f t="shared" si="0"/>
        <v>0</v>
      </c>
      <c r="H11" s="7"/>
      <c r="I11" s="7"/>
      <c r="J11" s="11"/>
      <c r="K11" s="93">
        <v>0</v>
      </c>
    </row>
    <row r="12" spans="1:11" x14ac:dyDescent="0.3">
      <c r="A12" s="1">
        <v>45546</v>
      </c>
      <c r="B12" s="7"/>
      <c r="C12" s="8">
        <f t="shared" si="1"/>
        <v>0</v>
      </c>
      <c r="D12" s="8">
        <f t="shared" si="2"/>
        <v>0</v>
      </c>
      <c r="E12" s="7"/>
      <c r="F12" s="7"/>
      <c r="G12" s="10">
        <f t="shared" si="0"/>
        <v>0</v>
      </c>
      <c r="H12" s="7"/>
      <c r="I12" s="7"/>
      <c r="J12" s="11"/>
      <c r="K12" s="93">
        <v>0</v>
      </c>
    </row>
    <row r="13" spans="1:11" x14ac:dyDescent="0.3">
      <c r="A13" s="1">
        <v>45547</v>
      </c>
      <c r="B13" s="7"/>
      <c r="C13" s="8">
        <f t="shared" si="1"/>
        <v>0</v>
      </c>
      <c r="D13" s="8">
        <f t="shared" si="2"/>
        <v>0</v>
      </c>
      <c r="E13" s="7"/>
      <c r="F13" s="7"/>
      <c r="G13" s="10">
        <f t="shared" si="0"/>
        <v>0</v>
      </c>
      <c r="H13" s="7"/>
      <c r="I13" s="7"/>
      <c r="J13" s="11"/>
      <c r="K13" s="93">
        <v>0</v>
      </c>
    </row>
    <row r="14" spans="1:11" x14ac:dyDescent="0.3">
      <c r="A14" s="1">
        <v>45548</v>
      </c>
      <c r="B14" s="7"/>
      <c r="C14" s="8">
        <f t="shared" si="1"/>
        <v>0</v>
      </c>
      <c r="D14" s="8">
        <f t="shared" si="2"/>
        <v>0</v>
      </c>
      <c r="E14" s="7"/>
      <c r="F14" s="7"/>
      <c r="G14" s="10">
        <f t="shared" si="0"/>
        <v>0</v>
      </c>
      <c r="H14" s="7"/>
      <c r="I14" s="7"/>
      <c r="J14" s="11"/>
      <c r="K14" s="93">
        <v>0</v>
      </c>
    </row>
    <row r="15" spans="1:11" x14ac:dyDescent="0.3">
      <c r="A15" s="1">
        <v>45549</v>
      </c>
      <c r="B15" s="7"/>
      <c r="C15" s="8">
        <f t="shared" si="1"/>
        <v>0</v>
      </c>
      <c r="D15" s="8">
        <f t="shared" si="2"/>
        <v>0</v>
      </c>
      <c r="E15" s="7"/>
      <c r="F15" s="7"/>
      <c r="G15" s="10">
        <f t="shared" si="0"/>
        <v>0</v>
      </c>
      <c r="H15" s="7"/>
      <c r="I15" s="7"/>
      <c r="J15" s="11"/>
      <c r="K15" s="93">
        <v>0</v>
      </c>
    </row>
    <row r="16" spans="1:11" x14ac:dyDescent="0.3">
      <c r="A16" s="1">
        <v>45550</v>
      </c>
      <c r="B16" s="7"/>
      <c r="C16" s="8">
        <f t="shared" si="1"/>
        <v>0</v>
      </c>
      <c r="D16" s="8">
        <f t="shared" si="2"/>
        <v>0</v>
      </c>
      <c r="E16" s="7"/>
      <c r="F16" s="7"/>
      <c r="G16" s="10">
        <f t="shared" si="0"/>
        <v>0</v>
      </c>
      <c r="H16" s="7"/>
      <c r="I16" s="7"/>
      <c r="J16" s="11"/>
      <c r="K16" s="93">
        <v>0</v>
      </c>
    </row>
    <row r="17" spans="1:11" x14ac:dyDescent="0.3">
      <c r="A17" s="1">
        <v>45551</v>
      </c>
      <c r="B17" s="7"/>
      <c r="C17" s="8">
        <f t="shared" si="1"/>
        <v>0</v>
      </c>
      <c r="D17" s="8">
        <f t="shared" si="2"/>
        <v>0</v>
      </c>
      <c r="E17" s="7"/>
      <c r="F17" s="7"/>
      <c r="G17" s="10">
        <f t="shared" si="0"/>
        <v>0</v>
      </c>
      <c r="H17" s="7"/>
      <c r="I17" s="7"/>
      <c r="J17" s="11"/>
      <c r="K17" s="93">
        <v>0</v>
      </c>
    </row>
    <row r="18" spans="1:11" x14ac:dyDescent="0.3">
      <c r="A18" s="1">
        <v>45552</v>
      </c>
      <c r="B18" s="7"/>
      <c r="C18" s="8">
        <f t="shared" si="1"/>
        <v>0</v>
      </c>
      <c r="D18" s="8">
        <f t="shared" si="2"/>
        <v>0</v>
      </c>
      <c r="E18" s="7"/>
      <c r="F18" s="7"/>
      <c r="G18" s="10">
        <f t="shared" si="0"/>
        <v>0</v>
      </c>
      <c r="H18" s="7"/>
      <c r="I18" s="7"/>
      <c r="J18" s="11"/>
      <c r="K18" s="93">
        <v>0</v>
      </c>
    </row>
    <row r="19" spans="1:11" x14ac:dyDescent="0.3">
      <c r="A19" s="1">
        <v>45553</v>
      </c>
      <c r="B19" s="7"/>
      <c r="C19" s="8">
        <f t="shared" si="1"/>
        <v>0</v>
      </c>
      <c r="D19" s="8">
        <f t="shared" si="2"/>
        <v>0</v>
      </c>
      <c r="E19" s="7"/>
      <c r="F19" s="7"/>
      <c r="G19" s="10">
        <f t="shared" si="0"/>
        <v>0</v>
      </c>
      <c r="H19" s="7"/>
      <c r="I19" s="7"/>
      <c r="J19" s="11"/>
      <c r="K19" s="93">
        <v>0</v>
      </c>
    </row>
    <row r="20" spans="1:11" x14ac:dyDescent="0.3">
      <c r="A20" s="1">
        <v>45554</v>
      </c>
      <c r="B20" s="7"/>
      <c r="C20" s="8">
        <f t="shared" si="1"/>
        <v>0</v>
      </c>
      <c r="D20" s="8">
        <f t="shared" si="2"/>
        <v>0</v>
      </c>
      <c r="E20" s="7"/>
      <c r="F20" s="7"/>
      <c r="G20" s="10">
        <f t="shared" si="0"/>
        <v>0</v>
      </c>
      <c r="H20" s="7"/>
      <c r="I20" s="7"/>
      <c r="J20" s="11"/>
      <c r="K20" s="93">
        <v>0</v>
      </c>
    </row>
    <row r="21" spans="1:11" x14ac:dyDescent="0.3">
      <c r="A21" s="1">
        <v>45555</v>
      </c>
      <c r="B21" s="7"/>
      <c r="C21" s="8">
        <f t="shared" si="1"/>
        <v>0</v>
      </c>
      <c r="D21" s="8">
        <f t="shared" si="2"/>
        <v>0</v>
      </c>
      <c r="E21" s="7"/>
      <c r="F21" s="7"/>
      <c r="G21" s="10">
        <f t="shared" si="0"/>
        <v>0</v>
      </c>
      <c r="H21" s="7"/>
      <c r="I21" s="7"/>
      <c r="J21" s="11"/>
      <c r="K21" s="93">
        <v>0</v>
      </c>
    </row>
    <row r="22" spans="1:11" x14ac:dyDescent="0.3">
      <c r="A22" s="1">
        <v>45556</v>
      </c>
      <c r="B22" s="7"/>
      <c r="C22" s="8">
        <f t="shared" si="1"/>
        <v>0</v>
      </c>
      <c r="D22" s="8">
        <f t="shared" si="2"/>
        <v>0</v>
      </c>
      <c r="E22" s="7"/>
      <c r="F22" s="7"/>
      <c r="G22" s="10">
        <f t="shared" si="0"/>
        <v>0</v>
      </c>
      <c r="H22" s="7"/>
      <c r="I22" s="7"/>
      <c r="J22" s="11"/>
      <c r="K22" s="93">
        <v>0</v>
      </c>
    </row>
    <row r="23" spans="1:11" x14ac:dyDescent="0.3">
      <c r="A23" s="1">
        <v>45557</v>
      </c>
      <c r="B23" s="7"/>
      <c r="C23" s="8">
        <f t="shared" si="1"/>
        <v>0</v>
      </c>
      <c r="D23" s="8">
        <f t="shared" si="2"/>
        <v>0</v>
      </c>
      <c r="E23" s="7"/>
      <c r="F23" s="7"/>
      <c r="G23" s="10">
        <f t="shared" si="0"/>
        <v>0</v>
      </c>
      <c r="H23" s="7"/>
      <c r="I23" s="7"/>
      <c r="J23" s="11"/>
      <c r="K23" s="93">
        <v>0</v>
      </c>
    </row>
    <row r="24" spans="1:11" x14ac:dyDescent="0.3">
      <c r="A24" s="1">
        <v>45558</v>
      </c>
      <c r="B24" s="7"/>
      <c r="C24" s="8">
        <f t="shared" si="1"/>
        <v>0</v>
      </c>
      <c r="D24" s="8">
        <f t="shared" si="2"/>
        <v>0</v>
      </c>
      <c r="E24" s="7"/>
      <c r="F24" s="7"/>
      <c r="G24" s="10">
        <f t="shared" si="0"/>
        <v>0</v>
      </c>
      <c r="H24" s="7"/>
      <c r="I24" s="7"/>
      <c r="J24" s="11"/>
      <c r="K24" s="93">
        <v>0</v>
      </c>
    </row>
    <row r="25" spans="1:11" x14ac:dyDescent="0.3">
      <c r="A25" s="1">
        <v>45559</v>
      </c>
      <c r="B25" s="7"/>
      <c r="C25" s="8">
        <f t="shared" si="1"/>
        <v>0</v>
      </c>
      <c r="D25" s="8">
        <f t="shared" si="2"/>
        <v>0</v>
      </c>
      <c r="E25" s="7"/>
      <c r="F25" s="7"/>
      <c r="G25" s="10">
        <f t="shared" si="0"/>
        <v>0</v>
      </c>
      <c r="H25" s="7"/>
      <c r="I25" s="7"/>
      <c r="J25" s="11"/>
      <c r="K25" s="93">
        <v>0</v>
      </c>
    </row>
    <row r="26" spans="1:11" x14ac:dyDescent="0.3">
      <c r="A26" s="1">
        <v>45560</v>
      </c>
      <c r="B26" s="7"/>
      <c r="C26" s="8">
        <f t="shared" si="1"/>
        <v>0</v>
      </c>
      <c r="D26" s="8">
        <f t="shared" si="2"/>
        <v>0</v>
      </c>
      <c r="E26" s="7"/>
      <c r="F26" s="7"/>
      <c r="G26" s="10">
        <f t="shared" si="0"/>
        <v>0</v>
      </c>
      <c r="H26" s="7"/>
      <c r="I26" s="7"/>
      <c r="J26" s="11"/>
      <c r="K26" s="93">
        <v>0</v>
      </c>
    </row>
    <row r="27" spans="1:11" x14ac:dyDescent="0.3">
      <c r="A27" s="1">
        <v>45561</v>
      </c>
      <c r="B27" s="7"/>
      <c r="C27" s="8">
        <f t="shared" si="1"/>
        <v>0</v>
      </c>
      <c r="D27" s="8">
        <f t="shared" si="2"/>
        <v>0</v>
      </c>
      <c r="E27" s="7"/>
      <c r="F27" s="7"/>
      <c r="G27" s="10">
        <f t="shared" si="0"/>
        <v>0</v>
      </c>
      <c r="H27" s="7"/>
      <c r="I27" s="7"/>
      <c r="J27" s="11"/>
      <c r="K27" s="93">
        <v>0</v>
      </c>
    </row>
    <row r="28" spans="1:11" x14ac:dyDescent="0.3">
      <c r="A28" s="1">
        <v>45562</v>
      </c>
      <c r="B28" s="7"/>
      <c r="C28" s="8">
        <f t="shared" si="1"/>
        <v>0</v>
      </c>
      <c r="D28" s="8">
        <f t="shared" si="2"/>
        <v>0</v>
      </c>
      <c r="E28" s="7"/>
      <c r="F28" s="7"/>
      <c r="G28" s="10">
        <f t="shared" si="0"/>
        <v>0</v>
      </c>
      <c r="H28" s="7"/>
      <c r="I28" s="7"/>
      <c r="J28" s="11"/>
      <c r="K28" s="93">
        <v>0</v>
      </c>
    </row>
    <row r="29" spans="1:11" x14ac:dyDescent="0.3">
      <c r="A29" s="1">
        <v>45563</v>
      </c>
      <c r="B29" s="7"/>
      <c r="C29" s="8">
        <f t="shared" si="1"/>
        <v>0</v>
      </c>
      <c r="D29" s="8">
        <f t="shared" si="2"/>
        <v>0</v>
      </c>
      <c r="E29" s="7"/>
      <c r="F29" s="7"/>
      <c r="G29" s="10">
        <f t="shared" si="0"/>
        <v>0</v>
      </c>
      <c r="H29" s="7"/>
      <c r="I29" s="7"/>
      <c r="J29" s="11"/>
      <c r="K29" s="93">
        <v>0</v>
      </c>
    </row>
    <row r="30" spans="1:11" x14ac:dyDescent="0.3">
      <c r="A30" s="1">
        <v>45564</v>
      </c>
      <c r="B30" s="7"/>
      <c r="C30" s="8">
        <f t="shared" si="1"/>
        <v>0</v>
      </c>
      <c r="D30" s="8">
        <f t="shared" si="2"/>
        <v>0</v>
      </c>
      <c r="E30" s="7"/>
      <c r="F30" s="7"/>
      <c r="G30" s="10">
        <f t="shared" si="0"/>
        <v>0</v>
      </c>
      <c r="H30" s="7"/>
      <c r="I30" s="7"/>
      <c r="J30" s="11"/>
      <c r="K30" s="93">
        <v>0</v>
      </c>
    </row>
    <row r="31" spans="1:11" x14ac:dyDescent="0.3">
      <c r="A31" s="1">
        <v>45565</v>
      </c>
      <c r="B31" s="7"/>
      <c r="C31" s="8">
        <f t="shared" si="1"/>
        <v>0</v>
      </c>
      <c r="D31" s="8">
        <f t="shared" si="2"/>
        <v>0</v>
      </c>
      <c r="E31" s="7"/>
      <c r="F31" s="7"/>
      <c r="G31" s="10">
        <f t="shared" si="0"/>
        <v>0</v>
      </c>
      <c r="H31" s="7"/>
      <c r="I31" s="7"/>
      <c r="J31" s="11"/>
      <c r="K31" s="93">
        <v>0</v>
      </c>
    </row>
    <row r="32" spans="1:11" ht="15" thickBot="1" x14ac:dyDescent="0.35">
      <c r="A32" s="88"/>
      <c r="B32" s="83"/>
      <c r="C32" s="84"/>
      <c r="D32" s="84"/>
      <c r="E32" s="83"/>
      <c r="F32" s="83"/>
      <c r="G32" s="89"/>
      <c r="H32" s="83"/>
      <c r="I32" s="83"/>
      <c r="J32" s="90"/>
      <c r="K32" s="94"/>
    </row>
    <row r="33" spans="1:11" ht="15.6" thickTop="1" thickBot="1" x14ac:dyDescent="0.35">
      <c r="A33" s="95" t="s">
        <v>11</v>
      </c>
      <c r="B33" s="96"/>
      <c r="C33" s="96"/>
      <c r="D33" s="96"/>
      <c r="E33" s="96"/>
      <c r="F33" s="97"/>
      <c r="G33" s="85">
        <f>SUM(G2:G32)</f>
        <v>0</v>
      </c>
      <c r="H33" s="86"/>
      <c r="I33" s="85">
        <f>G33-H33+SUM(I2:I32)</f>
        <v>0</v>
      </c>
      <c r="J33" s="87">
        <f>H33-G33+Август!J33-SUM(I2:I32)</f>
        <v>-39093.940089748939</v>
      </c>
      <c r="K33" s="130">
        <f>SUM(K2:K32)</f>
        <v>0</v>
      </c>
    </row>
    <row r="34" spans="1:11" ht="15" thickTop="1" x14ac:dyDescent="0.3"/>
    <row r="35" spans="1:11" ht="72.599999999999994" customHeight="1" x14ac:dyDescent="0.3">
      <c r="C35" s="14" t="s">
        <v>12</v>
      </c>
      <c r="D35" s="14" t="s">
        <v>13</v>
      </c>
      <c r="E35" s="15" t="s">
        <v>14</v>
      </c>
      <c r="F35" s="15" t="s">
        <v>15</v>
      </c>
      <c r="G35" s="15" t="s">
        <v>16</v>
      </c>
      <c r="H35" s="16" t="s">
        <v>5</v>
      </c>
      <c r="I35" s="17" t="s">
        <v>17</v>
      </c>
    </row>
    <row r="36" spans="1:11" x14ac:dyDescent="0.3">
      <c r="C36" s="18">
        <v>75000</v>
      </c>
      <c r="D36" s="18">
        <f>C36/'Норма времени'!E33</f>
        <v>446.42857142857144</v>
      </c>
      <c r="E36" s="18">
        <f>D36*1.2</f>
        <v>535.71428571428567</v>
      </c>
      <c r="F36" s="18">
        <v>500</v>
      </c>
      <c r="G36" s="19">
        <v>0</v>
      </c>
      <c r="H36" s="19">
        <v>100</v>
      </c>
      <c r="I36" s="19">
        <v>0</v>
      </c>
    </row>
  </sheetData>
  <mergeCells count="1">
    <mergeCell ref="A33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 за год</vt:lpstr>
      <vt:lpstr>Календарь</vt:lpstr>
      <vt:lpstr>Норма времени</vt:lpstr>
      <vt:lpstr>Календарь!Область_печати</vt:lpstr>
      <vt:lpstr>'Норма времени'!Область_печати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Daria</dc:creator>
  <cp:lastModifiedBy>Daria Daria</cp:lastModifiedBy>
  <dcterms:created xsi:type="dcterms:W3CDTF">2015-06-05T18:19:34Z</dcterms:created>
  <dcterms:modified xsi:type="dcterms:W3CDTF">2024-07-02T18:47:09Z</dcterms:modified>
</cp:coreProperties>
</file>