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D062C18-14B8-43C0-9018-AC6E547398B2}" xr6:coauthVersionLast="47" xr6:coauthVersionMax="47" xr10:uidLastSave="{00000000-0000-0000-0000-000000000000}"/>
  <bookViews>
    <workbookView xWindow="-120" yWindow="-120" windowWidth="29040" windowHeight="15840" xr2:uid="{568F5228-DFC8-40D0-85D4-401AE2B0F7C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 a="1"/>
  <c r="O2" i="1"/>
  <c r="O3" i="1" a="1"/>
  <c r="O3" i="1" s="1"/>
  <c r="O4" i="1" a="1"/>
  <c r="O4" i="1" s="1"/>
  <c r="O5" i="1" a="1"/>
  <c r="O5" i="1" s="1"/>
  <c r="O6" i="1" a="1"/>
  <c r="O6" i="1" s="1"/>
  <c r="O7" i="1" a="1"/>
  <c r="O7" i="1"/>
  <c r="O8" i="1" a="1"/>
  <c r="O8" i="1" s="1"/>
  <c r="O9" i="1" a="1"/>
  <c r="O9" i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/>
  <c r="O16" i="1" a="1"/>
  <c r="O16" i="1" s="1"/>
  <c r="O17" i="1" a="1"/>
  <c r="O17" i="1"/>
  <c r="O18" i="1" a="1"/>
  <c r="O18" i="1" s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I16" i="1" l="1"/>
  <c r="L16" i="1" s="1"/>
  <c r="G17" i="1"/>
  <c r="G16" i="1"/>
  <c r="G15" i="1"/>
  <c r="G19" i="1" s="1"/>
  <c r="I18" i="1"/>
  <c r="L18" i="1" s="1"/>
  <c r="I2" i="1"/>
  <c r="L2" i="1" s="1"/>
  <c r="I3" i="1"/>
  <c r="L3" i="1" s="1"/>
  <c r="I4" i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7" i="1"/>
  <c r="L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<sst xmlns="http://schemas.openxmlformats.org/spreadsheetml/2006/main" count="49" uniqueCount="32">
  <si>
    <t>№ рейса</t>
  </si>
  <si>
    <t>автомобиль</t>
  </si>
  <si>
    <t>дата начала</t>
  </si>
  <si>
    <t>время начала</t>
  </si>
  <si>
    <t>дата окончания</t>
  </si>
  <si>
    <t>время окончания</t>
  </si>
  <si>
    <t>кол-во смен к оплате (смена 24 часа)</t>
  </si>
  <si>
    <t>комментарий</t>
  </si>
  <si>
    <t>авто1</t>
  </si>
  <si>
    <t>авто2</t>
  </si>
  <si>
    <t>авто3</t>
  </si>
  <si>
    <t>смена с 02.04 13:16 до 03.04 13:16</t>
  </si>
  <si>
    <t>смена с 03.04 13:16 до 04.04 13:16</t>
  </si>
  <si>
    <t>смена с 04.04 13:16 до 05.04 13:16</t>
  </si>
  <si>
    <t>была оплата по рейсу № 3</t>
  </si>
  <si>
    <t>так как больше 24 часов, смена с 21.04 18:47 до 23.04 18:47</t>
  </si>
  <si>
    <t>была оплата по рейсу № 6</t>
  </si>
  <si>
    <t>смена с 23.04 18:47 до 24.04 18:47</t>
  </si>
  <si>
    <t>смена с 02.04 01:23 до 03.04 01:23</t>
  </si>
  <si>
    <t>смена с 03.04 01:57 до 04.04 01:57</t>
  </si>
  <si>
    <t>так как больше 24 часов, смена с 04.04 19:06 до 06.04 19:06</t>
  </si>
  <si>
    <t>была оплата по рейсу № 10</t>
  </si>
  <si>
    <t>рейсы 12 и 13 - одна смена</t>
  </si>
  <si>
    <t>разница дней</t>
  </si>
  <si>
    <t>так как больше 24 часов, смена с 25.04 23:50 до 27:04 23:50</t>
  </si>
  <si>
    <t>начало</t>
  </si>
  <si>
    <t>конец</t>
  </si>
  <si>
    <t>часы</t>
  </si>
  <si>
    <t>рейсы 14, 15 и 16 - одна смена</t>
  </si>
  <si>
    <t>формула с сайта</t>
  </si>
  <si>
    <t>формула с сайта2</t>
  </si>
  <si>
    <t>формула с сайта3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</si>
</sst>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6" fontId="0" fillId="0" borderId="0" xfId="0" applyNumberFormat="1"/>
    <xf numFmtId="21" fontId="0" fillId="0" borderId="0" xfId="0" applyNumberFormat="1"/>
    <xf numFmtId="2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0" applyNumberFormat="1" applyFont="1"/>
  </cellXfs>
  <cellStyles count="2">
    <cellStyle name="Обычный" xfId="0" builtinId="0"/>
    <cellStyle name="Финансовый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5" formatCode="_-* #,##0.00_-;\-* #,##0.00_-;_-* &quot;-&quot;??_-;_-@_-"/>
    </dxf>
    <dxf>
      <alignment horizontal="general" vertical="bottom" textRotation="0" wrapText="1" indent="0" justifyLastLine="0" shrinkToFit="0" readingOrder="0"/>
    </dxf>
    <dxf>
      <numFmt numFmtId="2" formatCode="0.00"/>
    </dxf>
    <dxf>
      <numFmt numFmtId="0" formatCode="General"/>
    </dxf>
    <dxf>
      <numFmt numFmtId="0" formatCode="General"/>
    </dxf>
    <dxf>
      <numFmt numFmtId="2" formatCode="0.00"/>
    </dxf>
    <dxf>
      <numFmt numFmtId="0" formatCode="General"/>
    </dxf>
    <dxf>
      <alignment textRotation="0" wrapText="1" indent="0" justifyLastLine="0" shrinkToFit="0" readingOrder="0"/>
    </dxf>
    <dxf>
      <numFmt numFmtId="2" formatCode="0.0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FE12D8-3F2A-4D69-8FC3-5D61CF8F0713}" name="Таблица1" displayName="Таблица1" ref="A1:O19" totalsRowCount="1" headerRowDxfId="9">
  <autoFilter ref="A1:O18" xr:uid="{F43149C7-5ABE-4087-9CC8-7EC32573AE2E}"/>
  <tableColumns count="15">
    <tableColumn id="1" xr3:uid="{B6B35ECB-183D-44FF-AF31-08BBFCEDE766}" name="№ рейса"/>
    <tableColumn id="2" xr3:uid="{BCC0D282-FE17-4757-89BA-97F56E717799}" name="автомобиль"/>
    <tableColumn id="3" xr3:uid="{5AE8F9C1-333A-40F7-9655-89D52864EFE8}" name="дата начала"/>
    <tableColumn id="4" xr3:uid="{C7C46AA3-40AE-4BCB-AEC9-A57D84ACC33E}" name="время начала"/>
    <tableColumn id="5" xr3:uid="{ECD89A90-8391-4AA7-BC20-34ECC200D0B8}" name="дата окончания"/>
    <tableColumn id="6" xr3:uid="{CE06C92D-9D8D-4B18-9547-AD887A096727}" name="время окончания"/>
    <tableColumn id="7" xr3:uid="{3E2FFE61-74ED-4454-A5CD-19BBB809E6A3}" name="кол-во смен к оплате (смена 24 часа)" totalsRowFunction="sum" dataDxfId="8" totalsRowDxfId="2"/>
    <tableColumn id="8" xr3:uid="{C016990D-72EB-46FF-AA90-15D72B9010CF}" name="комментарий" dataDxfId="7" totalsRowDxfId="1"/>
    <tableColumn id="9" xr3:uid="{C0022356-8EE1-4F78-90B6-7443D3FCC4EF}" name="разница дней" dataDxfId="6">
      <calculatedColumnFormula>Таблица1[[#This Row],[дата окончания]]-Таблица1[[#This Row],[дата начала]]</calculatedColumnFormula>
    </tableColumn>
    <tableColumn id="10" xr3:uid="{DFE574E0-C016-4274-8066-780D66D512FC}" name="начало"/>
    <tableColumn id="11" xr3:uid="{D1A8855E-2898-4172-BD05-C90640C895BD}" name="конец"/>
    <tableColumn id="12" xr3:uid="{6D12DE88-E7D1-426A-8198-1AB95A9C82C5}" name="часы" totalsRowDxfId="0" dataCellStyle="Финансовый">
      <calculatedColumnFormula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calculatedColumnFormula>
    </tableColumn>
    <tableColumn id="13" xr3:uid="{8C3A962E-4124-4D50-B1EF-DC5FC60D01BD}" name="формула с сайта" dataDxfId="5">
      <calculatedColumnFormula>ROUNDUP(Таблица1[[#This Row],[дата окончания]]+Таблица1[[#This Row],[время окончания]]-Таблица1[[#This Row],[дата начала]]+Таблица1[[#This Row],[время начала]],0)</calculatedColumnFormula>
    </tableColumn>
    <tableColumn id="14" xr3:uid="{A4120A8D-D1FF-4A90-BCD1-FC61F2A28C17}" name="формула с сайта2" dataDxfId="4">
      <calculatedColumnFormula>ROUNDUP(SUM(Таблица1[[#This Row],[дата начала]:[время окончания]])/86400,0)</calculatedColumnFormula>
    </tableColumn>
    <tableColumn id="15" xr3:uid="{9D383A97-87ED-4CF0-AB0C-6F289D017A68}" name="формула с сайта3" dataDxfId="3">
      <calculatedColumnFormula array="1">IF(Таблица1[[#This Row],[дата начала]]=C1,0,ROUNDUP(SUM((Таблица1[[#This Row],[дата окончания]:[время окончания]])-(Таблица1[[#This Row],[дата начала]:[время начала]])),0))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5E16-F931-49C2-A146-00498972EB37}">
  <dimension ref="A1:O19"/>
  <sheetViews>
    <sheetView tabSelected="1" workbookViewId="0">
      <selection activeCell="O2" sqref="O2"/>
    </sheetView>
  </sheetViews>
  <sheetFormatPr defaultRowHeight="15" x14ac:dyDescent="0.25"/>
  <cols>
    <col min="1" max="1" width="11" customWidth="1"/>
    <col min="2" max="2" width="14.140625" customWidth="1"/>
    <col min="3" max="5" width="17.7109375" customWidth="1"/>
    <col min="6" max="6" width="19" customWidth="1"/>
    <col min="7" max="7" width="22" customWidth="1"/>
    <col min="8" max="8" width="36.7109375" style="6" customWidth="1"/>
    <col min="9" max="11" width="0" hidden="1" customWidth="1"/>
    <col min="12" max="12" width="0" style="5" hidden="1" customWidth="1"/>
    <col min="13" max="13" width="11.7109375" style="4" customWidth="1"/>
  </cols>
  <sheetData>
    <row r="1" spans="1:15" s="1" customFormat="1" ht="27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23</v>
      </c>
      <c r="J1" s="1" t="s">
        <v>25</v>
      </c>
      <c r="K1" s="1" t="s">
        <v>26</v>
      </c>
      <c r="L1" s="8" t="s">
        <v>27</v>
      </c>
      <c r="M1" s="7" t="s">
        <v>29</v>
      </c>
      <c r="N1" s="7" t="s">
        <v>30</v>
      </c>
      <c r="O1" s="1" t="s">
        <v>31</v>
      </c>
    </row>
    <row r="2" spans="1:15" x14ac:dyDescent="0.25">
      <c r="A2">
        <v>1</v>
      </c>
      <c r="B2" t="s">
        <v>8</v>
      </c>
      <c r="C2" s="2">
        <v>45384</v>
      </c>
      <c r="D2" s="3">
        <v>0.55317129629629636</v>
      </c>
      <c r="E2" s="2">
        <v>45384</v>
      </c>
      <c r="F2" s="3">
        <v>0.87325231481481491</v>
      </c>
      <c r="G2" s="4">
        <v>1</v>
      </c>
      <c r="H2" s="6" t="s">
        <v>11</v>
      </c>
      <c r="I2">
        <f>Таблица1[[#This Row],[дата окончания]]-Таблица1[[#This Row],[дата начала]]</f>
        <v>0</v>
      </c>
      <c r="J2" s="3">
        <v>0</v>
      </c>
      <c r="K2" s="3">
        <v>0.99998842592592585</v>
      </c>
      <c r="L2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7.6819444444444454</v>
      </c>
      <c r="M2" s="4">
        <f>ROUNDUP(Таблица1[[#This Row],[дата окончания]]+Таблица1[[#This Row],[время окончания]]-Таблица1[[#This Row],[дата начала]]+Таблица1[[#This Row],[время начала]],0)</f>
        <v>2</v>
      </c>
      <c r="N2">
        <f>ROUNDUP(SUM(Таблица1[[#This Row],[дата начала]:[время окончания]])/86400,0)</f>
        <v>2</v>
      </c>
      <c r="O2" cm="1">
        <f t="array" ref="O2">IF(Таблица1[[#This Row],[дата начала]]=C1,0,ROUNDUP(SUM((Таблица1[[#This Row],[дата окончания]:[время окончания]])-(Таблица1[[#This Row],[дата начала]:[время начала]])),0))</f>
        <v>1</v>
      </c>
    </row>
    <row r="3" spans="1:15" x14ac:dyDescent="0.25">
      <c r="A3">
        <v>2</v>
      </c>
      <c r="B3" t="s">
        <v>8</v>
      </c>
      <c r="C3" s="2">
        <v>45385</v>
      </c>
      <c r="D3" s="3">
        <v>0.12434027777777779</v>
      </c>
      <c r="E3" s="2">
        <v>45385</v>
      </c>
      <c r="F3" s="3">
        <v>0.66171296296296289</v>
      </c>
      <c r="G3" s="4">
        <v>1</v>
      </c>
      <c r="H3" s="6" t="s">
        <v>12</v>
      </c>
      <c r="I3">
        <f>Таблица1[[#This Row],[дата окончания]]-Таблица1[[#This Row],[дата начала]]</f>
        <v>0</v>
      </c>
      <c r="J3" s="3">
        <v>0</v>
      </c>
      <c r="K3" s="3">
        <v>0.99998842592592585</v>
      </c>
      <c r="L3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12.896944444444443</v>
      </c>
      <c r="M3" s="4">
        <f>ROUNDUP(Таблица1[[#This Row],[дата окончания]]+Таблица1[[#This Row],[время окончания]]-Таблица1[[#This Row],[дата начала]]+Таблица1[[#This Row],[время начала]],0)</f>
        <v>1</v>
      </c>
      <c r="N3">
        <f>ROUNDUP(SUM(Таблица1[[#This Row],[дата начала]:[время окончания]])/86400,0)</f>
        <v>2</v>
      </c>
      <c r="O3" cm="1">
        <f t="array" ref="O3">IF(Таблица1[[#This Row],[дата начала]]=C2,0,ROUNDUP(SUM((Таблица1[[#This Row],[дата окончания]:[время окончания]])-(Таблица1[[#This Row],[дата начала]:[время начала]])),0))</f>
        <v>1</v>
      </c>
    </row>
    <row r="4" spans="1:15" x14ac:dyDescent="0.25">
      <c r="A4">
        <v>3</v>
      </c>
      <c r="B4" t="s">
        <v>8</v>
      </c>
      <c r="C4" s="2">
        <v>45385</v>
      </c>
      <c r="D4" s="3">
        <v>0.81731481481481483</v>
      </c>
      <c r="E4" s="2">
        <v>45386</v>
      </c>
      <c r="F4" s="3">
        <v>0.78359953703703711</v>
      </c>
      <c r="G4" s="4">
        <v>1</v>
      </c>
      <c r="H4" s="6" t="s">
        <v>13</v>
      </c>
      <c r="I4">
        <f>Таблица1[[#This Row],[дата окончания]]-Таблица1[[#This Row],[дата начала]]</f>
        <v>1</v>
      </c>
      <c r="J4" s="3">
        <v>0</v>
      </c>
      <c r="K4" s="3">
        <v>0.99998842592592585</v>
      </c>
      <c r="L4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23.190555555555555</v>
      </c>
      <c r="M4" s="4">
        <f>ROUNDUP(Таблица1[[#This Row],[дата окончания]]+Таблица1[[#This Row],[время окончания]]-Таблица1[[#This Row],[дата начала]]+Таблица1[[#This Row],[время начала]],0)</f>
        <v>3</v>
      </c>
      <c r="N4">
        <f>ROUNDUP(SUM(Таблица1[[#This Row],[дата начала]:[время окончания]])/86400,0)</f>
        <v>2</v>
      </c>
      <c r="O4" cm="1">
        <f t="array" ref="O4">IF(Таблица1[[#This Row],[дата начала]]=C3,0,ROUNDUP(SUM((Таблица1[[#This Row],[дата окончания]:[время окончания]])-(Таблица1[[#This Row],[дата начала]:[время начала]])),0))</f>
        <v>0</v>
      </c>
    </row>
    <row r="5" spans="1:15" x14ac:dyDescent="0.25">
      <c r="A5">
        <v>4</v>
      </c>
      <c r="B5" t="s">
        <v>8</v>
      </c>
      <c r="C5" s="2">
        <v>45386</v>
      </c>
      <c r="D5" s="3">
        <v>0.74195601851851845</v>
      </c>
      <c r="E5" s="2">
        <v>45387</v>
      </c>
      <c r="F5" s="3">
        <v>0.1708912037037037</v>
      </c>
      <c r="G5" s="4">
        <v>0</v>
      </c>
      <c r="H5" s="6" t="s">
        <v>14</v>
      </c>
      <c r="I5">
        <f>Таблица1[[#This Row],[дата окончания]]-Таблица1[[#This Row],[дата начала]]</f>
        <v>1</v>
      </c>
      <c r="J5" s="3">
        <v>0</v>
      </c>
      <c r="K5" s="3">
        <v>0.99998842592592585</v>
      </c>
      <c r="L5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10.294166666666666</v>
      </c>
      <c r="M5" s="4">
        <f>ROUNDUP(Таблица1[[#This Row],[дата окончания]]+Таблица1[[#This Row],[время окончания]]-Таблица1[[#This Row],[дата начала]]+Таблица1[[#This Row],[время начала]],0)</f>
        <v>2</v>
      </c>
      <c r="N5">
        <f>ROUNDUP(SUM(Таблица1[[#This Row],[дата начала]:[время окончания]])/86400,0)</f>
        <v>2</v>
      </c>
      <c r="O5" cm="1">
        <f t="array" ref="O5">IF(Таблица1[[#This Row],[дата начала]]=C4,0,ROUNDUP(SUM((Таблица1[[#This Row],[дата окончания]:[время окончания]])-(Таблица1[[#This Row],[дата начала]:[время начала]])),0))</f>
        <v>1</v>
      </c>
    </row>
    <row r="6" spans="1:15" ht="30" x14ac:dyDescent="0.25">
      <c r="A6">
        <v>5</v>
      </c>
      <c r="B6" t="s">
        <v>8</v>
      </c>
      <c r="C6" s="2">
        <v>45403</v>
      </c>
      <c r="D6" s="3">
        <v>0.78292824074074074</v>
      </c>
      <c r="E6" s="2">
        <v>45404</v>
      </c>
      <c r="F6" s="3">
        <v>0.82584490740740746</v>
      </c>
      <c r="G6" s="4">
        <v>2</v>
      </c>
      <c r="H6" s="6" t="s">
        <v>15</v>
      </c>
      <c r="I6">
        <f>Таблица1[[#This Row],[дата окончания]]-Таблица1[[#This Row],[дата начала]]</f>
        <v>1</v>
      </c>
      <c r="J6" s="3">
        <v>0</v>
      </c>
      <c r="K6" s="3">
        <v>0.99998842592592585</v>
      </c>
      <c r="L6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25.029722222222222</v>
      </c>
      <c r="M6" s="4">
        <f>ROUNDUP(Таблица1[[#This Row],[дата окончания]]+Таблица1[[#This Row],[время окончания]]-Таблица1[[#This Row],[дата начала]]+Таблица1[[#This Row],[время начала]],0)</f>
        <v>3</v>
      </c>
      <c r="N6">
        <f>ROUNDUP(SUM(Таблица1[[#This Row],[дата начала]:[время окончания]])/86400,0)</f>
        <v>2</v>
      </c>
      <c r="O6" cm="1">
        <f t="array" ref="O6">IF(Таблица1[[#This Row],[дата начала]]=C5,0,ROUNDUP(SUM((Таблица1[[#This Row],[дата окончания]:[время окончания]])-(Таблица1[[#This Row],[дата начала]:[время начала]])),0))</f>
        <v>2</v>
      </c>
    </row>
    <row r="7" spans="1:15" x14ac:dyDescent="0.25">
      <c r="A7">
        <v>6</v>
      </c>
      <c r="B7" t="s">
        <v>8</v>
      </c>
      <c r="C7" s="2">
        <v>45404</v>
      </c>
      <c r="D7" s="3">
        <v>0.84045138888888893</v>
      </c>
      <c r="E7" s="2">
        <v>45405</v>
      </c>
      <c r="F7" s="3">
        <v>0.84744212962962961</v>
      </c>
      <c r="G7" s="4">
        <v>1</v>
      </c>
      <c r="H7" s="6" t="s">
        <v>17</v>
      </c>
      <c r="I7">
        <f>Таблица1[[#This Row],[дата окончания]]-Таблица1[[#This Row],[дата начала]]</f>
        <v>1</v>
      </c>
      <c r="J7" s="3">
        <v>0</v>
      </c>
      <c r="K7" s="3">
        <v>0.99998842592592585</v>
      </c>
      <c r="L7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24.167499999999997</v>
      </c>
      <c r="M7" s="4">
        <f>ROUNDUP(Таблица1[[#This Row],[дата окончания]]+Таблица1[[#This Row],[время окончания]]-Таблица1[[#This Row],[дата начала]]+Таблица1[[#This Row],[время начала]],0)</f>
        <v>3</v>
      </c>
      <c r="N7">
        <f>ROUNDUP(SUM(Таблица1[[#This Row],[дата начала]:[время окончания]])/86400,0)</f>
        <v>2</v>
      </c>
      <c r="O7" cm="1">
        <f t="array" ref="O7">IF(Таблица1[[#This Row],[дата начала]]=C6,0,ROUNDUP(SUM((Таблица1[[#This Row],[дата окончания]:[время окончания]])-(Таблица1[[#This Row],[дата начала]:[время начала]])),0))</f>
        <v>2</v>
      </c>
    </row>
    <row r="8" spans="1:15" x14ac:dyDescent="0.25">
      <c r="A8">
        <v>7</v>
      </c>
      <c r="B8" t="s">
        <v>8</v>
      </c>
      <c r="C8" s="2">
        <v>45406</v>
      </c>
      <c r="D8" s="3">
        <v>3.3553240740740745E-2</v>
      </c>
      <c r="E8" s="2">
        <v>45406</v>
      </c>
      <c r="F8" s="3">
        <v>0.55725694444444451</v>
      </c>
      <c r="G8" s="4">
        <v>0</v>
      </c>
      <c r="H8" s="6" t="s">
        <v>16</v>
      </c>
      <c r="I8">
        <f>Таблица1[[#This Row],[дата окончания]]-Таблица1[[#This Row],[дата начала]]</f>
        <v>0</v>
      </c>
      <c r="J8" s="3">
        <v>0</v>
      </c>
      <c r="K8" s="3">
        <v>0.99998842592592585</v>
      </c>
      <c r="L8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12.568888888888891</v>
      </c>
      <c r="M8" s="4">
        <f>ROUNDUP(Таблица1[[#This Row],[дата окончания]]+Таблица1[[#This Row],[время окончания]]-Таблица1[[#This Row],[дата начала]]+Таблица1[[#This Row],[время начала]],0)</f>
        <v>1</v>
      </c>
      <c r="N8">
        <f>ROUNDUP(SUM(Таблица1[[#This Row],[дата начала]:[время окончания]])/86400,0)</f>
        <v>2</v>
      </c>
      <c r="O8" cm="1">
        <f t="array" ref="O8">IF(Таблица1[[#This Row],[дата начала]]=C7,0,ROUNDUP(SUM((Таблица1[[#This Row],[дата окончания]:[время окончания]])-(Таблица1[[#This Row],[дата начала]:[время начала]])),0))</f>
        <v>1</v>
      </c>
    </row>
    <row r="9" spans="1:15" x14ac:dyDescent="0.25">
      <c r="A9">
        <v>8</v>
      </c>
      <c r="B9" t="s">
        <v>9</v>
      </c>
      <c r="C9" s="2">
        <v>45384</v>
      </c>
      <c r="D9" s="3">
        <v>5.7974537037037033E-2</v>
      </c>
      <c r="E9" s="2">
        <v>45384</v>
      </c>
      <c r="F9" s="3">
        <v>0.79596064814814815</v>
      </c>
      <c r="G9" s="4">
        <v>1</v>
      </c>
      <c r="H9" s="6" t="s">
        <v>18</v>
      </c>
      <c r="I9">
        <f>Таблица1[[#This Row],[дата окончания]]-Таблица1[[#This Row],[дата начала]]</f>
        <v>0</v>
      </c>
      <c r="J9" s="3">
        <v>0</v>
      </c>
      <c r="K9" s="3">
        <v>0.99998842592592585</v>
      </c>
      <c r="L9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17.711666666666666</v>
      </c>
      <c r="M9" s="4">
        <f>ROUNDUP(Таблица1[[#This Row],[дата окончания]]+Таблица1[[#This Row],[время окончания]]-Таблица1[[#This Row],[дата начала]]+Таблица1[[#This Row],[время начала]],0)</f>
        <v>1</v>
      </c>
      <c r="N9">
        <f>ROUNDUP(SUM(Таблица1[[#This Row],[дата начала]:[время окончания]])/86400,0)</f>
        <v>2</v>
      </c>
      <c r="O9" cm="1">
        <f t="array" ref="O9">IF(Таблица1[[#This Row],[дата начала]]=C8,0,ROUNDUP(SUM((Таблица1[[#This Row],[дата окончания]:[время окончания]])-(Таблица1[[#This Row],[дата начала]:[время начала]])),0))</f>
        <v>1</v>
      </c>
    </row>
    <row r="10" spans="1:15" x14ac:dyDescent="0.25">
      <c r="A10">
        <v>9</v>
      </c>
      <c r="B10" t="s">
        <v>9</v>
      </c>
      <c r="C10" s="2">
        <v>45385</v>
      </c>
      <c r="D10" s="3">
        <v>8.1284722222222217E-2</v>
      </c>
      <c r="E10" s="2">
        <v>45386</v>
      </c>
      <c r="F10" s="3">
        <v>7.3124999999999996E-2</v>
      </c>
      <c r="G10" s="4">
        <v>1</v>
      </c>
      <c r="H10" s="6" t="s">
        <v>19</v>
      </c>
      <c r="I10">
        <f>Таблица1[[#This Row],[дата окончания]]-Таблица1[[#This Row],[дата начала]]</f>
        <v>1</v>
      </c>
      <c r="J10" s="3">
        <v>0</v>
      </c>
      <c r="K10" s="3">
        <v>0.99998842592592585</v>
      </c>
      <c r="L10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23.803888888888885</v>
      </c>
      <c r="M10" s="4">
        <f>ROUNDUP(Таблица1[[#This Row],[дата окончания]]+Таблица1[[#This Row],[время окончания]]-Таблица1[[#This Row],[дата начала]]+Таблица1[[#This Row],[время начала]],0)</f>
        <v>2</v>
      </c>
      <c r="N10">
        <f>ROUNDUP(SUM(Таблица1[[#This Row],[дата начала]:[время окончания]])/86400,0)</f>
        <v>2</v>
      </c>
      <c r="O10" cm="1">
        <f t="array" ref="O10">IF(Таблица1[[#This Row],[дата начала]]=C9,0,ROUNDUP(SUM((Таблица1[[#This Row],[дата окончания]:[время окончания]])-(Таблица1[[#This Row],[дата начала]:[время начала]])),0))</f>
        <v>1</v>
      </c>
    </row>
    <row r="11" spans="1:15" ht="30" x14ac:dyDescent="0.25">
      <c r="A11">
        <v>10</v>
      </c>
      <c r="B11" t="s">
        <v>9</v>
      </c>
      <c r="C11" s="2">
        <v>45386</v>
      </c>
      <c r="D11" s="3">
        <v>0.79607638888888888</v>
      </c>
      <c r="E11" s="2">
        <v>45387</v>
      </c>
      <c r="F11" s="3">
        <v>0.86541666666666661</v>
      </c>
      <c r="G11" s="4">
        <v>2</v>
      </c>
      <c r="H11" s="6" t="s">
        <v>20</v>
      </c>
      <c r="I11">
        <f>Таблица1[[#This Row],[дата окончания]]-Таблица1[[#This Row],[дата начала]]</f>
        <v>1</v>
      </c>
      <c r="J11" s="3">
        <v>0</v>
      </c>
      <c r="K11" s="3">
        <v>0.99998842592592585</v>
      </c>
      <c r="L11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25.663888888888888</v>
      </c>
      <c r="M11" s="4">
        <f>ROUNDUP(Таблица1[[#This Row],[дата окончания]]+Таблица1[[#This Row],[время окончания]]-Таблица1[[#This Row],[дата начала]]+Таблица1[[#This Row],[время начала]],0)</f>
        <v>3</v>
      </c>
      <c r="N11">
        <f>ROUNDUP(SUM(Таблица1[[#This Row],[дата начала]:[время окончания]])/86400,0)</f>
        <v>2</v>
      </c>
      <c r="O11" cm="1">
        <f t="array" ref="O11">IF(Таблица1[[#This Row],[дата начала]]=C10,0,ROUNDUP(SUM((Таблица1[[#This Row],[дата окончания]:[время окончания]])-(Таблица1[[#This Row],[дата начала]:[время начала]])),0))</f>
        <v>2</v>
      </c>
    </row>
    <row r="12" spans="1:15" x14ac:dyDescent="0.25">
      <c r="A12">
        <v>11</v>
      </c>
      <c r="B12" t="s">
        <v>9</v>
      </c>
      <c r="C12" s="2">
        <v>45388</v>
      </c>
      <c r="D12" s="3">
        <v>0.1464236111111111</v>
      </c>
      <c r="E12" s="2">
        <v>45388</v>
      </c>
      <c r="F12" s="3">
        <v>0.5339814814814815</v>
      </c>
      <c r="G12" s="4">
        <v>0</v>
      </c>
      <c r="H12" s="6" t="s">
        <v>21</v>
      </c>
      <c r="I12">
        <f>Таблица1[[#This Row],[дата окончания]]-Таблица1[[#This Row],[дата начала]]</f>
        <v>0</v>
      </c>
      <c r="J12" s="3">
        <v>0</v>
      </c>
      <c r="K12" s="3">
        <v>0.99998842592592585</v>
      </c>
      <c r="L12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9.3013888888888889</v>
      </c>
      <c r="M12" s="4">
        <f>ROUNDUP(Таблица1[[#This Row],[дата окончания]]+Таблица1[[#This Row],[время окончания]]-Таблица1[[#This Row],[дата начала]]+Таблица1[[#This Row],[время начала]],0)</f>
        <v>1</v>
      </c>
      <c r="N12">
        <f>ROUNDUP(SUM(Таблица1[[#This Row],[дата начала]:[время окончания]])/86400,0)</f>
        <v>2</v>
      </c>
      <c r="O12" cm="1">
        <f t="array" ref="O12">IF(Таблица1[[#This Row],[дата начала]]=C11,0,ROUNDUP(SUM((Таблица1[[#This Row],[дата окончания]:[время окончания]])-(Таблица1[[#This Row],[дата начала]:[время начала]])),0))</f>
        <v>1</v>
      </c>
    </row>
    <row r="13" spans="1:15" x14ac:dyDescent="0.25">
      <c r="A13">
        <v>12</v>
      </c>
      <c r="B13" t="s">
        <v>10</v>
      </c>
      <c r="C13" s="2">
        <v>45385</v>
      </c>
      <c r="D13" s="3">
        <v>0.21701388888888887</v>
      </c>
      <c r="E13" s="2">
        <v>45385</v>
      </c>
      <c r="F13" s="3">
        <v>0.3420138888888889</v>
      </c>
      <c r="G13" s="4">
        <v>0.5</v>
      </c>
      <c r="H13" s="6" t="s">
        <v>22</v>
      </c>
      <c r="I13">
        <f>Таблица1[[#This Row],[дата окончания]]-Таблица1[[#This Row],[дата начала]]</f>
        <v>0</v>
      </c>
      <c r="J13" s="3">
        <v>0</v>
      </c>
      <c r="K13" s="3">
        <v>0.99998842592592585</v>
      </c>
      <c r="L13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3.0000000000000009</v>
      </c>
      <c r="M13" s="4">
        <f>ROUNDUP(Таблица1[[#This Row],[дата окончания]]+Таблица1[[#This Row],[время окончания]]-Таблица1[[#This Row],[дата начала]]+Таблица1[[#This Row],[время начала]],0)</f>
        <v>1</v>
      </c>
      <c r="N13">
        <f>ROUNDUP(SUM(Таблица1[[#This Row],[дата начала]:[время окончания]])/86400,0)</f>
        <v>2</v>
      </c>
      <c r="O13" cm="1">
        <f t="array" ref="O13">IF(Таблица1[[#This Row],[дата начала]]=C12,0,ROUNDUP(SUM((Таблица1[[#This Row],[дата окончания]:[время окончания]])-(Таблица1[[#This Row],[дата начала]:[время начала]])),0))</f>
        <v>1</v>
      </c>
    </row>
    <row r="14" spans="1:15" x14ac:dyDescent="0.25">
      <c r="A14">
        <v>13</v>
      </c>
      <c r="B14" t="s">
        <v>10</v>
      </c>
      <c r="C14" s="2">
        <v>45385</v>
      </c>
      <c r="D14" s="3">
        <v>0.39923611111111112</v>
      </c>
      <c r="E14" s="2">
        <v>45385</v>
      </c>
      <c r="F14" s="3">
        <v>0.6366087962962963</v>
      </c>
      <c r="G14" s="4">
        <v>0.5</v>
      </c>
      <c r="H14" s="6" t="s">
        <v>22</v>
      </c>
      <c r="I14">
        <f>Таблица1[[#This Row],[дата окончания]]-Таблица1[[#This Row],[дата начала]]</f>
        <v>0</v>
      </c>
      <c r="J14" s="3">
        <v>0</v>
      </c>
      <c r="K14" s="3">
        <v>0.99998842592592585</v>
      </c>
      <c r="L14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5.6969444444444441</v>
      </c>
      <c r="M14" s="4">
        <f>ROUNDUP(Таблица1[[#This Row],[дата окончания]]+Таблица1[[#This Row],[время окончания]]-Таблица1[[#This Row],[дата начала]]+Таблица1[[#This Row],[время начала]],0)</f>
        <v>2</v>
      </c>
      <c r="N14">
        <f>ROUNDUP(SUM(Таблица1[[#This Row],[дата начала]:[время окончания]])/86400,0)</f>
        <v>2</v>
      </c>
      <c r="O14" cm="1">
        <f t="array" ref="O14">IF(Таблица1[[#This Row],[дата начала]]=C13,0,ROUNDUP(SUM((Таблица1[[#This Row],[дата окончания]:[время окончания]])-(Таблица1[[#This Row],[дата начала]:[время начала]])),0))</f>
        <v>0</v>
      </c>
    </row>
    <row r="15" spans="1:15" x14ac:dyDescent="0.25">
      <c r="A15">
        <v>14</v>
      </c>
      <c r="B15" t="s">
        <v>10</v>
      </c>
      <c r="C15" s="2">
        <v>45403</v>
      </c>
      <c r="D15" s="3">
        <v>0.59483796296296299</v>
      </c>
      <c r="E15" s="2">
        <v>45403</v>
      </c>
      <c r="F15" s="3">
        <v>0.75760416666666675</v>
      </c>
      <c r="G15" s="4">
        <f>1/3</f>
        <v>0.33333333333333331</v>
      </c>
      <c r="H15" s="6" t="s">
        <v>28</v>
      </c>
      <c r="I15">
        <f>Таблица1[[#This Row],[дата окончания]]-Таблица1[[#This Row],[дата начала]]</f>
        <v>0</v>
      </c>
      <c r="J15" s="3">
        <v>0</v>
      </c>
      <c r="K15" s="3">
        <v>0.99998842592592585</v>
      </c>
      <c r="L15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3.9063888888888902</v>
      </c>
      <c r="M15" s="4">
        <f>ROUNDUP(Таблица1[[#This Row],[дата окончания]]+Таблица1[[#This Row],[время окончания]]-Таблица1[[#This Row],[дата начала]]+Таблица1[[#This Row],[время начала]],0)</f>
        <v>2</v>
      </c>
      <c r="N15">
        <f>ROUNDUP(SUM(Таблица1[[#This Row],[дата начала]:[время окончания]])/86400,0)</f>
        <v>2</v>
      </c>
      <c r="O15" cm="1">
        <f t="array" ref="O15">IF(Таблица1[[#This Row],[дата начала]]=C14,0,ROUNDUP(SUM((Таблица1[[#This Row],[дата окончания]:[время окончания]])-(Таблица1[[#This Row],[дата начала]:[время начала]])),0))</f>
        <v>1</v>
      </c>
    </row>
    <row r="16" spans="1:15" x14ac:dyDescent="0.25">
      <c r="A16">
        <v>15</v>
      </c>
      <c r="B16" t="s">
        <v>10</v>
      </c>
      <c r="C16" s="2">
        <v>45403</v>
      </c>
      <c r="D16" s="3">
        <v>0.76107638888888884</v>
      </c>
      <c r="E16" s="2">
        <v>45403</v>
      </c>
      <c r="F16" s="3">
        <v>0.99942129629629628</v>
      </c>
      <c r="G16" s="4">
        <f>1/3</f>
        <v>0.33333333333333331</v>
      </c>
      <c r="H16" s="6" t="s">
        <v>28</v>
      </c>
      <c r="I16">
        <f>Таблица1[[#This Row],[дата окончания]]-Таблица1[[#This Row],[дата начала]]</f>
        <v>0</v>
      </c>
      <c r="J16" s="3">
        <v>0</v>
      </c>
      <c r="K16" s="3">
        <v>0.99998842592592585</v>
      </c>
      <c r="L16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5.7202777777777785</v>
      </c>
      <c r="M16" s="4">
        <f>ROUNDUP(Таблица1[[#This Row],[дата окончания]]+Таблица1[[#This Row],[время окончания]]-Таблица1[[#This Row],[дата начала]]+Таблица1[[#This Row],[время начала]],0)</f>
        <v>2</v>
      </c>
      <c r="N16">
        <f>ROUNDUP(SUM(Таблица1[[#This Row],[дата начала]:[время окончания]])/86400,0)</f>
        <v>2</v>
      </c>
      <c r="O16" cm="1">
        <f t="array" ref="O16">IF(Таблица1[[#This Row],[дата начала]]=C15,0,ROUNDUP(SUM((Таблица1[[#This Row],[дата окончания]:[время окончания]])-(Таблица1[[#This Row],[дата начала]:[время начала]])),0))</f>
        <v>0</v>
      </c>
    </row>
    <row r="17" spans="1:15" x14ac:dyDescent="0.25">
      <c r="A17">
        <v>16</v>
      </c>
      <c r="B17" t="s">
        <v>10</v>
      </c>
      <c r="C17" s="2">
        <v>45404</v>
      </c>
      <c r="D17" s="3">
        <v>8.3333333333333332E-3</v>
      </c>
      <c r="E17" s="2">
        <v>45404</v>
      </c>
      <c r="F17" s="3">
        <v>0.50356481481481474</v>
      </c>
      <c r="G17" s="4">
        <f>1/3</f>
        <v>0.33333333333333331</v>
      </c>
      <c r="H17" s="6" t="s">
        <v>28</v>
      </c>
      <c r="I17">
        <f>Таблица1[[#This Row],[дата окончания]]-Таблица1[[#This Row],[дата начала]]</f>
        <v>0</v>
      </c>
      <c r="J17" s="3">
        <v>0</v>
      </c>
      <c r="K17" s="3">
        <v>0.99998842592592585</v>
      </c>
      <c r="L17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11.885555555555554</v>
      </c>
      <c r="M17" s="4">
        <f>ROUNDUP(Таблица1[[#This Row],[дата окончания]]+Таблица1[[#This Row],[время окончания]]-Таблица1[[#This Row],[дата начала]]+Таблица1[[#This Row],[время начала]],0)</f>
        <v>1</v>
      </c>
      <c r="N17">
        <f>ROUNDUP(SUM(Таблица1[[#This Row],[дата начала]:[время окончания]])/86400,0)</f>
        <v>2</v>
      </c>
      <c r="O17" cm="1">
        <f t="array" ref="O17">IF(Таблица1[[#This Row],[дата начала]]=C16,0,ROUNDUP(SUM((Таблица1[[#This Row],[дата окончания]:[время окончания]])-(Таблица1[[#This Row],[дата начала]:[время начала]])),0))</f>
        <v>1</v>
      </c>
    </row>
    <row r="18" spans="1:15" ht="30" x14ac:dyDescent="0.25">
      <c r="A18">
        <v>17</v>
      </c>
      <c r="B18" t="s">
        <v>10</v>
      </c>
      <c r="C18" s="2">
        <v>45407</v>
      </c>
      <c r="D18" s="3">
        <v>0.99305555555555547</v>
      </c>
      <c r="E18" s="2">
        <v>45409</v>
      </c>
      <c r="F18" s="3">
        <v>5.2233796296296299E-2</v>
      </c>
      <c r="G18" s="4">
        <v>2</v>
      </c>
      <c r="H18" s="6" t="s">
        <v>24</v>
      </c>
      <c r="I18">
        <f>Таблица1[[#This Row],[дата окончания]]-Таблица1[[#This Row],[дата начала]]</f>
        <v>2</v>
      </c>
      <c r="J18" s="3">
        <v>0</v>
      </c>
      <c r="K18" s="3">
        <v>0.99998842592592585</v>
      </c>
      <c r="L18" s="5">
        <f>_xlfn.IFS(Таблица1[[#This Row],[разница дней]]=0,(Таблица1[[#This Row],[время окончания]]-Таблица1[[#This Row],[время начала]])*24,Таблица1[[#This Row],[разница дней]]=1,(Таблица1[[#This Row],[время окончания]]-Таблица1[[#This Row],[начало]])*24+(Таблица1[[#This Row],[конец]]-Таблица1[[#This Row],[время начала]])*24,Таблица1[[#This Row],[разница дней]]=2,(Таблица1[[#This Row],[время окончания]]-Таблица1[[#This Row],[начало]])*24+(Таблица1[[#This Row],[конец]]-Таблица1[[#This Row],[время начала]])*24+24)</f>
        <v>25.42</v>
      </c>
      <c r="M18" s="4">
        <f>ROUNDUP(Таблица1[[#This Row],[дата окончания]]+Таблица1[[#This Row],[время окончания]]-Таблица1[[#This Row],[дата начала]]+Таблица1[[#This Row],[время начала]],0)</f>
        <v>4</v>
      </c>
      <c r="N18">
        <f>ROUNDUP(SUM(Таблица1[[#This Row],[дата начала]:[время окончания]])/86400,0)</f>
        <v>2</v>
      </c>
      <c r="O18" cm="1">
        <f t="array" ref="O18">IF(Таблица1[[#This Row],[дата начала]]=C17,0,ROUNDUP(SUM((Таблица1[[#This Row],[дата окончания]:[время окончания]])-(Таблица1[[#This Row],[дата начала]:[время начала]])),0))</f>
        <v>2</v>
      </c>
    </row>
    <row r="19" spans="1:15" x14ac:dyDescent="0.25">
      <c r="G19" s="4">
        <f>SUBTOTAL(109,Таблица1[кол-во смен к оплате (смена 24 часа)])</f>
        <v>14.000000000000002</v>
      </c>
      <c r="L19" s="9"/>
      <c r="M19"/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Михаил</cp:lastModifiedBy>
  <dcterms:created xsi:type="dcterms:W3CDTF">2024-05-27T16:01:15Z</dcterms:created>
  <dcterms:modified xsi:type="dcterms:W3CDTF">2024-05-28T06:54:35Z</dcterms:modified>
</cp:coreProperties>
</file>