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252507C4-7126-4F8D-8620-B08C4C31F87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S13" i="1"/>
  <c r="S10" i="1" l="1"/>
  <c r="S11" i="1"/>
  <c r="S9" i="1"/>
  <c r="J9" i="1"/>
  <c r="D21" i="1"/>
  <c r="C22" i="1" s="1"/>
  <c r="L20" i="1"/>
  <c r="J20" i="1"/>
  <c r="E20" i="1"/>
  <c r="L19" i="1"/>
  <c r="J19" i="1"/>
  <c r="E19" i="1"/>
  <c r="L18" i="1"/>
  <c r="J18" i="1"/>
  <c r="E18" i="1"/>
  <c r="L17" i="1"/>
  <c r="J17" i="1"/>
  <c r="E17" i="1"/>
  <c r="L16" i="1"/>
  <c r="J16" i="1"/>
  <c r="E16" i="1"/>
  <c r="L15" i="1"/>
  <c r="J15" i="1"/>
  <c r="E15" i="1"/>
  <c r="L14" i="1"/>
  <c r="J14" i="1"/>
  <c r="E14" i="1"/>
  <c r="L13" i="1"/>
  <c r="J13" i="1"/>
  <c r="E13" i="1"/>
  <c r="G13" i="1" s="1"/>
  <c r="L12" i="1"/>
  <c r="J12" i="1"/>
  <c r="E12" i="1"/>
  <c r="L11" i="1"/>
  <c r="J11" i="1"/>
  <c r="E11" i="1"/>
  <c r="L10" i="1"/>
  <c r="J10" i="1"/>
  <c r="E10" i="1"/>
  <c r="L9" i="1"/>
  <c r="E9" i="1"/>
  <c r="K6" i="1"/>
  <c r="E6" i="1"/>
  <c r="C6" i="1"/>
  <c r="G4" i="1" l="1"/>
  <c r="I4" i="1" s="1"/>
  <c r="G17" i="1"/>
  <c r="G9" i="1"/>
  <c r="L22" i="1"/>
  <c r="J22" i="1"/>
  <c r="D22" i="1" l="1"/>
  <c r="E22" i="1" s="1"/>
  <c r="C21" i="1"/>
  <c r="L21" i="1" l="1"/>
  <c r="J21" i="1"/>
  <c r="E21" i="1"/>
  <c r="G21" i="1" s="1"/>
</calcChain>
</file>

<file path=xl/sharedStrings.xml><?xml version="1.0" encoding="utf-8"?>
<sst xmlns="http://schemas.openxmlformats.org/spreadsheetml/2006/main" count="49" uniqueCount="35">
  <si>
    <t>Регламентированные перерывы</t>
  </si>
  <si>
    <t>начало</t>
  </si>
  <si>
    <t>окончание</t>
  </si>
  <si>
    <t>длительность</t>
  </si>
  <si>
    <t>итого час</t>
  </si>
  <si>
    <t>перерыв</t>
  </si>
  <si>
    <t>1 смена</t>
  </si>
  <si>
    <t>обед</t>
  </si>
  <si>
    <t>2 смена</t>
  </si>
  <si>
    <t>3 смена</t>
  </si>
  <si>
    <t>не рабочие часы с ____ до 0 часов</t>
  </si>
  <si>
    <t>не раб часы</t>
  </si>
  <si>
    <t>не рабочие часы с 0 часов до ____ час</t>
  </si>
  <si>
    <t>Режим работы (за сутки)</t>
  </si>
  <si>
    <t>раб час</t>
  </si>
  <si>
    <t>не раб час</t>
  </si>
  <si>
    <t>час</t>
  </si>
  <si>
    <t>мин</t>
  </si>
  <si>
    <t>Желтые поля для заполнения</t>
  </si>
  <si>
    <t>Деталь</t>
  </si>
  <si>
    <t>А</t>
  </si>
  <si>
    <t>Б</t>
  </si>
  <si>
    <t>В</t>
  </si>
  <si>
    <t>Время обработки партии (час)</t>
  </si>
  <si>
    <t>Дата и время окончания обработки</t>
  </si>
  <si>
    <t>Дата и время запуска партии</t>
  </si>
  <si>
    <t>Дата и время начала обработки = окончанию предыдущей детали</t>
  </si>
  <si>
    <t>Г</t>
  </si>
  <si>
    <t>Д</t>
  </si>
  <si>
    <t>Праздничные дни</t>
  </si>
  <si>
    <t>Пред праздничные дни</t>
  </si>
  <si>
    <t>условно без перерывов</t>
  </si>
  <si>
    <t>с перерывами длительность изготовления увеличилась на 2 часа</t>
  </si>
  <si>
    <t>ячейка 1 час</t>
  </si>
  <si>
    <t>для примера (увеличение времени изготовления за счет обеда)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</si>
</sst>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[$-F400]h:mm:ss\ AM/PM"/>
    <numFmt numFmtId="166" formatCode="dd/mm/yy\ h:mm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64" fontId="0" fillId="0" borderId="1" xfId="0" applyNumberFormat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/>
    </xf>
    <xf numFmtId="164" fontId="0" fillId="3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Protection="1"/>
    <xf numFmtId="164" fontId="0" fillId="3" borderId="1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12" xfId="0" applyBorder="1" applyProtection="1">
      <protection locked="0"/>
    </xf>
    <xf numFmtId="164" fontId="0" fillId="2" borderId="13" xfId="0" applyNumberFormat="1" applyFill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</xf>
    <xf numFmtId="164" fontId="0" fillId="0" borderId="18" xfId="0" applyNumberFormat="1" applyBorder="1" applyAlignment="1" applyProtection="1">
      <alignment horizontal="center" vertical="center"/>
    </xf>
    <xf numFmtId="164" fontId="0" fillId="2" borderId="13" xfId="0" applyNumberFormat="1" applyFill="1" applyBorder="1" applyAlignment="1" applyProtection="1">
      <alignment horizontal="center"/>
    </xf>
    <xf numFmtId="0" fontId="0" fillId="3" borderId="9" xfId="0" applyFill="1" applyBorder="1" applyProtection="1"/>
    <xf numFmtId="164" fontId="0" fillId="3" borderId="9" xfId="0" applyNumberFormat="1" applyFill="1" applyBorder="1" applyAlignment="1" applyProtection="1">
      <alignment horizontal="center"/>
    </xf>
    <xf numFmtId="164" fontId="0" fillId="3" borderId="9" xfId="0" applyNumberFormat="1" applyFill="1" applyBorder="1" applyAlignment="1" applyProtection="1">
      <alignment horizontal="center" vertical="center"/>
    </xf>
    <xf numFmtId="0" fontId="0" fillId="0" borderId="12" xfId="0" applyFill="1" applyBorder="1" applyProtection="1">
      <protection locked="0"/>
    </xf>
    <xf numFmtId="164" fontId="0" fillId="0" borderId="13" xfId="0" applyNumberFormat="1" applyFill="1" applyBorder="1" applyAlignment="1" applyProtection="1">
      <alignment horizontal="center" vertical="center"/>
    </xf>
    <xf numFmtId="0" fontId="0" fillId="0" borderId="15" xfId="0" applyFill="1" applyBorder="1" applyProtection="1">
      <protection locked="0"/>
    </xf>
    <xf numFmtId="0" fontId="0" fillId="0" borderId="17" xfId="0" applyFill="1" applyBorder="1" applyProtection="1">
      <protection locked="0"/>
    </xf>
    <xf numFmtId="164" fontId="0" fillId="0" borderId="18" xfId="0" applyNumberForma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164" fontId="0" fillId="4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" fontId="2" fillId="0" borderId="0" xfId="0" applyNumberFormat="1" applyFont="1" applyAlignment="1" applyProtection="1"/>
    <xf numFmtId="0" fontId="0" fillId="0" borderId="0" xfId="0" applyFill="1" applyProtection="1">
      <protection locked="0"/>
    </xf>
    <xf numFmtId="1" fontId="2" fillId="0" borderId="0" xfId="0" applyNumberFormat="1" applyFont="1" applyFill="1" applyAlignment="1" applyProtection="1"/>
    <xf numFmtId="0" fontId="0" fillId="2" borderId="0" xfId="0" applyFill="1"/>
    <xf numFmtId="0" fontId="0" fillId="0" borderId="28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6" fillId="0" borderId="27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0" fillId="2" borderId="1" xfId="0" applyNumberFormat="1" applyFill="1" applyBorder="1" applyAlignment="1">
      <alignment horizontal="right" vertical="center"/>
    </xf>
    <xf numFmtId="0" fontId="0" fillId="2" borderId="1" xfId="0" applyFill="1" applyBorder="1"/>
    <xf numFmtId="0" fontId="0" fillId="5" borderId="0" xfId="0" applyFill="1"/>
    <xf numFmtId="0" fontId="0" fillId="0" borderId="7" xfId="0" applyFill="1" applyBorder="1" applyAlignment="1">
      <alignment horizontal="left" vertical="center"/>
    </xf>
    <xf numFmtId="165" fontId="2" fillId="0" borderId="0" xfId="0" applyNumberFormat="1" applyFont="1" applyFill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center"/>
    </xf>
    <xf numFmtId="0" fontId="1" fillId="0" borderId="13" xfId="0" applyFont="1" applyBorder="1" applyAlignment="1" applyProtection="1">
      <alignment horizontal="center" vertical="center" textRotation="90"/>
    </xf>
    <xf numFmtId="0" fontId="1" fillId="0" borderId="1" xfId="0" applyFont="1" applyBorder="1" applyAlignment="1" applyProtection="1">
      <alignment horizontal="center" vertical="center" textRotation="90"/>
    </xf>
    <xf numFmtId="0" fontId="1" fillId="0" borderId="18" xfId="0" applyFont="1" applyBorder="1" applyAlignment="1" applyProtection="1">
      <alignment horizontal="center" vertical="center" textRotation="90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14" xfId="0" applyNumberFormat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 textRotation="90" wrapText="1"/>
    </xf>
    <xf numFmtId="0" fontId="0" fillId="3" borderId="9" xfId="0" applyFill="1" applyBorder="1" applyAlignment="1" applyProtection="1">
      <alignment horizontal="center" vertical="center" textRotation="90" wrapText="1"/>
    </xf>
    <xf numFmtId="164" fontId="0" fillId="3" borderId="7" xfId="0" applyNumberFormat="1" applyFill="1" applyBorder="1" applyAlignment="1" applyProtection="1">
      <alignment horizontal="center" vertical="center"/>
    </xf>
    <xf numFmtId="164" fontId="0" fillId="3" borderId="8" xfId="0" applyNumberFormat="1" applyFill="1" applyBorder="1" applyAlignment="1" applyProtection="1">
      <alignment horizontal="center" vertical="center"/>
    </xf>
    <xf numFmtId="164" fontId="0" fillId="3" borderId="10" xfId="0" applyNumberFormat="1" applyFill="1" applyBorder="1" applyAlignment="1" applyProtection="1">
      <alignment horizontal="center" vertical="center"/>
    </xf>
    <xf numFmtId="164" fontId="0" fillId="3" borderId="11" xfId="0" applyNumberFormat="1" applyFill="1" applyBorder="1" applyAlignment="1" applyProtection="1">
      <alignment horizontal="center" vertical="center"/>
    </xf>
    <xf numFmtId="165" fontId="2" fillId="0" borderId="0" xfId="0" applyNumberFormat="1" applyFont="1" applyFill="1" applyAlignment="1" applyProtection="1">
      <alignment horizontal="center"/>
    </xf>
    <xf numFmtId="0" fontId="0" fillId="0" borderId="1" xfId="0" applyBorder="1" applyAlignment="1">
      <alignment horizontal="center" wrapText="1"/>
    </xf>
    <xf numFmtId="0" fontId="1" fillId="0" borderId="20" xfId="0" applyFont="1" applyFill="1" applyBorder="1" applyAlignment="1" applyProtection="1">
      <alignment horizontal="center" vertical="center" textRotation="90"/>
    </xf>
    <xf numFmtId="0" fontId="1" fillId="0" borderId="6" xfId="0" applyFont="1" applyFill="1" applyBorder="1" applyAlignment="1" applyProtection="1">
      <alignment horizontal="center" vertical="center" textRotation="90"/>
    </xf>
    <xf numFmtId="0" fontId="1" fillId="0" borderId="24" xfId="0" applyFont="1" applyFill="1" applyBorder="1" applyAlignment="1" applyProtection="1">
      <alignment horizontal="center" vertical="center" textRotation="90"/>
    </xf>
    <xf numFmtId="164" fontId="0" fillId="0" borderId="21" xfId="0" applyNumberForma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 applyProtection="1">
      <alignment horizontal="center" vertical="center"/>
    </xf>
    <xf numFmtId="164" fontId="0" fillId="0" borderId="7" xfId="0" applyNumberFormat="1" applyFill="1" applyBorder="1" applyAlignment="1" applyProtection="1">
      <alignment horizontal="center" vertical="center"/>
    </xf>
    <xf numFmtId="164" fontId="0" fillId="0" borderId="23" xfId="0" applyNumberFormat="1" applyFill="1" applyBorder="1" applyAlignment="1" applyProtection="1">
      <alignment horizontal="center" vertical="center"/>
    </xf>
    <xf numFmtId="164" fontId="0" fillId="0" borderId="25" xfId="0" applyNumberFormat="1" applyFill="1" applyBorder="1" applyAlignment="1" applyProtection="1">
      <alignment horizontal="center" vertical="center"/>
    </xf>
    <xf numFmtId="164" fontId="0" fillId="0" borderId="26" xfId="0" applyNumberFormat="1" applyFill="1" applyBorder="1" applyAlignment="1" applyProtection="1">
      <alignment horizontal="center" vertical="center"/>
    </xf>
    <xf numFmtId="0" fontId="0" fillId="0" borderId="8" xfId="0" applyBorder="1"/>
    <xf numFmtId="0" fontId="0" fillId="5" borderId="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19</xdr:row>
      <xdr:rowOff>28575</xdr:rowOff>
    </xdr:from>
    <xdr:to>
      <xdr:col>26</xdr:col>
      <xdr:colOff>19050</xdr:colOff>
      <xdr:row>30</xdr:row>
      <xdr:rowOff>19050</xdr:rowOff>
    </xdr:to>
    <xdr:sp macro="" textlink="">
      <xdr:nvSpPr>
        <xdr:cNvPr id="2" name="Облачко с текстом: прямоугольное 1">
          <a:extLst>
            <a:ext uri="{FF2B5EF4-FFF2-40B4-BE49-F238E27FC236}">
              <a16:creationId xmlns:a16="http://schemas.microsoft.com/office/drawing/2014/main" id="{DC4F3B32-2A2D-423B-8EBB-444764B4FDF4}"/>
            </a:ext>
          </a:extLst>
        </xdr:cNvPr>
        <xdr:cNvSpPr/>
      </xdr:nvSpPr>
      <xdr:spPr>
        <a:xfrm>
          <a:off x="7905750" y="4257675"/>
          <a:ext cx="5695950" cy="2095500"/>
        </a:xfrm>
        <a:prstGeom prst="wedgeRectCallout">
          <a:avLst>
            <a:gd name="adj1" fmla="val 19925"/>
            <a:gd name="adj2" fmla="val -10849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Проблемы при определении даты и времени окончания изготовления партии деталей:</a:t>
          </a:r>
        </a:p>
        <a:p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 при планировании необходимо добавлять регламентированные перерывы, при добавлении которых  происходит увеличение времени изготовления и происходит наложение на следующий перерыв  который опять необходимо добавлять.</a:t>
          </a:r>
        </a:p>
        <a:p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 при окончании рабочих смен и переходе на следующие сутки нужно к времени изготовления добавлять не рабочие часы текущих суток (в примере с 17:00 до 0:00)  и следующих суток ( с 0:00 до 8:00), затем опять учесть наложение на регламентированные перерывы.</a:t>
          </a:r>
        </a:p>
        <a:p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 Выходные и праздничные думаю  допилю с помощью =РАБДЕНЬ.МЕЖД(  , на счет предпраздничных можно подумать если первые два пункта будут реализованы.</a:t>
          </a:r>
        </a:p>
        <a:p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Заранее спасибо!!!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33"/>
  <sheetViews>
    <sheetView tabSelected="1" workbookViewId="0">
      <selection activeCell="BE19" sqref="BE19"/>
    </sheetView>
  </sheetViews>
  <sheetFormatPr defaultRowHeight="15" x14ac:dyDescent="0.25"/>
  <cols>
    <col min="2" max="2" width="27.140625" customWidth="1"/>
    <col min="3" max="3" width="9.5703125" customWidth="1"/>
    <col min="4" max="4" width="14.28515625" customWidth="1"/>
    <col min="5" max="5" width="7.7109375" customWidth="1"/>
    <col min="6" max="6" width="6.140625" customWidth="1"/>
    <col min="7" max="7" width="4.28515625" customWidth="1"/>
    <col min="8" max="8" width="4.42578125" customWidth="1"/>
    <col min="9" max="9" width="4.28515625" customWidth="1"/>
    <col min="10" max="10" width="5.42578125" customWidth="1"/>
    <col min="11" max="11" width="3.42578125" customWidth="1"/>
    <col min="12" max="12" width="5" customWidth="1"/>
    <col min="13" max="13" width="5.28515625" customWidth="1"/>
    <col min="14" max="14" width="7.85546875" customWidth="1"/>
    <col min="15" max="16" width="3.42578125" customWidth="1"/>
    <col min="17" max="17" width="10.5703125" customWidth="1"/>
    <col min="18" max="18" width="16.85546875" customWidth="1"/>
    <col min="19" max="19" width="21.42578125" customWidth="1"/>
    <col min="20" max="20" width="17.7109375" customWidth="1"/>
    <col min="22" max="72" width="1.42578125" customWidth="1"/>
  </cols>
  <sheetData>
    <row r="1" spans="2:44" x14ac:dyDescent="0.25">
      <c r="B1" s="31" t="s">
        <v>18</v>
      </c>
    </row>
    <row r="3" spans="2:44" x14ac:dyDescent="0.25">
      <c r="B3" s="49" t="s">
        <v>13</v>
      </c>
      <c r="C3" s="50" t="s">
        <v>1</v>
      </c>
      <c r="D3" s="50"/>
      <c r="E3" s="50" t="s">
        <v>2</v>
      </c>
      <c r="F3" s="50"/>
      <c r="G3" s="51" t="s">
        <v>14</v>
      </c>
      <c r="H3" s="52"/>
      <c r="I3" s="51" t="s">
        <v>15</v>
      </c>
      <c r="J3" s="52"/>
      <c r="K3" s="23"/>
      <c r="L3" s="23"/>
      <c r="M3" s="23"/>
      <c r="N3" s="23"/>
    </row>
    <row r="4" spans="2:44" x14ac:dyDescent="0.25">
      <c r="B4" s="49"/>
      <c r="C4" s="24" t="s">
        <v>16</v>
      </c>
      <c r="D4" s="24" t="s">
        <v>17</v>
      </c>
      <c r="E4" s="24" t="s">
        <v>16</v>
      </c>
      <c r="F4" s="24" t="s">
        <v>17</v>
      </c>
      <c r="G4" s="53">
        <f>E6-C6</f>
        <v>0.37500000000000006</v>
      </c>
      <c r="H4" s="54"/>
      <c r="I4" s="59">
        <f>K6-G4</f>
        <v>0.62499999999999978</v>
      </c>
      <c r="J4" s="59"/>
      <c r="K4" s="23"/>
      <c r="L4" s="23"/>
      <c r="M4" s="23"/>
      <c r="N4" s="23"/>
    </row>
    <row r="5" spans="2:44" x14ac:dyDescent="0.25">
      <c r="B5" s="49"/>
      <c r="C5" s="25">
        <v>8</v>
      </c>
      <c r="D5" s="25">
        <v>0</v>
      </c>
      <c r="E5" s="25">
        <v>17</v>
      </c>
      <c r="F5" s="25">
        <v>0</v>
      </c>
      <c r="G5" s="55"/>
      <c r="H5" s="56"/>
      <c r="I5" s="59"/>
      <c r="J5" s="59"/>
      <c r="K5" s="23"/>
      <c r="L5" s="23"/>
      <c r="M5" s="23"/>
      <c r="N5" s="23"/>
      <c r="R5" s="78" t="s">
        <v>25</v>
      </c>
      <c r="S5" s="70">
        <v>45358.333333333336</v>
      </c>
      <c r="V5" t="s">
        <v>34</v>
      </c>
    </row>
    <row r="6" spans="2:44" x14ac:dyDescent="0.25">
      <c r="B6" s="49"/>
      <c r="C6" s="60">
        <f>TIME(C5,D5,)</f>
        <v>0.33333333333333331</v>
      </c>
      <c r="D6" s="60"/>
      <c r="E6" s="60">
        <f>TIME(E5,F5,)</f>
        <v>0.70833333333333337</v>
      </c>
      <c r="F6" s="60"/>
      <c r="G6" s="57"/>
      <c r="H6" s="58"/>
      <c r="I6" s="59"/>
      <c r="J6" s="59"/>
      <c r="K6" s="26">
        <f>TIME(23,59,59)+TIME(0,0,1)</f>
        <v>0.99999999999999989</v>
      </c>
      <c r="L6" s="23"/>
      <c r="M6" s="23"/>
      <c r="N6" s="23"/>
      <c r="R6" s="78"/>
      <c r="S6" s="70"/>
    </row>
    <row r="7" spans="2:44" ht="15.75" thickBot="1" x14ac:dyDescent="0.3">
      <c r="B7" s="23"/>
      <c r="C7" s="27"/>
      <c r="D7" s="27"/>
      <c r="E7" s="27"/>
      <c r="F7" s="23"/>
      <c r="G7" s="23"/>
      <c r="H7" s="23"/>
      <c r="I7" s="23"/>
      <c r="J7" s="23"/>
      <c r="K7" s="23"/>
      <c r="L7" s="23"/>
      <c r="M7" s="23"/>
      <c r="N7" s="23"/>
      <c r="V7" t="s">
        <v>33</v>
      </c>
    </row>
    <row r="8" spans="2:44" ht="60.75" thickBot="1" x14ac:dyDescent="0.3">
      <c r="B8" s="39" t="s">
        <v>0</v>
      </c>
      <c r="C8" s="32" t="s">
        <v>1</v>
      </c>
      <c r="D8" s="32" t="s">
        <v>2</v>
      </c>
      <c r="E8" s="32" t="s">
        <v>3</v>
      </c>
      <c r="F8" s="46" t="s">
        <v>4</v>
      </c>
      <c r="G8" s="47"/>
      <c r="H8" s="48"/>
      <c r="I8" s="23"/>
      <c r="J8" s="23"/>
      <c r="K8" s="23"/>
      <c r="L8" s="23"/>
      <c r="M8" s="23"/>
      <c r="N8" s="23"/>
      <c r="Q8" s="33" t="s">
        <v>19</v>
      </c>
      <c r="R8" s="33" t="s">
        <v>23</v>
      </c>
      <c r="S8" s="33" t="s">
        <v>26</v>
      </c>
      <c r="T8" s="33" t="s">
        <v>24</v>
      </c>
      <c r="V8" s="44" t="s">
        <v>31</v>
      </c>
    </row>
    <row r="9" spans="2:44" x14ac:dyDescent="0.25">
      <c r="B9" s="7" t="s">
        <v>5</v>
      </c>
      <c r="C9" s="8">
        <v>0.40972222222222227</v>
      </c>
      <c r="D9" s="8">
        <v>0.41666666666666669</v>
      </c>
      <c r="E9" s="9">
        <f>D9-C9</f>
        <v>6.9444444444444198E-3</v>
      </c>
      <c r="F9" s="62" t="s">
        <v>6</v>
      </c>
      <c r="G9" s="65">
        <f>SUM(E9:E12)</f>
        <v>5.5555555555555469E-2</v>
      </c>
      <c r="H9" s="66"/>
      <c r="I9" s="23"/>
      <c r="J9" s="61">
        <f>IF(C9="","",TIME(HOUR(C9),0,0))</f>
        <v>0.375</v>
      </c>
      <c r="K9" s="61"/>
      <c r="L9" s="28">
        <f>IF(C9="","",HOUR(C9))</f>
        <v>9</v>
      </c>
      <c r="M9" s="23"/>
      <c r="N9" s="23"/>
      <c r="Q9" s="34" t="s">
        <v>20</v>
      </c>
      <c r="R9" s="35">
        <v>3.5</v>
      </c>
      <c r="S9" s="36">
        <f>$S$5</f>
        <v>45358.333333333336</v>
      </c>
      <c r="T9" s="37"/>
      <c r="V9" s="43"/>
      <c r="W9" s="43"/>
      <c r="X9" s="43"/>
    </row>
    <row r="10" spans="2:44" x14ac:dyDescent="0.25">
      <c r="B10" s="10" t="s">
        <v>7</v>
      </c>
      <c r="C10" s="2">
        <v>0.5</v>
      </c>
      <c r="D10" s="2">
        <v>0.54166666666666663</v>
      </c>
      <c r="E10" s="1">
        <f t="shared" ref="E10:E20" si="0">D10-C10</f>
        <v>4.166666666666663E-2</v>
      </c>
      <c r="F10" s="63"/>
      <c r="G10" s="59"/>
      <c r="H10" s="67"/>
      <c r="I10" s="23"/>
      <c r="J10" s="61">
        <f t="shared" ref="J10:J22" si="1">IF(C10="","",TIME(HOUR(C10),0,0))</f>
        <v>0.5</v>
      </c>
      <c r="K10" s="61"/>
      <c r="L10" s="28">
        <f t="shared" ref="L10:L22" si="2">IF(C10="","",HOUR(C10))</f>
        <v>12</v>
      </c>
      <c r="M10" s="23"/>
      <c r="N10" s="23"/>
      <c r="Q10" s="34" t="s">
        <v>21</v>
      </c>
      <c r="R10" s="35">
        <v>8.1999999999999993</v>
      </c>
      <c r="S10" s="36">
        <f>T9</f>
        <v>0</v>
      </c>
      <c r="T10" s="37"/>
      <c r="Y10" s="43"/>
      <c r="Z10" s="43"/>
      <c r="AA10" s="43"/>
      <c r="AB10" s="43"/>
      <c r="AC10" s="43"/>
      <c r="AD10" s="43"/>
      <c r="AE10" s="43"/>
      <c r="AF10" s="43"/>
    </row>
    <row r="11" spans="2:44" x14ac:dyDescent="0.25">
      <c r="B11" s="10" t="s">
        <v>5</v>
      </c>
      <c r="C11" s="2">
        <v>0.61805555555555558</v>
      </c>
      <c r="D11" s="2">
        <v>0.625</v>
      </c>
      <c r="E11" s="1">
        <f t="shared" si="0"/>
        <v>6.9444444444444198E-3</v>
      </c>
      <c r="F11" s="63"/>
      <c r="G11" s="59"/>
      <c r="H11" s="67"/>
      <c r="I11" s="23"/>
      <c r="J11" s="61">
        <f t="shared" si="1"/>
        <v>0.58333333333333337</v>
      </c>
      <c r="K11" s="61"/>
      <c r="L11" s="28">
        <f t="shared" si="2"/>
        <v>14</v>
      </c>
      <c r="M11" s="23"/>
      <c r="N11" s="23"/>
      <c r="Q11" s="34" t="s">
        <v>22</v>
      </c>
      <c r="R11" s="35">
        <v>3.1</v>
      </c>
      <c r="S11" s="36">
        <f>T10</f>
        <v>0</v>
      </c>
      <c r="T11" s="37"/>
      <c r="AG11" s="43"/>
      <c r="AH11" s="43"/>
      <c r="AI11" s="43"/>
    </row>
    <row r="12" spans="2:44" ht="15.75" thickBot="1" x14ac:dyDescent="0.3">
      <c r="B12" s="11" t="s">
        <v>5</v>
      </c>
      <c r="C12" s="12"/>
      <c r="D12" s="12"/>
      <c r="E12" s="13">
        <f t="shared" si="0"/>
        <v>0</v>
      </c>
      <c r="F12" s="64"/>
      <c r="G12" s="68"/>
      <c r="H12" s="69"/>
      <c r="I12" s="23"/>
      <c r="J12" s="61" t="str">
        <f t="shared" si="1"/>
        <v/>
      </c>
      <c r="K12" s="61"/>
      <c r="L12" s="28" t="str">
        <f t="shared" si="2"/>
        <v/>
      </c>
      <c r="M12" s="23"/>
      <c r="N12" s="23"/>
      <c r="Q12" s="34" t="s">
        <v>27</v>
      </c>
      <c r="R12" s="35">
        <v>4.9000000000000004</v>
      </c>
      <c r="S12" s="36">
        <f t="shared" ref="S12:S13" si="3">T11</f>
        <v>0</v>
      </c>
      <c r="T12" s="38"/>
      <c r="AJ12" s="43"/>
      <c r="AK12" s="43"/>
      <c r="AL12" s="43"/>
      <c r="AM12" s="43"/>
      <c r="AN12" s="43"/>
    </row>
    <row r="13" spans="2:44" x14ac:dyDescent="0.25">
      <c r="B13" s="7" t="s">
        <v>5</v>
      </c>
      <c r="C13" s="14"/>
      <c r="D13" s="14"/>
      <c r="E13" s="9">
        <f t="shared" si="0"/>
        <v>0</v>
      </c>
      <c r="F13" s="62" t="s">
        <v>8</v>
      </c>
      <c r="G13" s="65">
        <f>SUM(E13:E16)</f>
        <v>0</v>
      </c>
      <c r="H13" s="66"/>
      <c r="I13" s="23"/>
      <c r="J13" s="61" t="str">
        <f t="shared" si="1"/>
        <v/>
      </c>
      <c r="K13" s="61"/>
      <c r="L13" s="28" t="str">
        <f t="shared" si="2"/>
        <v/>
      </c>
      <c r="M13" s="23"/>
      <c r="N13" s="23"/>
      <c r="Q13" s="34" t="s">
        <v>28</v>
      </c>
      <c r="R13" s="35">
        <v>1.8</v>
      </c>
      <c r="S13" s="36">
        <f t="shared" si="3"/>
        <v>0</v>
      </c>
      <c r="T13" s="38"/>
      <c r="AO13" s="43"/>
      <c r="AP13" s="43"/>
    </row>
    <row r="14" spans="2:44" x14ac:dyDescent="0.25">
      <c r="B14" s="10" t="s">
        <v>7</v>
      </c>
      <c r="C14" s="2"/>
      <c r="D14" s="2"/>
      <c r="E14" s="1">
        <f t="shared" si="0"/>
        <v>0</v>
      </c>
      <c r="F14" s="63"/>
      <c r="G14" s="59"/>
      <c r="H14" s="67"/>
      <c r="I14" s="23"/>
      <c r="J14" s="61" t="str">
        <f t="shared" si="1"/>
        <v/>
      </c>
      <c r="K14" s="61"/>
      <c r="L14" s="28" t="str">
        <f t="shared" si="2"/>
        <v/>
      </c>
      <c r="M14" s="23"/>
      <c r="N14" s="23"/>
      <c r="V14" t="s">
        <v>32</v>
      </c>
      <c r="AR14" s="88"/>
    </row>
    <row r="15" spans="2:44" x14ac:dyDescent="0.25">
      <c r="B15" s="10" t="s">
        <v>5</v>
      </c>
      <c r="C15" s="2"/>
      <c r="D15" s="2"/>
      <c r="E15" s="1">
        <f t="shared" si="0"/>
        <v>0</v>
      </c>
      <c r="F15" s="63"/>
      <c r="G15" s="59"/>
      <c r="H15" s="67"/>
      <c r="I15" s="23"/>
      <c r="J15" s="61" t="str">
        <f t="shared" si="1"/>
        <v/>
      </c>
      <c r="K15" s="61"/>
      <c r="L15" s="28" t="str">
        <f t="shared" si="2"/>
        <v/>
      </c>
      <c r="M15" s="23"/>
      <c r="N15" s="23"/>
      <c r="V15" s="43"/>
      <c r="W15" s="43"/>
      <c r="X15" s="43"/>
      <c r="AR15" s="88"/>
    </row>
    <row r="16" spans="2:44" ht="15.75" thickBot="1" x14ac:dyDescent="0.3">
      <c r="B16" s="11" t="s">
        <v>5</v>
      </c>
      <c r="C16" s="12"/>
      <c r="D16" s="12"/>
      <c r="E16" s="13">
        <f t="shared" si="0"/>
        <v>0</v>
      </c>
      <c r="F16" s="64"/>
      <c r="G16" s="68"/>
      <c r="H16" s="69"/>
      <c r="I16" s="23"/>
      <c r="J16" s="61" t="str">
        <f t="shared" si="1"/>
        <v/>
      </c>
      <c r="K16" s="61"/>
      <c r="L16" s="28" t="str">
        <f t="shared" si="2"/>
        <v/>
      </c>
      <c r="M16" s="23"/>
      <c r="N16" s="23"/>
      <c r="Y16" s="43"/>
      <c r="Z16" s="43"/>
      <c r="AA16" s="43"/>
      <c r="AB16" s="43"/>
      <c r="AC16" s="31"/>
      <c r="AD16" s="43"/>
      <c r="AE16" s="43"/>
      <c r="AF16" s="43"/>
      <c r="AG16" s="43"/>
      <c r="AR16" s="88"/>
    </row>
    <row r="17" spans="2:44" x14ac:dyDescent="0.25">
      <c r="B17" s="18" t="s">
        <v>5</v>
      </c>
      <c r="C17" s="14"/>
      <c r="D17" s="14"/>
      <c r="E17" s="19">
        <f t="shared" si="0"/>
        <v>0</v>
      </c>
      <c r="F17" s="79" t="s">
        <v>9</v>
      </c>
      <c r="G17" s="82">
        <f>SUM(E17:E20)</f>
        <v>0</v>
      </c>
      <c r="H17" s="83"/>
      <c r="I17" s="29"/>
      <c r="J17" s="77" t="str">
        <f t="shared" si="1"/>
        <v/>
      </c>
      <c r="K17" s="77"/>
      <c r="L17" s="30" t="str">
        <f t="shared" si="2"/>
        <v/>
      </c>
      <c r="M17" s="23"/>
      <c r="N17" s="23"/>
      <c r="AH17" s="43"/>
      <c r="AI17" s="43"/>
      <c r="AJ17" s="43"/>
      <c r="AR17" s="88"/>
    </row>
    <row r="18" spans="2:44" x14ac:dyDescent="0.25">
      <c r="B18" s="20" t="s">
        <v>7</v>
      </c>
      <c r="C18" s="2"/>
      <c r="D18" s="2"/>
      <c r="E18" s="6">
        <f t="shared" si="0"/>
        <v>0</v>
      </c>
      <c r="F18" s="80"/>
      <c r="G18" s="84"/>
      <c r="H18" s="85"/>
      <c r="I18" s="29"/>
      <c r="J18" s="77" t="str">
        <f t="shared" si="1"/>
        <v/>
      </c>
      <c r="K18" s="77"/>
      <c r="L18" s="30" t="str">
        <f t="shared" si="2"/>
        <v/>
      </c>
      <c r="M18" s="23"/>
      <c r="N18" s="23"/>
      <c r="AK18" s="43"/>
      <c r="AL18" s="43"/>
      <c r="AM18" s="43"/>
      <c r="AN18" s="31"/>
      <c r="AO18" s="43"/>
      <c r="AP18" s="43"/>
      <c r="AR18" s="88"/>
    </row>
    <row r="19" spans="2:44" x14ac:dyDescent="0.25">
      <c r="B19" s="20" t="s">
        <v>5</v>
      </c>
      <c r="C19" s="2"/>
      <c r="D19" s="2"/>
      <c r="E19" s="6">
        <f t="shared" si="0"/>
        <v>0</v>
      </c>
      <c r="F19" s="80"/>
      <c r="G19" s="84"/>
      <c r="H19" s="85"/>
      <c r="I19" s="29"/>
      <c r="J19" s="77" t="str">
        <f t="shared" si="1"/>
        <v/>
      </c>
      <c r="K19" s="77"/>
      <c r="L19" s="30" t="str">
        <f t="shared" si="2"/>
        <v/>
      </c>
      <c r="M19" s="23"/>
      <c r="N19" s="23"/>
      <c r="AQ19" s="43"/>
      <c r="AR19" s="89"/>
    </row>
    <row r="20" spans="2:44" ht="15.75" thickBot="1" x14ac:dyDescent="0.3">
      <c r="B20" s="21" t="s">
        <v>5</v>
      </c>
      <c r="C20" s="12"/>
      <c r="D20" s="12"/>
      <c r="E20" s="22">
        <f t="shared" si="0"/>
        <v>0</v>
      </c>
      <c r="F20" s="81"/>
      <c r="G20" s="86"/>
      <c r="H20" s="87"/>
      <c r="I20" s="29"/>
      <c r="J20" s="77" t="str">
        <f t="shared" si="1"/>
        <v/>
      </c>
      <c r="K20" s="77"/>
      <c r="L20" s="30" t="str">
        <f t="shared" si="2"/>
        <v/>
      </c>
      <c r="M20" s="23"/>
      <c r="N20" s="23"/>
    </row>
    <row r="21" spans="2:44" x14ac:dyDescent="0.25">
      <c r="B21" s="15" t="s">
        <v>10</v>
      </c>
      <c r="C21" s="16">
        <f>IF(I4=D21,"",E6)</f>
        <v>0.70833333333333337</v>
      </c>
      <c r="D21" s="16">
        <f>TIME(23,59,59)+TIME(0,0,1)</f>
        <v>0.99999999999999989</v>
      </c>
      <c r="E21" s="17">
        <f>IF(C21="",D21,N22-C21+N21)</f>
        <v>0.29166666666666663</v>
      </c>
      <c r="F21" s="71" t="s">
        <v>11</v>
      </c>
      <c r="G21" s="73">
        <f>SUM(E21:E22)</f>
        <v>0.625</v>
      </c>
      <c r="H21" s="74"/>
      <c r="I21" s="29"/>
      <c r="J21" s="77">
        <f t="shared" si="1"/>
        <v>0.70833333333333337</v>
      </c>
      <c r="K21" s="77"/>
      <c r="L21" s="30">
        <f t="shared" si="2"/>
        <v>17</v>
      </c>
      <c r="M21" s="29"/>
      <c r="N21" s="45">
        <v>6.9444444444444447E-4</v>
      </c>
    </row>
    <row r="22" spans="2:44" x14ac:dyDescent="0.25">
      <c r="B22" s="4" t="s">
        <v>12</v>
      </c>
      <c r="C22" s="5">
        <f>D21</f>
        <v>0.99999999999999989</v>
      </c>
      <c r="D22" s="5">
        <f>IF(I4=D21,"",C6)</f>
        <v>0.33333333333333331</v>
      </c>
      <c r="E22" s="3">
        <f>IF(D22="",C22,D22-N21+N21)</f>
        <v>0.33333333333333331</v>
      </c>
      <c r="F22" s="72"/>
      <c r="G22" s="75"/>
      <c r="H22" s="76"/>
      <c r="I22" s="29"/>
      <c r="J22" s="77">
        <f t="shared" si="1"/>
        <v>0</v>
      </c>
      <c r="K22" s="77"/>
      <c r="L22" s="30">
        <f t="shared" si="2"/>
        <v>0</v>
      </c>
      <c r="M22" s="29"/>
      <c r="N22" s="45">
        <v>0.99930555555555556</v>
      </c>
    </row>
    <row r="26" spans="2:44" x14ac:dyDescent="0.25">
      <c r="B26" s="40" t="s">
        <v>29</v>
      </c>
      <c r="D26" s="40" t="s">
        <v>30</v>
      </c>
    </row>
    <row r="27" spans="2:44" x14ac:dyDescent="0.25">
      <c r="B27" s="41">
        <v>45359</v>
      </c>
      <c r="D27" s="41">
        <v>45358</v>
      </c>
    </row>
    <row r="28" spans="2:44" x14ac:dyDescent="0.25">
      <c r="B28" s="42"/>
      <c r="D28" s="42"/>
    </row>
    <row r="29" spans="2:44" x14ac:dyDescent="0.25">
      <c r="B29" s="42"/>
      <c r="D29" s="42"/>
    </row>
    <row r="30" spans="2:44" x14ac:dyDescent="0.25">
      <c r="B30" s="42"/>
      <c r="D30" s="42"/>
    </row>
    <row r="31" spans="2:44" x14ac:dyDescent="0.25">
      <c r="B31" s="42"/>
      <c r="D31" s="42"/>
    </row>
    <row r="32" spans="2:44" x14ac:dyDescent="0.25">
      <c r="B32" s="42"/>
      <c r="D32" s="42"/>
    </row>
    <row r="33" spans="2:4" x14ac:dyDescent="0.25">
      <c r="B33" s="42"/>
      <c r="D33" s="42"/>
    </row>
  </sheetData>
  <protectedRanges>
    <protectedRange algorithmName="SHA-512" hashValue="nT2nRUIzs9ooPrP19WysTOfTvDxDgGoS5656v8vIoFUqfuiDFZWulApCdsAE1UfGmoL3SIGXvXyQxuQy/Us3sQ==" saltValue="9Fp6g0oXTyPW+zOPljLzWQ==" spinCount="100000" sqref="C4 E4 C6 K6 E6 N21:N22 C9:D22" name="Диапазон1_3"/>
  </protectedRanges>
  <mergeCells count="34">
    <mergeCell ref="S5:S6"/>
    <mergeCell ref="F21:F22"/>
    <mergeCell ref="G21:H22"/>
    <mergeCell ref="J21:K21"/>
    <mergeCell ref="J22:K22"/>
    <mergeCell ref="R5:R6"/>
    <mergeCell ref="F17:F20"/>
    <mergeCell ref="G17:H20"/>
    <mergeCell ref="J17:K17"/>
    <mergeCell ref="J18:K18"/>
    <mergeCell ref="J19:K19"/>
    <mergeCell ref="J20:K20"/>
    <mergeCell ref="F13:F16"/>
    <mergeCell ref="G13:H16"/>
    <mergeCell ref="J13:K13"/>
    <mergeCell ref="J14:K14"/>
    <mergeCell ref="J15:K15"/>
    <mergeCell ref="J16:K16"/>
    <mergeCell ref="F9:F12"/>
    <mergeCell ref="G9:H12"/>
    <mergeCell ref="J9:K9"/>
    <mergeCell ref="J10:K10"/>
    <mergeCell ref="J11:K11"/>
    <mergeCell ref="J12:K12"/>
    <mergeCell ref="I3:J3"/>
    <mergeCell ref="G4:H6"/>
    <mergeCell ref="I4:J6"/>
    <mergeCell ref="C6:D6"/>
    <mergeCell ref="E6:F6"/>
    <mergeCell ref="F8:H8"/>
    <mergeCell ref="B3:B6"/>
    <mergeCell ref="C3:D3"/>
    <mergeCell ref="E3:F3"/>
    <mergeCell ref="G3:H3"/>
  </mergeCells>
  <dataValidations disablePrompts="1" count="2">
    <dataValidation type="whole" allowBlank="1" showInputMessage="1" showErrorMessage="1" sqref="D5 F5" xr:uid="{603F5D16-D9EC-415A-8E13-75EC8A7EF222}">
      <formula1>0</formula1>
      <formula2>59</formula2>
    </dataValidation>
    <dataValidation type="whole" allowBlank="1" showInputMessage="1" showErrorMessage="1" sqref="C5 E5" xr:uid="{194532B5-9094-478A-A2F8-AC3D706FFDC3}">
      <formula1>0</formula1>
      <formula2>23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2024-03-12T08:22:36Z</dcterms:modified>
</cp:coreProperties>
</file>