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EXCEL\СнятиеЗащиты\"/>
    </mc:Choice>
  </mc:AlternateContent>
  <xr:revisionPtr revIDLastSave="0" documentId="13_ncr:1_{C7C56C41-B004-49EB-A60E-C812C09F5EC3}" xr6:coauthVersionLast="47" xr6:coauthVersionMax="47" xr10:uidLastSave="{00000000-0000-0000-0000-000000000000}"/>
  <bookViews>
    <workbookView xWindow="19080" yWindow="-120" windowWidth="19440" windowHeight="15000" activeTab="2" xr2:uid="{00000000-000D-0000-FFFF-FFFF00000000}"/>
  </bookViews>
  <sheets>
    <sheet name="День" sheetId="1" r:id="rId1"/>
    <sheet name="Ночь" sheetId="3" r:id="rId2"/>
    <sheet name="Расчеты" sheetId="2" r:id="rId3"/>
    <sheet name="Отчет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 a="1"/>
  <c r="B3" i="2" s="1"/>
  <c r="B4" i="2" s="1" a="1"/>
  <c r="B4" i="2" s="1"/>
  <c r="B5" i="2" s="1" a="1"/>
  <c r="B5" i="2" s="1"/>
  <c r="B6" i="2" s="1" a="1"/>
  <c r="B6" i="2" s="1"/>
  <c r="B7" i="2" s="1" a="1"/>
  <c r="B7" i="2" s="1"/>
  <c r="B8" i="2" s="1" a="1"/>
  <c r="B8" i="2" s="1"/>
  <c r="B9" i="2" s="1" a="1"/>
  <c r="B9" i="2" s="1"/>
  <c r="B10" i="2" s="1" a="1"/>
  <c r="B10" i="2" s="1"/>
  <c r="B11" i="2" s="1" a="1"/>
  <c r="B11" i="2" s="1"/>
  <c r="B12" i="2" s="1" a="1"/>
  <c r="B12" i="2" s="1"/>
  <c r="B13" i="2" s="1" a="1"/>
  <c r="B13" i="2" s="1"/>
  <c r="B2" i="2"/>
  <c r="H8" i="4"/>
  <c r="H7" i="4"/>
  <c r="H6" i="4"/>
  <c r="D8" i="4"/>
  <c r="D7" i="4"/>
  <c r="D6" i="4"/>
  <c r="H5" i="4"/>
  <c r="H4" i="4"/>
  <c r="H3" i="4"/>
  <c r="D5" i="4"/>
  <c r="D4" i="4"/>
  <c r="D3" i="4"/>
  <c r="D19" i="4" l="1"/>
  <c r="D18" i="4"/>
  <c r="D21" i="4"/>
  <c r="D16" i="4"/>
  <c r="D20" i="4"/>
  <c r="D17" i="4"/>
  <c r="L2" i="2"/>
  <c r="O2" i="2"/>
  <c r="R2" i="2"/>
  <c r="E19" i="4" l="1"/>
  <c r="E16" i="4"/>
  <c r="AY7" i="3" a="1"/>
  <c r="AY7" i="3" s="1"/>
  <c r="AY2" i="3" a="1"/>
  <c r="AY2" i="3" s="1"/>
  <c r="AY6" i="3" s="1"/>
  <c r="AY10" i="3" s="1"/>
  <c r="H2" i="2" l="1"/>
  <c r="E2" i="2"/>
  <c r="B28" i="2" l="1"/>
  <c r="J21" i="2" s="1"/>
  <c r="H25" i="2" s="1"/>
  <c r="I25" i="2" s="1"/>
  <c r="R3" i="2" s="1" a="1"/>
  <c r="R3" i="2" s="1"/>
  <c r="R4" i="2" s="1" a="1"/>
  <c r="R4" i="2" s="1"/>
  <c r="R5" i="2" s="1" a="1"/>
  <c r="R5" i="2" s="1"/>
  <c r="R6" i="2" s="1" a="1"/>
  <c r="R6" i="2" s="1"/>
  <c r="R7" i="2" s="1" a="1"/>
  <c r="R7" i="2" s="1"/>
  <c r="R8" i="2" s="1" a="1"/>
  <c r="R8" i="2" s="1"/>
  <c r="R9" i="2" s="1" a="1"/>
  <c r="R9" i="2" s="1"/>
  <c r="R10" i="2" s="1" a="1"/>
  <c r="R10" i="2" s="1"/>
  <c r="R11" i="2" s="1" a="1"/>
  <c r="R11" i="2" s="1"/>
  <c r="R12" i="2" s="1" a="1"/>
  <c r="R12" i="2" s="1"/>
  <c r="AR11" i="3" s="1" a="1"/>
  <c r="AR11" i="3" s="1"/>
  <c r="AR14" i="3" s="1"/>
  <c r="B27" i="2"/>
  <c r="I21" i="2" s="1"/>
  <c r="H24" i="2" s="1"/>
  <c r="I24" i="2" s="1"/>
  <c r="O3" i="2" s="1" a="1"/>
  <c r="O3" i="2" s="1"/>
  <c r="O4" i="2" s="1"/>
  <c r="O5" i="2" s="1"/>
  <c r="O6" i="2" s="1"/>
  <c r="O7" i="2" s="1"/>
  <c r="O8" i="2" s="1"/>
  <c r="O9" i="2" s="1"/>
  <c r="B26" i="2"/>
  <c r="H21" i="2" s="1"/>
  <c r="H23" i="2" s="1"/>
  <c r="E3" i="2" l="1" a="1"/>
  <c r="E3" i="2" s="1"/>
  <c r="E4" i="2" s="1" a="1"/>
  <c r="E4" i="2" s="1"/>
  <c r="E5" i="2" s="1" a="1"/>
  <c r="E5" i="2" s="1"/>
  <c r="E6" i="2" s="1" a="1"/>
  <c r="E6" i="2" s="1"/>
  <c r="E7" i="2" s="1" a="1"/>
  <c r="E7" i="2" s="1"/>
  <c r="E8" i="2" s="1" a="1"/>
  <c r="E8" i="2" s="1"/>
  <c r="E9" i="2" s="1" a="1"/>
  <c r="E9" i="2" s="1"/>
  <c r="E10" i="2" s="1" a="1"/>
  <c r="E10" i="2" s="1"/>
  <c r="E11" i="2" s="1" a="1"/>
  <c r="E11" i="2" s="1"/>
  <c r="E12" i="2" s="1" a="1"/>
  <c r="E12" i="2" s="1"/>
  <c r="E13" i="2" s="1" a="1"/>
  <c r="E13" i="2" s="1"/>
  <c r="I23" i="2"/>
  <c r="P18" i="2" s="1" a="1"/>
  <c r="P18" i="2" s="1"/>
  <c r="U11" i="3" a="1"/>
  <c r="U11" i="3" s="1"/>
  <c r="U14" i="3" s="1"/>
  <c r="AC11" i="3" a="1"/>
  <c r="AC11" i="3" s="1"/>
  <c r="AC14" i="3" s="1"/>
  <c r="AU11" i="3" a="1"/>
  <c r="AU11" i="3" s="1"/>
  <c r="AU14" i="3" s="1"/>
  <c r="J11" i="3" a="1"/>
  <c r="J11" i="3" s="1"/>
  <c r="J14" i="3" s="1"/>
  <c r="AP11" i="3" a="1"/>
  <c r="AP11" i="3" s="1"/>
  <c r="AP14" i="3" s="1"/>
  <c r="N11" i="3" a="1"/>
  <c r="N11" i="3" s="1"/>
  <c r="N14" i="3" s="1"/>
  <c r="G11" i="3" a="1"/>
  <c r="G11" i="3" s="1"/>
  <c r="G14" i="3" s="1"/>
  <c r="AY11" i="3" a="1"/>
  <c r="AY11" i="3" s="1"/>
  <c r="AY14" i="3" s="1"/>
  <c r="AG11" i="3" a="1"/>
  <c r="AG11" i="3" s="1"/>
  <c r="AG14" i="3" s="1"/>
  <c r="AS11" i="3" a="1"/>
  <c r="AS11" i="3" s="1"/>
  <c r="AS14" i="3" s="1"/>
  <c r="S11" i="3" a="1"/>
  <c r="S11" i="3" s="1"/>
  <c r="S14" i="3" s="1"/>
  <c r="AO11" i="3" a="1"/>
  <c r="AO11" i="3" s="1"/>
  <c r="AO14" i="3" s="1"/>
  <c r="AV11" i="3" a="1"/>
  <c r="AV11" i="3" s="1"/>
  <c r="AV14" i="3" s="1"/>
  <c r="AL11" i="3" a="1"/>
  <c r="AL11" i="3" s="1"/>
  <c r="AL14" i="3" s="1"/>
  <c r="AE11" i="3" a="1"/>
  <c r="AE11" i="3" s="1"/>
  <c r="AE14" i="3" s="1"/>
  <c r="AD11" i="3" a="1"/>
  <c r="AD11" i="3" s="1"/>
  <c r="AD14" i="3" s="1"/>
  <c r="AW11" i="3" a="1"/>
  <c r="AW11" i="3" s="1"/>
  <c r="AW14" i="3" s="1"/>
  <c r="D11" i="3" a="1"/>
  <c r="D11" i="3" s="1"/>
  <c r="D14" i="3" s="1"/>
  <c r="AQ11" i="3" a="1"/>
  <c r="AQ11" i="3" s="1"/>
  <c r="AQ14" i="3" s="1"/>
  <c r="R11" i="3" a="1"/>
  <c r="R11" i="3" s="1"/>
  <c r="R14" i="3" s="1"/>
  <c r="H11" i="3" a="1"/>
  <c r="H11" i="3" s="1"/>
  <c r="H14" i="3" s="1"/>
  <c r="P11" i="3" a="1"/>
  <c r="P11" i="3" s="1"/>
  <c r="P14" i="3" s="1"/>
  <c r="C11" i="3" a="1"/>
  <c r="C11" i="3" s="1"/>
  <c r="C14" i="3" s="1"/>
  <c r="K11" i="3" a="1"/>
  <c r="K11" i="3" s="1"/>
  <c r="K14" i="3" s="1"/>
  <c r="AM11" i="3" a="1"/>
  <c r="AM11" i="3" s="1"/>
  <c r="AM14" i="3" s="1"/>
  <c r="AK11" i="3" a="1"/>
  <c r="AK11" i="3" s="1"/>
  <c r="AK14" i="3" s="1"/>
  <c r="AF11" i="3" a="1"/>
  <c r="AF11" i="3" s="1"/>
  <c r="AF14" i="3" s="1"/>
  <c r="AH11" i="3" a="1"/>
  <c r="AH11" i="3" s="1"/>
  <c r="AH14" i="3" s="1"/>
  <c r="AT11" i="3" a="1"/>
  <c r="AT11" i="3" s="1"/>
  <c r="AT14" i="3" s="1"/>
  <c r="M11" i="3" a="1"/>
  <c r="M11" i="3" s="1"/>
  <c r="M14" i="3" s="1"/>
  <c r="O11" i="3" a="1"/>
  <c r="O11" i="3" s="1"/>
  <c r="O14" i="3" s="1"/>
  <c r="Q11" i="3" a="1"/>
  <c r="Q11" i="3" s="1"/>
  <c r="Q14" i="3" s="1"/>
  <c r="X11" i="3" a="1"/>
  <c r="X11" i="3" s="1"/>
  <c r="X14" i="3" s="1"/>
  <c r="AJ11" i="3" a="1"/>
  <c r="AJ11" i="3" s="1"/>
  <c r="AJ14" i="3" s="1"/>
  <c r="Z11" i="3" a="1"/>
  <c r="Z11" i="3" s="1"/>
  <c r="Z14" i="3" s="1"/>
  <c r="V11" i="3" a="1"/>
  <c r="V11" i="3" s="1"/>
  <c r="V14" i="3" s="1"/>
  <c r="L11" i="3" a="1"/>
  <c r="L11" i="3" s="1"/>
  <c r="L14" i="3" s="1"/>
  <c r="F11" i="3" a="1"/>
  <c r="F11" i="3" s="1"/>
  <c r="F14" i="3" s="1"/>
  <c r="E11" i="3" a="1"/>
  <c r="E11" i="3" s="1"/>
  <c r="E14" i="3" s="1"/>
  <c r="Y11" i="3" a="1"/>
  <c r="Y11" i="3" s="1"/>
  <c r="Y14" i="3" s="1"/>
  <c r="W11" i="3" a="1"/>
  <c r="W11" i="3" s="1"/>
  <c r="W14" i="3" s="1"/>
  <c r="AA11" i="3" a="1"/>
  <c r="AA11" i="3" s="1"/>
  <c r="AA14" i="3" s="1"/>
  <c r="AI11" i="3" a="1"/>
  <c r="AI11" i="3" s="1"/>
  <c r="AI14" i="3" s="1"/>
  <c r="AX11" i="3" a="1"/>
  <c r="AX11" i="3" s="1"/>
  <c r="AX14" i="3" s="1"/>
  <c r="T11" i="3" a="1"/>
  <c r="T11" i="3" s="1"/>
  <c r="T14" i="3" s="1"/>
  <c r="I11" i="3" a="1"/>
  <c r="I11" i="3" s="1"/>
  <c r="I14" i="3" s="1"/>
  <c r="AN11" i="3" a="1"/>
  <c r="AN11" i="3" s="1"/>
  <c r="AN14" i="3" s="1"/>
  <c r="AB11" i="3" a="1"/>
  <c r="AB11" i="3" s="1"/>
  <c r="AB14" i="3" s="1"/>
  <c r="H3" i="2" a="1"/>
  <c r="H3" i="2" s="1"/>
  <c r="O10" i="2"/>
  <c r="BB8" i="1" a="1"/>
  <c r="BB8" i="1" s="1"/>
  <c r="BA8" i="1" a="1"/>
  <c r="BA8" i="1" s="1"/>
  <c r="H11" i="4" l="1"/>
  <c r="L3" i="2" a="1"/>
  <c r="L3" i="2" s="1"/>
  <c r="L4" i="2" s="1" a="1"/>
  <c r="L4" i="2" s="1"/>
  <c r="L5" i="2" s="1" a="1"/>
  <c r="L5" i="2" s="1"/>
  <c r="L6" i="2" s="1" a="1"/>
  <c r="L6" i="2" s="1"/>
  <c r="L7" i="2" s="1" a="1"/>
  <c r="L7" i="2" s="1"/>
  <c r="L8" i="2" s="1" a="1"/>
  <c r="L8" i="2" s="1"/>
  <c r="L9" i="2" s="1" a="1"/>
  <c r="L9" i="2" s="1"/>
  <c r="L10" i="2" s="1" a="1"/>
  <c r="L10" i="2" s="1"/>
  <c r="L11" i="2" s="1" a="1"/>
  <c r="L11" i="2" s="1"/>
  <c r="L12" i="2" s="1" a="1"/>
  <c r="L12" i="2" s="1"/>
  <c r="L13" i="2" s="1" a="1"/>
  <c r="L13" i="2" s="1"/>
  <c r="AV2" i="3" s="1" a="1"/>
  <c r="AV2" i="3" s="1"/>
  <c r="AV6" i="3" s="1"/>
  <c r="AV10" i="3" s="1"/>
  <c r="H4" i="2" a="1"/>
  <c r="H4" i="2" s="1"/>
  <c r="H5" i="2" s="1" a="1"/>
  <c r="H5" i="2" s="1"/>
  <c r="H6" i="2" s="1" a="1"/>
  <c r="H6" i="2" s="1"/>
  <c r="H7" i="2" s="1" a="1"/>
  <c r="H7" i="2" s="1"/>
  <c r="H8" i="2" s="1" a="1"/>
  <c r="H8" i="2" s="1"/>
  <c r="H9" i="2" s="1" a="1"/>
  <c r="H9" i="2" s="1"/>
  <c r="H10" i="2" s="1" a="1"/>
  <c r="H10" i="2" s="1"/>
  <c r="H11" i="2" s="1" a="1"/>
  <c r="H11" i="2" s="1"/>
  <c r="H12" i="2" s="1" a="1"/>
  <c r="H12" i="2" s="1"/>
  <c r="O11" i="1" s="1" a="1"/>
  <c r="O11" i="1" s="1"/>
  <c r="O14" i="1" s="1"/>
  <c r="O11" i="2"/>
  <c r="AI2" i="3" l="1" a="1"/>
  <c r="AI2" i="3" s="1"/>
  <c r="AI6" i="3" s="1"/>
  <c r="AI10" i="3" s="1"/>
  <c r="S2" i="3" a="1"/>
  <c r="S2" i="3" s="1"/>
  <c r="S6" i="3" s="1"/>
  <c r="S10" i="3" s="1"/>
  <c r="AS2" i="3" a="1"/>
  <c r="AS2" i="3" s="1"/>
  <c r="AS6" i="3" s="1"/>
  <c r="AS10" i="3" s="1"/>
  <c r="AB2" i="3" a="1"/>
  <c r="AB2" i="3" s="1"/>
  <c r="AB6" i="3" s="1"/>
  <c r="AB10" i="3" s="1"/>
  <c r="T2" i="3" a="1"/>
  <c r="T2" i="3" s="1"/>
  <c r="T6" i="3" s="1"/>
  <c r="T10" i="3" s="1"/>
  <c r="AQ2" i="3" a="1"/>
  <c r="AQ2" i="3" s="1"/>
  <c r="AQ6" i="3" s="1"/>
  <c r="AQ10" i="3" s="1"/>
  <c r="AJ2" i="3" a="1"/>
  <c r="AJ2" i="3" s="1"/>
  <c r="AJ6" i="3" s="1"/>
  <c r="AJ10" i="3" s="1"/>
  <c r="AF2" i="3" a="1"/>
  <c r="AF2" i="3" s="1"/>
  <c r="AF6" i="3" s="1"/>
  <c r="AF10" i="3" s="1"/>
  <c r="J2" i="3" a="1"/>
  <c r="J2" i="3" s="1"/>
  <c r="J6" i="3" s="1"/>
  <c r="J10" i="3" s="1"/>
  <c r="W2" i="3" a="1"/>
  <c r="W2" i="3" s="1"/>
  <c r="W6" i="3" s="1"/>
  <c r="W10" i="3" s="1"/>
  <c r="AE2" i="3" a="1"/>
  <c r="AE2" i="3" s="1"/>
  <c r="AE6" i="3" s="1"/>
  <c r="AE10" i="3" s="1"/>
  <c r="P2" i="3" a="1"/>
  <c r="P2" i="3" s="1"/>
  <c r="P6" i="3" s="1"/>
  <c r="P10" i="3" s="1"/>
  <c r="AT2" i="3" a="1"/>
  <c r="AT2" i="3" s="1"/>
  <c r="AT6" i="3" s="1"/>
  <c r="AT10" i="3" s="1"/>
  <c r="M2" i="3" a="1"/>
  <c r="M2" i="3" s="1"/>
  <c r="M6" i="3" s="1"/>
  <c r="M10" i="3" s="1"/>
  <c r="I2" i="3" a="1"/>
  <c r="I2" i="3" s="1"/>
  <c r="I6" i="3" s="1"/>
  <c r="I10" i="3" s="1"/>
  <c r="AG2" i="3" a="1"/>
  <c r="AG2" i="3" s="1"/>
  <c r="AG6" i="3" s="1"/>
  <c r="AG10" i="3" s="1"/>
  <c r="V2" i="3" a="1"/>
  <c r="V2" i="3" s="1"/>
  <c r="V6" i="3" s="1"/>
  <c r="V10" i="3" s="1"/>
  <c r="AM2" i="3" a="1"/>
  <c r="AM2" i="3" s="1"/>
  <c r="AM6" i="3" s="1"/>
  <c r="AM10" i="3" s="1"/>
  <c r="AX2" i="3" a="1"/>
  <c r="AX2" i="3" s="1"/>
  <c r="AX6" i="3" s="1"/>
  <c r="AX10" i="3" s="1"/>
  <c r="AA2" i="3" a="1"/>
  <c r="AA2" i="3" s="1"/>
  <c r="AA6" i="3" s="1"/>
  <c r="AA10" i="3" s="1"/>
  <c r="Z2" i="3" a="1"/>
  <c r="Z2" i="3" s="1"/>
  <c r="Z6" i="3" s="1"/>
  <c r="Z10" i="3" s="1"/>
  <c r="K2" i="3" a="1"/>
  <c r="K2" i="3" s="1"/>
  <c r="K6" i="3" s="1"/>
  <c r="K10" i="3" s="1"/>
  <c r="AM11" i="1" a="1"/>
  <c r="AM11" i="1" s="1"/>
  <c r="AM14" i="1" s="1"/>
  <c r="AE11" i="1" a="1"/>
  <c r="AE11" i="1" s="1"/>
  <c r="AE14" i="1" s="1"/>
  <c r="AP11" i="1" a="1"/>
  <c r="AP11" i="1" s="1"/>
  <c r="AP14" i="1" s="1"/>
  <c r="AQ11" i="1" a="1"/>
  <c r="AQ11" i="1" s="1"/>
  <c r="AQ14" i="1" s="1"/>
  <c r="AL11" i="1" a="1"/>
  <c r="AL11" i="1" s="1"/>
  <c r="AL14" i="1" s="1"/>
  <c r="AD2" i="3" a="1"/>
  <c r="AD2" i="3" s="1"/>
  <c r="AD6" i="3" s="1"/>
  <c r="AD10" i="3" s="1"/>
  <c r="AL2" i="3" a="1"/>
  <c r="AL2" i="3" s="1"/>
  <c r="AL6" i="3" s="1"/>
  <c r="AL10" i="3" s="1"/>
  <c r="E2" i="3" a="1"/>
  <c r="E2" i="3" s="1"/>
  <c r="E6" i="3" s="1"/>
  <c r="E10" i="3" s="1"/>
  <c r="R2" i="3" a="1"/>
  <c r="R2" i="3" s="1"/>
  <c r="R6" i="3" s="1"/>
  <c r="R10" i="3" s="1"/>
  <c r="AW2" i="3" a="1"/>
  <c r="AW2" i="3" s="1"/>
  <c r="AW6" i="3" s="1"/>
  <c r="AW10" i="3" s="1"/>
  <c r="AO2" i="3" a="1"/>
  <c r="AO2" i="3" s="1"/>
  <c r="AO6" i="3" s="1"/>
  <c r="AO10" i="3" s="1"/>
  <c r="AT11" i="1" a="1"/>
  <c r="AT11" i="1" s="1"/>
  <c r="AT14" i="1" s="1"/>
  <c r="I11" i="1" a="1"/>
  <c r="I11" i="1" s="1"/>
  <c r="I14" i="1" s="1"/>
  <c r="AD11" i="1" a="1"/>
  <c r="AD11" i="1" s="1"/>
  <c r="AD14" i="1" s="1"/>
  <c r="N11" i="1" a="1"/>
  <c r="N11" i="1" s="1"/>
  <c r="N14" i="1" s="1"/>
  <c r="AN11" i="1" a="1"/>
  <c r="AN11" i="1" s="1"/>
  <c r="AN14" i="1" s="1"/>
  <c r="AC11" i="1" a="1"/>
  <c r="AC11" i="1" s="1"/>
  <c r="AC14" i="1" s="1"/>
  <c r="H2" i="3" a="1"/>
  <c r="H2" i="3" s="1"/>
  <c r="H6" i="3" s="1"/>
  <c r="H10" i="3" s="1"/>
  <c r="AH2" i="3" a="1"/>
  <c r="AH2" i="3" s="1"/>
  <c r="AH6" i="3" s="1"/>
  <c r="AH10" i="3" s="1"/>
  <c r="AN2" i="3" a="1"/>
  <c r="AN2" i="3" s="1"/>
  <c r="AN6" i="3" s="1"/>
  <c r="AN10" i="3" s="1"/>
  <c r="AR2" i="3" a="1"/>
  <c r="AR2" i="3" s="1"/>
  <c r="AR6" i="3" s="1"/>
  <c r="AR10" i="3" s="1"/>
  <c r="AP2" i="3" a="1"/>
  <c r="AP2" i="3" s="1"/>
  <c r="AP6" i="3" s="1"/>
  <c r="AP10" i="3" s="1"/>
  <c r="Y2" i="3" a="1"/>
  <c r="Y2" i="3" s="1"/>
  <c r="Y6" i="3" s="1"/>
  <c r="Y10" i="3" s="1"/>
  <c r="AI11" i="1" a="1"/>
  <c r="AI11" i="1" s="1"/>
  <c r="AI14" i="1" s="1"/>
  <c r="D11" i="1" a="1"/>
  <c r="D11" i="1" s="1"/>
  <c r="D14" i="1" s="1"/>
  <c r="F11" i="1" a="1"/>
  <c r="F11" i="1" s="1"/>
  <c r="F14" i="1" s="1"/>
  <c r="AH11" i="1" a="1"/>
  <c r="AH11" i="1" s="1"/>
  <c r="AH14" i="1" s="1"/>
  <c r="AG11" i="1" a="1"/>
  <c r="AG11" i="1" s="1"/>
  <c r="AG14" i="1" s="1"/>
  <c r="AJ11" i="1" a="1"/>
  <c r="AJ11" i="1" s="1"/>
  <c r="AJ14" i="1" s="1"/>
  <c r="R11" i="1" a="1"/>
  <c r="R11" i="1" s="1"/>
  <c r="R14" i="1" s="1"/>
  <c r="L2" i="3" a="1"/>
  <c r="L2" i="3" s="1"/>
  <c r="L6" i="3" s="1"/>
  <c r="L10" i="3" s="1"/>
  <c r="O2" i="3" a="1"/>
  <c r="O2" i="3" s="1"/>
  <c r="O6" i="3" s="1"/>
  <c r="O10" i="3" s="1"/>
  <c r="AK2" i="3" a="1"/>
  <c r="AK2" i="3" s="1"/>
  <c r="AK6" i="3" s="1"/>
  <c r="AK10" i="3" s="1"/>
  <c r="N2" i="3" a="1"/>
  <c r="N2" i="3" s="1"/>
  <c r="N6" i="3" s="1"/>
  <c r="N10" i="3" s="1"/>
  <c r="Q2" i="3" a="1"/>
  <c r="Q2" i="3" s="1"/>
  <c r="Q6" i="3" s="1"/>
  <c r="Q10" i="3" s="1"/>
  <c r="U2" i="3" a="1"/>
  <c r="U2" i="3" s="1"/>
  <c r="U6" i="3" s="1"/>
  <c r="U10" i="3" s="1"/>
  <c r="C2" i="3" a="1"/>
  <c r="C2" i="3" s="1"/>
  <c r="C6" i="3" s="1"/>
  <c r="C10" i="3" s="1"/>
  <c r="AO11" i="1" a="1"/>
  <c r="AO11" i="1" s="1"/>
  <c r="AO14" i="1" s="1"/>
  <c r="H11" i="1" a="1"/>
  <c r="H11" i="1" s="1"/>
  <c r="H14" i="1" s="1"/>
  <c r="J11" i="1" a="1"/>
  <c r="J11" i="1" s="1"/>
  <c r="J14" i="1" s="1"/>
  <c r="AB11" i="1" a="1"/>
  <c r="AB11" i="1" s="1"/>
  <c r="AB14" i="1" s="1"/>
  <c r="Q11" i="1" a="1"/>
  <c r="Q11" i="1" s="1"/>
  <c r="Q14" i="1" s="1"/>
  <c r="V11" i="1" a="1"/>
  <c r="V11" i="1" s="1"/>
  <c r="V14" i="1" s="1"/>
  <c r="G2" i="3" a="1"/>
  <c r="G2" i="3" s="1"/>
  <c r="G6" i="3" s="1"/>
  <c r="G10" i="3" s="1"/>
  <c r="X2" i="3" a="1"/>
  <c r="X2" i="3" s="1"/>
  <c r="X6" i="3" s="1"/>
  <c r="X10" i="3" s="1"/>
  <c r="D2" i="3" a="1"/>
  <c r="D2" i="3" s="1"/>
  <c r="D6" i="3" s="1"/>
  <c r="D10" i="3" s="1"/>
  <c r="AU2" i="3" a="1"/>
  <c r="AU2" i="3" s="1"/>
  <c r="AU6" i="3" s="1"/>
  <c r="AU10" i="3" s="1"/>
  <c r="AC2" i="3" a="1"/>
  <c r="AC2" i="3" s="1"/>
  <c r="AC6" i="3" s="1"/>
  <c r="AC10" i="3" s="1"/>
  <c r="F2" i="3" a="1"/>
  <c r="F2" i="3" s="1"/>
  <c r="F6" i="3" s="1"/>
  <c r="F10" i="3" s="1"/>
  <c r="M11" i="1" a="1"/>
  <c r="M11" i="1" s="1"/>
  <c r="M14" i="1" s="1"/>
  <c r="AS11" i="1" a="1"/>
  <c r="AS11" i="1" s="1"/>
  <c r="AS14" i="1" s="1"/>
  <c r="AU11" i="1" a="1"/>
  <c r="AU11" i="1" s="1"/>
  <c r="AU14" i="1" s="1"/>
  <c r="L11" i="1" a="1"/>
  <c r="L11" i="1" s="1"/>
  <c r="L14" i="1" s="1"/>
  <c r="AR11" i="1" a="1"/>
  <c r="AR11" i="1" s="1"/>
  <c r="AR14" i="1" s="1"/>
  <c r="U11" i="1" a="1"/>
  <c r="U11" i="1" s="1"/>
  <c r="U14" i="1" s="1"/>
  <c r="AY11" i="1" a="1"/>
  <c r="AY11" i="1" s="1"/>
  <c r="AY14" i="1" s="1"/>
  <c r="AX11" i="1" a="1"/>
  <c r="AX11" i="1" s="1"/>
  <c r="AX14" i="1" s="1"/>
  <c r="AF11" i="1" a="1"/>
  <c r="AF11" i="1" s="1"/>
  <c r="AF14" i="1" s="1"/>
  <c r="AA11" i="1" a="1"/>
  <c r="AA11" i="1" s="1"/>
  <c r="AA14" i="1" s="1"/>
  <c r="E11" i="1" a="1"/>
  <c r="E11" i="1" s="1"/>
  <c r="E14" i="1" s="1"/>
  <c r="X11" i="1" a="1"/>
  <c r="X11" i="1" s="1"/>
  <c r="X14" i="1" s="1"/>
  <c r="T11" i="1" a="1"/>
  <c r="T11" i="1" s="1"/>
  <c r="T14" i="1" s="1"/>
  <c r="Y11" i="1" a="1"/>
  <c r="Y11" i="1" s="1"/>
  <c r="Y14" i="1" s="1"/>
  <c r="P11" i="1" a="1"/>
  <c r="P11" i="1" s="1"/>
  <c r="P14" i="1" s="1"/>
  <c r="K11" i="1" a="1"/>
  <c r="K11" i="1" s="1"/>
  <c r="K14" i="1" s="1"/>
  <c r="AK11" i="1" a="1"/>
  <c r="AK11" i="1" s="1"/>
  <c r="AK14" i="1" s="1"/>
  <c r="Z11" i="1" a="1"/>
  <c r="Z11" i="1" s="1"/>
  <c r="Z14" i="1" s="1"/>
  <c r="G11" i="1" a="1"/>
  <c r="G11" i="1" s="1"/>
  <c r="G14" i="1" s="1"/>
  <c r="W11" i="1" a="1"/>
  <c r="W11" i="1" s="1"/>
  <c r="W14" i="1" s="1"/>
  <c r="AV11" i="1" a="1"/>
  <c r="AV11" i="1" s="1"/>
  <c r="AV14" i="1" s="1"/>
  <c r="C11" i="1" a="1"/>
  <c r="C11" i="1" s="1"/>
  <c r="C14" i="1" s="1"/>
  <c r="S11" i="1" a="1"/>
  <c r="S11" i="1" s="1"/>
  <c r="S14" i="1" s="1"/>
  <c r="AW11" i="1" a="1"/>
  <c r="AW11" i="1" s="1"/>
  <c r="AW14" i="1" s="1"/>
  <c r="O12" i="2"/>
  <c r="H9" i="4" l="1"/>
  <c r="D11" i="4"/>
  <c r="D24" i="4" s="1"/>
  <c r="O13" i="2"/>
  <c r="Q7" i="3" s="1" a="1"/>
  <c r="Q7" i="3" s="1"/>
  <c r="AG7" i="3" l="1" a="1"/>
  <c r="AG7" i="3" s="1"/>
  <c r="AW7" i="3" a="1"/>
  <c r="AW7" i="3" s="1"/>
  <c r="AM7" i="3" a="1"/>
  <c r="AM7" i="3" s="1"/>
  <c r="C7" i="3" a="1"/>
  <c r="C7" i="3" s="1"/>
  <c r="AQ7" i="3" a="1"/>
  <c r="AQ7" i="3" s="1"/>
  <c r="Y7" i="3" a="1"/>
  <c r="Y7" i="3" s="1"/>
  <c r="L7" i="3" a="1"/>
  <c r="L7" i="3" s="1"/>
  <c r="AA7" i="3" a="1"/>
  <c r="AA7" i="3" s="1"/>
  <c r="E7" i="3" a="1"/>
  <c r="E7" i="3" s="1"/>
  <c r="AX7" i="3" a="1"/>
  <c r="AX7" i="3" s="1"/>
  <c r="P7" i="3" a="1"/>
  <c r="P7" i="3" s="1"/>
  <c r="O7" i="3" a="1"/>
  <c r="O7" i="3" s="1"/>
  <c r="Z7" i="3" a="1"/>
  <c r="Z7" i="3" s="1"/>
  <c r="AS7" i="3" a="1"/>
  <c r="AS7" i="3" s="1"/>
  <c r="AB7" i="3" a="1"/>
  <c r="AB7" i="3" s="1"/>
  <c r="AL7" i="3" a="1"/>
  <c r="AL7" i="3" s="1"/>
  <c r="X7" i="3" a="1"/>
  <c r="X7" i="3" s="1"/>
  <c r="D7" i="3" a="1"/>
  <c r="D7" i="3" s="1"/>
  <c r="AF7" i="3" a="1"/>
  <c r="AF7" i="3" s="1"/>
  <c r="AV7" i="3" a="1"/>
  <c r="AV7" i="3" s="1"/>
  <c r="U7" i="3" a="1"/>
  <c r="U7" i="3" s="1"/>
  <c r="AI7" i="3" a="1"/>
  <c r="AI7" i="3" s="1"/>
  <c r="H7" i="3" a="1"/>
  <c r="H7" i="3" s="1"/>
  <c r="N7" i="3" a="1"/>
  <c r="N7" i="3" s="1"/>
  <c r="G7" i="3" a="1"/>
  <c r="G7" i="3" s="1"/>
  <c r="AK7" i="3" a="1"/>
  <c r="AK7" i="3" s="1"/>
  <c r="AT7" i="3" a="1"/>
  <c r="AT7" i="3" s="1"/>
  <c r="AC7" i="3" a="1"/>
  <c r="AC7" i="3" s="1"/>
  <c r="F7" i="3" a="1"/>
  <c r="F7" i="3" s="1"/>
  <c r="I7" i="3" a="1"/>
  <c r="I7" i="3" s="1"/>
  <c r="W7" i="3" a="1"/>
  <c r="W7" i="3" s="1"/>
  <c r="M7" i="3" a="1"/>
  <c r="M7" i="3" s="1"/>
  <c r="S7" i="3" a="1"/>
  <c r="S7" i="3" s="1"/>
  <c r="AE7" i="3" a="1"/>
  <c r="AE7" i="3" s="1"/>
  <c r="AO7" i="3" a="1"/>
  <c r="AO7" i="3" s="1"/>
  <c r="K7" i="3" a="1"/>
  <c r="K7" i="3" s="1"/>
  <c r="J7" i="3" a="1"/>
  <c r="J7" i="3" s="1"/>
  <c r="AN7" i="3" a="1"/>
  <c r="AN7" i="3" s="1"/>
  <c r="AR7" i="3" a="1"/>
  <c r="AR7" i="3" s="1"/>
  <c r="AP7" i="3" a="1"/>
  <c r="AP7" i="3" s="1"/>
  <c r="AD7" i="3" a="1"/>
  <c r="AD7" i="3" s="1"/>
  <c r="AJ7" i="3" a="1"/>
  <c r="AJ7" i="3" s="1"/>
  <c r="R7" i="3" a="1"/>
  <c r="R7" i="3" s="1"/>
  <c r="T7" i="3" a="1"/>
  <c r="T7" i="3" s="1"/>
  <c r="V7" i="3" a="1"/>
  <c r="V7" i="3" s="1"/>
  <c r="AH7" i="3" a="1"/>
  <c r="AH7" i="3" s="1"/>
  <c r="AU7" i="3" a="1"/>
  <c r="AU7" i="3" s="1"/>
  <c r="AJ2" i="1" l="1" a="1"/>
  <c r="AJ2" i="1" s="1"/>
  <c r="AJ6" i="1" s="1"/>
  <c r="H10" i="4"/>
  <c r="AE2" i="1" l="1" a="1"/>
  <c r="AE2" i="1" s="1"/>
  <c r="AE6" i="1" s="1"/>
  <c r="O2" i="1" a="1"/>
  <c r="O2" i="1" s="1"/>
  <c r="O6" i="1" s="1"/>
  <c r="F2" i="1" a="1"/>
  <c r="F2" i="1" s="1"/>
  <c r="F6" i="1" s="1"/>
  <c r="T2" i="1" a="1"/>
  <c r="T2" i="1" s="1"/>
  <c r="T6" i="1" s="1"/>
  <c r="V2" i="1" a="1"/>
  <c r="V2" i="1" s="1"/>
  <c r="V6" i="1" s="1"/>
  <c r="AX2" i="1" a="1"/>
  <c r="AX2" i="1" s="1"/>
  <c r="AX6" i="1" s="1"/>
  <c r="S2" i="1" a="1"/>
  <c r="S2" i="1" s="1"/>
  <c r="S6" i="1" s="1"/>
  <c r="C2" i="1" a="1"/>
  <c r="C2" i="1" s="1"/>
  <c r="AF2" i="1" a="1"/>
  <c r="AF2" i="1" s="1"/>
  <c r="AF6" i="1" s="1"/>
  <c r="AP2" i="1" a="1"/>
  <c r="AP2" i="1" s="1"/>
  <c r="AP6" i="1" s="1"/>
  <c r="AH2" i="1" a="1"/>
  <c r="AH2" i="1" s="1"/>
  <c r="AH6" i="1" s="1"/>
  <c r="AM2" i="1" a="1"/>
  <c r="AM2" i="1" s="1"/>
  <c r="AM6" i="1" s="1"/>
  <c r="U2" i="1" a="1"/>
  <c r="U2" i="1" s="1"/>
  <c r="U6" i="1" s="1"/>
  <c r="N2" i="1" a="1"/>
  <c r="N2" i="1" s="1"/>
  <c r="N6" i="1" s="1"/>
  <c r="K2" i="1" a="1"/>
  <c r="K2" i="1" s="1"/>
  <c r="K6" i="1" s="1"/>
  <c r="M2" i="1" a="1"/>
  <c r="M2" i="1" s="1"/>
  <c r="M6" i="1" s="1"/>
  <c r="AI2" i="1" a="1"/>
  <c r="AI2" i="1" s="1"/>
  <c r="AI6" i="1" s="1"/>
  <c r="AA2" i="1" a="1"/>
  <c r="AA2" i="1" s="1"/>
  <c r="AA6" i="1" s="1"/>
  <c r="AT2" i="1" a="1"/>
  <c r="AT2" i="1" s="1"/>
  <c r="AT6" i="1" s="1"/>
  <c r="AK2" i="1" a="1"/>
  <c r="AK2" i="1" s="1"/>
  <c r="AK6" i="1" s="1"/>
  <c r="I2" i="1" a="1"/>
  <c r="I2" i="1" s="1"/>
  <c r="I6" i="1" s="1"/>
  <c r="AU2" i="1" a="1"/>
  <c r="AU2" i="1" s="1"/>
  <c r="AU6" i="1" s="1"/>
  <c r="AV2" i="1" a="1"/>
  <c r="AV2" i="1" s="1"/>
  <c r="AV6" i="1" s="1"/>
  <c r="AB2" i="1" a="1"/>
  <c r="AB2" i="1" s="1"/>
  <c r="AB6" i="1" s="1"/>
  <c r="L2" i="1" a="1"/>
  <c r="L2" i="1" s="1"/>
  <c r="L6" i="1" s="1"/>
  <c r="AD2" i="1" a="1"/>
  <c r="AD2" i="1" s="1"/>
  <c r="AD6" i="1" s="1"/>
  <c r="D2" i="1" a="1"/>
  <c r="D2" i="1" s="1"/>
  <c r="D6" i="1" s="1"/>
  <c r="AG2" i="1" a="1"/>
  <c r="AG2" i="1" s="1"/>
  <c r="AG6" i="1" s="1"/>
  <c r="J2" i="1" a="1"/>
  <c r="J2" i="1" s="1"/>
  <c r="J6" i="1" s="1"/>
  <c r="E2" i="1" a="1"/>
  <c r="E2" i="1" s="1"/>
  <c r="E6" i="1" s="1"/>
  <c r="AO2" i="1" a="1"/>
  <c r="AO2" i="1" s="1"/>
  <c r="AO6" i="1" s="1"/>
  <c r="AN2" i="1" a="1"/>
  <c r="AN2" i="1" s="1"/>
  <c r="AN6" i="1" s="1"/>
  <c r="Y2" i="1" a="1"/>
  <c r="Y2" i="1" s="1"/>
  <c r="Y6" i="1" s="1"/>
  <c r="R2" i="1" a="1"/>
  <c r="R2" i="1" s="1"/>
  <c r="R6" i="1" s="1"/>
  <c r="W2" i="1" a="1"/>
  <c r="W2" i="1" s="1"/>
  <c r="W6" i="1" s="1"/>
  <c r="AY2" i="1" a="1"/>
  <c r="AY2" i="1" s="1"/>
  <c r="AY6" i="1" s="1"/>
  <c r="H2" i="1" a="1"/>
  <c r="H2" i="1" s="1"/>
  <c r="H6" i="1" s="1"/>
  <c r="AC2" i="1" a="1"/>
  <c r="AC2" i="1" s="1"/>
  <c r="AC6" i="1" s="1"/>
  <c r="AS2" i="1" a="1"/>
  <c r="AS2" i="1" s="1"/>
  <c r="AS6" i="1" s="1"/>
  <c r="Q2" i="1" a="1"/>
  <c r="Q2" i="1" s="1"/>
  <c r="Q6" i="1" s="1"/>
  <c r="AR2" i="1" a="1"/>
  <c r="AR2" i="1" s="1"/>
  <c r="AR6" i="1" s="1"/>
  <c r="G2" i="1" a="1"/>
  <c r="G2" i="1" s="1"/>
  <c r="G6" i="1" s="1"/>
  <c r="AQ2" i="1" a="1"/>
  <c r="AQ2" i="1" s="1"/>
  <c r="AQ6" i="1" s="1"/>
  <c r="AW2" i="1" a="1"/>
  <c r="AW2" i="1" s="1"/>
  <c r="AW6" i="1" s="1"/>
  <c r="P2" i="1" a="1"/>
  <c r="P2" i="1" s="1"/>
  <c r="P6" i="1" s="1"/>
  <c r="AL2" i="1" a="1"/>
  <c r="AL2" i="1" s="1"/>
  <c r="AL6" i="1" s="1"/>
  <c r="X2" i="1" a="1"/>
  <c r="X2" i="1" s="1"/>
  <c r="X6" i="1" s="1"/>
  <c r="Z2" i="1" a="1"/>
  <c r="Z2" i="1" s="1"/>
  <c r="Z6" i="1" s="1"/>
  <c r="AT7" i="1" a="1"/>
  <c r="AT7" i="1" s="1"/>
  <c r="AT10" i="1" s="1"/>
  <c r="A2" i="2" l="1"/>
  <c r="A3" i="2"/>
  <c r="A4" i="2"/>
  <c r="A5" i="2"/>
  <c r="A6" i="2"/>
  <c r="A7" i="2"/>
  <c r="A8" i="2"/>
  <c r="A9" i="2"/>
  <c r="A10" i="2"/>
  <c r="A11" i="2"/>
  <c r="A12" i="2"/>
  <c r="A13" i="2"/>
  <c r="C6" i="1"/>
  <c r="D9" i="4" s="1"/>
  <c r="D22" i="4" s="1"/>
  <c r="AQ7" i="1" a="1"/>
  <c r="AQ7" i="1" s="1"/>
  <c r="AQ10" i="1" s="1"/>
  <c r="AS7" i="1" a="1"/>
  <c r="AS7" i="1" s="1"/>
  <c r="AS10" i="1" s="1"/>
  <c r="F7" i="1" a="1"/>
  <c r="F7" i="1" s="1"/>
  <c r="F10" i="1" s="1"/>
  <c r="C7" i="1" a="1"/>
  <c r="C7" i="1" s="1"/>
  <c r="C10" i="1" s="1"/>
  <c r="I7" i="1" a="1"/>
  <c r="I7" i="1" s="1"/>
  <c r="I10" i="1" s="1"/>
  <c r="AE7" i="1" a="1"/>
  <c r="AE7" i="1" s="1"/>
  <c r="AE10" i="1" s="1"/>
  <c r="M7" i="1" a="1"/>
  <c r="M7" i="1" s="1"/>
  <c r="M10" i="1" s="1"/>
  <c r="AG7" i="1" a="1"/>
  <c r="AG7" i="1" s="1"/>
  <c r="AG10" i="1" s="1"/>
  <c r="V7" i="1" a="1"/>
  <c r="V7" i="1" s="1"/>
  <c r="V10" i="1" s="1"/>
  <c r="AJ7" i="1" a="1"/>
  <c r="AJ7" i="1" s="1"/>
  <c r="AJ10" i="1" s="1"/>
  <c r="AX7" i="1" a="1"/>
  <c r="AX7" i="1" s="1"/>
  <c r="AX10" i="1" s="1"/>
  <c r="S7" i="1" a="1"/>
  <c r="S7" i="1" s="1"/>
  <c r="S10" i="1" s="1"/>
  <c r="AL7" i="1" a="1"/>
  <c r="AL7" i="1" s="1"/>
  <c r="AL10" i="1" s="1"/>
  <c r="AK7" i="1" a="1"/>
  <c r="AK7" i="1" s="1"/>
  <c r="AK10" i="1" s="1"/>
  <c r="AA7" i="1" a="1"/>
  <c r="AA7" i="1" s="1"/>
  <c r="AA10" i="1" s="1"/>
  <c r="L7" i="1" a="1"/>
  <c r="L7" i="1" s="1"/>
  <c r="L10" i="1" s="1"/>
  <c r="H7" i="1" a="1"/>
  <c r="H7" i="1" s="1"/>
  <c r="H10" i="1" s="1"/>
  <c r="AR7" i="1" a="1"/>
  <c r="AR7" i="1" s="1"/>
  <c r="AR10" i="1" s="1"/>
  <c r="AP7" i="1" a="1"/>
  <c r="AP7" i="1" s="1"/>
  <c r="AP10" i="1" s="1"/>
  <c r="AC7" i="1" a="1"/>
  <c r="AC7" i="1" s="1"/>
  <c r="AC10" i="1" s="1"/>
  <c r="N7" i="1" a="1"/>
  <c r="N7" i="1" s="1"/>
  <c r="N10" i="1" s="1"/>
  <c r="P7" i="1" a="1"/>
  <c r="P7" i="1" s="1"/>
  <c r="P10" i="1" s="1"/>
  <c r="AU7" i="1" a="1"/>
  <c r="AU7" i="1" s="1"/>
  <c r="AU10" i="1" s="1"/>
  <c r="AY7" i="1" a="1"/>
  <c r="AY7" i="1" s="1"/>
  <c r="AY10" i="1" s="1"/>
  <c r="AV7" i="1" a="1"/>
  <c r="AV7" i="1" s="1"/>
  <c r="AV10" i="1" s="1"/>
  <c r="O7" i="1" a="1"/>
  <c r="O7" i="1" s="1"/>
  <c r="O10" i="1" s="1"/>
  <c r="K7" i="1" a="1"/>
  <c r="K7" i="1" s="1"/>
  <c r="K10" i="1" s="1"/>
  <c r="E7" i="1" a="1"/>
  <c r="E7" i="1" s="1"/>
  <c r="E10" i="1" s="1"/>
  <c r="AH7" i="1" a="1"/>
  <c r="AH7" i="1" s="1"/>
  <c r="AH10" i="1" s="1"/>
  <c r="Q7" i="1" a="1"/>
  <c r="Q7" i="1" s="1"/>
  <c r="Q10" i="1" s="1"/>
  <c r="T7" i="1" a="1"/>
  <c r="T7" i="1" s="1"/>
  <c r="T10" i="1" s="1"/>
  <c r="AO7" i="1" a="1"/>
  <c r="AO7" i="1" s="1"/>
  <c r="AO10" i="1" s="1"/>
  <c r="D7" i="1" a="1"/>
  <c r="D7" i="1" s="1"/>
  <c r="D10" i="1" s="1"/>
  <c r="AI7" i="1" a="1"/>
  <c r="AI7" i="1" s="1"/>
  <c r="AI10" i="1" s="1"/>
  <c r="AD7" i="1" a="1"/>
  <c r="AD7" i="1" s="1"/>
  <c r="AD10" i="1" s="1"/>
  <c r="J7" i="1" a="1"/>
  <c r="J7" i="1" s="1"/>
  <c r="J10" i="1" s="1"/>
  <c r="W7" i="1" a="1"/>
  <c r="W7" i="1" s="1"/>
  <c r="W10" i="1" s="1"/>
  <c r="R7" i="1" a="1"/>
  <c r="R7" i="1" s="1"/>
  <c r="R10" i="1" s="1"/>
  <c r="G7" i="1" a="1"/>
  <c r="G7" i="1" s="1"/>
  <c r="G10" i="1" s="1"/>
  <c r="Z7" i="1" a="1"/>
  <c r="Z7" i="1" s="1"/>
  <c r="Z10" i="1" s="1"/>
  <c r="AM7" i="1" a="1"/>
  <c r="AM7" i="1" s="1"/>
  <c r="AM10" i="1" s="1"/>
  <c r="X7" i="1" a="1"/>
  <c r="X7" i="1" s="1"/>
  <c r="X10" i="1" s="1"/>
  <c r="U7" i="1" a="1"/>
  <c r="U7" i="1" s="1"/>
  <c r="U10" i="1" s="1"/>
  <c r="Y7" i="1" a="1"/>
  <c r="Y7" i="1" s="1"/>
  <c r="Y10" i="1" s="1"/>
  <c r="AW7" i="1" a="1"/>
  <c r="AW7" i="1" s="1"/>
  <c r="AW10" i="1" s="1"/>
  <c r="AF7" i="1" a="1"/>
  <c r="AF7" i="1" s="1"/>
  <c r="AF10" i="1" s="1"/>
  <c r="AB7" i="1" a="1"/>
  <c r="AB7" i="1" s="1"/>
  <c r="AB10" i="1" s="1"/>
  <c r="AN7" i="1" a="1"/>
  <c r="AN7" i="1" s="1"/>
  <c r="AN10" i="1" s="1"/>
  <c r="D10" i="4" l="1"/>
  <c r="D23" i="4" s="1"/>
  <c r="E22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<sst xmlns="http://schemas.openxmlformats.org/spreadsheetml/2006/main" count="141" uniqueCount="37">
  <si>
    <t>коэф</t>
  </si>
  <si>
    <t>План ЛВП</t>
  </si>
  <si>
    <t>План Х120</t>
  </si>
  <si>
    <t>Х120</t>
  </si>
  <si>
    <t>план Х120</t>
  </si>
  <si>
    <t>время такта ЛВП от плана</t>
  </si>
  <si>
    <t>ЛВП</t>
  </si>
  <si>
    <t>время такта Х120 от плана</t>
  </si>
  <si>
    <t>лвп x2шт</t>
  </si>
  <si>
    <t>Время такта(мин.)</t>
  </si>
  <si>
    <t>Фонд общего рабочего времени</t>
  </si>
  <si>
    <t>ЛВП х2 По плану</t>
  </si>
  <si>
    <t>Х120 По плану</t>
  </si>
  <si>
    <t>Х101 По плану</t>
  </si>
  <si>
    <t>План Х101</t>
  </si>
  <si>
    <t>Х101</t>
  </si>
  <si>
    <t>план Х101</t>
  </si>
  <si>
    <t>х101</t>
  </si>
  <si>
    <t>z</t>
  </si>
  <si>
    <t>X101</t>
  </si>
  <si>
    <t>y</t>
  </si>
  <si>
    <t xml:space="preserve"> Время выгрузки последнего вагона ЛВПх2</t>
  </si>
  <si>
    <t>Часы</t>
  </si>
  <si>
    <t>время выгрузки последнего вагона Х 101</t>
  </si>
  <si>
    <t>время выгрузки последнего вагона Х120</t>
  </si>
  <si>
    <t>Забрали по плану</t>
  </si>
  <si>
    <t>факт загрузки</t>
  </si>
  <si>
    <t>время такта Х101 от плана</t>
  </si>
  <si>
    <t>ДЕНЬ</t>
  </si>
  <si>
    <t>НОЧЬ</t>
  </si>
  <si>
    <t>ЛВП изменения</t>
  </si>
  <si>
    <t>День</t>
  </si>
  <si>
    <t>Ночь</t>
  </si>
  <si>
    <t>Количество вагонов</t>
  </si>
  <si>
    <t>Количество Опазданий</t>
  </si>
  <si>
    <t>Общее</t>
  </si>
  <si>
    <t>Время задержки выкатки(ч:мм)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</si>
</sst>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  <font>
      <b/>
      <sz val="18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20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 wrapText="1"/>
    </xf>
    <xf numFmtId="0" fontId="0" fillId="0" borderId="0" xfId="0" applyAlignment="1">
      <alignment vertical="top" wrapText="1"/>
    </xf>
    <xf numFmtId="164" fontId="2" fillId="0" borderId="0" xfId="0" applyNumberFormat="1" applyFont="1"/>
    <xf numFmtId="164" fontId="3" fillId="0" borderId="0" xfId="0" applyNumberFormat="1" applyFont="1"/>
    <xf numFmtId="0" fontId="0" fillId="2" borderId="1" xfId="0" applyFill="1" applyBorder="1"/>
    <xf numFmtId="20" fontId="0" fillId="2" borderId="1" xfId="0" applyNumberFormat="1" applyFill="1" applyBorder="1"/>
    <xf numFmtId="0" fontId="0" fillId="2" borderId="0" xfId="0" applyFill="1"/>
    <xf numFmtId="22" fontId="0" fillId="0" borderId="0" xfId="0" applyNumberFormat="1"/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/>
    <xf numFmtId="0" fontId="0" fillId="0" borderId="5" xfId="0" applyBorder="1"/>
    <xf numFmtId="0" fontId="0" fillId="0" borderId="7" xfId="0" applyBorder="1"/>
    <xf numFmtId="20" fontId="0" fillId="2" borderId="1" xfId="0" applyNumberForma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 applyProtection="1">
      <alignment horizontal="center" vertical="center"/>
      <protection locked="0" hidden="1"/>
    </xf>
    <xf numFmtId="0" fontId="0" fillId="2" borderId="1" xfId="0" applyFill="1" applyBorder="1" applyProtection="1">
      <protection locked="0" hidden="1"/>
    </xf>
    <xf numFmtId="0" fontId="0" fillId="0" borderId="1" xfId="0" applyBorder="1" applyProtection="1">
      <protection locked="0" hidden="1"/>
    </xf>
    <xf numFmtId="20" fontId="0" fillId="0" borderId="4" xfId="0" applyNumberFormat="1" applyBorder="1" applyProtection="1">
      <protection locked="0" hidden="1"/>
    </xf>
    <xf numFmtId="20" fontId="0" fillId="0" borderId="6" xfId="0" applyNumberFormat="1" applyBorder="1" applyProtection="1">
      <protection locked="0" hidden="1"/>
    </xf>
    <xf numFmtId="20" fontId="0" fillId="0" borderId="8" xfId="0" applyNumberFormat="1" applyBorder="1" applyProtection="1">
      <protection locked="0" hidden="1"/>
    </xf>
    <xf numFmtId="0" fontId="0" fillId="0" borderId="4" xfId="0" applyBorder="1" applyProtection="1">
      <protection locked="0" hidden="1"/>
    </xf>
    <xf numFmtId="0" fontId="0" fillId="0" borderId="6" xfId="0" applyBorder="1" applyProtection="1">
      <protection locked="0" hidden="1"/>
    </xf>
    <xf numFmtId="0" fontId="0" fillId="0" borderId="8" xfId="0" applyBorder="1" applyProtection="1">
      <protection locked="0" hidden="1"/>
    </xf>
    <xf numFmtId="2" fontId="0" fillId="0" borderId="1" xfId="0" applyNumberFormat="1" applyBorder="1" applyAlignment="1" applyProtection="1">
      <alignment horizontal="center" wrapText="1"/>
      <protection hidden="1"/>
    </xf>
    <xf numFmtId="2" fontId="0" fillId="0" borderId="1" xfId="0" applyNumberFormat="1" applyBorder="1" applyAlignment="1" applyProtection="1">
      <alignment wrapText="1"/>
      <protection hidden="1"/>
    </xf>
    <xf numFmtId="0" fontId="0" fillId="0" borderId="1" xfId="0" applyBorder="1" applyProtection="1">
      <protection hidden="1"/>
    </xf>
    <xf numFmtId="20" fontId="0" fillId="2" borderId="1" xfId="0" applyNumberFormat="1" applyFill="1" applyBorder="1" applyProtection="1">
      <protection locked="0" hidden="1"/>
    </xf>
    <xf numFmtId="2" fontId="0" fillId="3" borderId="1" xfId="0" applyNumberFormat="1" applyFill="1" applyBorder="1" applyAlignment="1" applyProtection="1">
      <alignment wrapText="1"/>
      <protection hidden="1"/>
    </xf>
    <xf numFmtId="2" fontId="0" fillId="3" borderId="1" xfId="0" applyNumberFormat="1" applyFill="1" applyBorder="1" applyAlignment="1" applyProtection="1">
      <alignment horizontal="center" wrapText="1"/>
      <protection hidden="1"/>
    </xf>
    <xf numFmtId="0" fontId="0" fillId="3" borderId="1" xfId="0" applyFill="1" applyBorder="1" applyProtection="1">
      <protection hidden="1"/>
    </xf>
    <xf numFmtId="20" fontId="0" fillId="0" borderId="1" xfId="0" applyNumberFormat="1" applyBorder="1" applyProtection="1">
      <protection locked="0" hidden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 hidden="1"/>
    </xf>
    <xf numFmtId="20" fontId="0" fillId="2" borderId="1" xfId="0" applyNumberFormat="1" applyFill="1" applyBorder="1" applyAlignment="1" applyProtection="1">
      <alignment horizontal="center"/>
      <protection locked="0" hidden="1"/>
    </xf>
    <xf numFmtId="0" fontId="0" fillId="2" borderId="0" xfId="0" applyFill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 applyProtection="1">
      <alignment horizontal="center" wrapText="1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16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 hidden="1"/>
    </xf>
    <xf numFmtId="0" fontId="0" fillId="4" borderId="1" xfId="0" applyFill="1" applyBorder="1" applyProtection="1">
      <protection hidden="1"/>
    </xf>
    <xf numFmtId="1" fontId="0" fillId="0" borderId="1" xfId="0" applyNumberFormat="1" applyBorder="1" applyAlignment="1" applyProtection="1">
      <alignment horizontal="center" wrapText="1"/>
      <protection locked="0" hidden="1"/>
    </xf>
    <xf numFmtId="164" fontId="0" fillId="2" borderId="1" xfId="0" applyNumberFormat="1" applyFill="1" applyBorder="1" applyProtection="1">
      <protection locked="0" hidden="1"/>
    </xf>
    <xf numFmtId="0" fontId="6" fillId="2" borderId="0" xfId="0" applyFont="1" applyFill="1"/>
    <xf numFmtId="0" fontId="1" fillId="2" borderId="0" xfId="0" applyFont="1" applyFill="1"/>
    <xf numFmtId="164" fontId="1" fillId="2" borderId="0" xfId="0" applyNumberFormat="1" applyFont="1" applyFill="1"/>
    <xf numFmtId="164" fontId="1" fillId="0" borderId="0" xfId="0" applyNumberFormat="1" applyFont="1"/>
    <xf numFmtId="164" fontId="0" fillId="0" borderId="1" xfId="0" applyNumberFormat="1" applyBorder="1" applyAlignment="1" applyProtection="1">
      <alignment horizontal="center"/>
      <protection locked="0" hidden="1"/>
    </xf>
    <xf numFmtId="2" fontId="0" fillId="0" borderId="1" xfId="0" applyNumberFormat="1" applyBorder="1" applyProtection="1">
      <protection hidden="1"/>
    </xf>
    <xf numFmtId="0" fontId="0" fillId="0" borderId="0" xfId="0" applyProtection="1"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0" xfId="0" applyBorder="1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2" xfId="0" applyBorder="1" applyProtection="1">
      <protection hidden="1"/>
    </xf>
    <xf numFmtId="1" fontId="0" fillId="0" borderId="12" xfId="0" applyNumberFormat="1" applyBorder="1" applyAlignment="1" applyProtection="1">
      <alignment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1" fontId="0" fillId="0" borderId="14" xfId="0" applyNumberFormat="1" applyBorder="1" applyAlignment="1" applyProtection="1">
      <alignment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164" fontId="0" fillId="0" borderId="16" xfId="0" applyNumberFormat="1" applyBorder="1" applyAlignment="1" applyProtection="1">
      <alignment vertical="center"/>
      <protection hidden="1"/>
    </xf>
    <xf numFmtId="164" fontId="0" fillId="0" borderId="31" xfId="0" applyNumberFormat="1" applyBorder="1" applyAlignment="1" applyProtection="1">
      <alignment vertical="center"/>
      <protection hidden="1"/>
    </xf>
    <xf numFmtId="0" fontId="0" fillId="0" borderId="16" xfId="0" applyBorder="1" applyProtection="1">
      <protection hidden="1"/>
    </xf>
    <xf numFmtId="0" fontId="0" fillId="0" borderId="31" xfId="0" applyBorder="1" applyProtection="1">
      <protection hidden="1"/>
    </xf>
    <xf numFmtId="164" fontId="0" fillId="0" borderId="32" xfId="0" applyNumberFormat="1" applyBorder="1" applyAlignment="1" applyProtection="1">
      <alignment vertical="center"/>
      <protection hidden="1"/>
    </xf>
    <xf numFmtId="164" fontId="0" fillId="0" borderId="33" xfId="0" applyNumberFormat="1" applyBorder="1" applyAlignment="1" applyProtection="1">
      <alignment vertical="center"/>
      <protection hidden="1"/>
    </xf>
    <xf numFmtId="164" fontId="0" fillId="0" borderId="34" xfId="0" applyNumberFormat="1" applyBorder="1"/>
    <xf numFmtId="164" fontId="3" fillId="0" borderId="2" xfId="0" applyNumberFormat="1" applyFont="1" applyBorder="1" applyAlignment="1" applyProtection="1">
      <alignment horizontal="center"/>
      <protection locked="0" hidden="1"/>
    </xf>
    <xf numFmtId="22" fontId="2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22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0" fontId="5" fillId="0" borderId="0" xfId="0" applyNumberFormat="1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164" fontId="0" fillId="0" borderId="30" xfId="0" applyNumberFormat="1" applyBorder="1" applyAlignment="1" applyProtection="1">
      <alignment horizontal="center" vertical="center"/>
      <protection hidden="1"/>
    </xf>
    <xf numFmtId="164" fontId="0" fillId="0" borderId="27" xfId="0" applyNumberFormat="1" applyBorder="1" applyAlignment="1" applyProtection="1">
      <alignment horizontal="center" vertical="center"/>
      <protection hidden="1"/>
    </xf>
    <xf numFmtId="164" fontId="0" fillId="0" borderId="28" xfId="0" applyNumberFormat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/>
    </xf>
    <xf numFmtId="20" fontId="0" fillId="0" borderId="1" xfId="0" applyNumberFormat="1" applyBorder="1" applyAlignment="1" applyProtection="1">
      <alignment horizontal="center" wrapText="1"/>
      <protection hidden="1"/>
    </xf>
    <xf numFmtId="20" fontId="0" fillId="3" borderId="1" xfId="0" applyNumberFormat="1" applyFill="1" applyBorder="1" applyAlignment="1" applyProtection="1">
      <alignment horizont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381000</xdr:colOff>
          <xdr:row>17</xdr:row>
          <xdr:rowOff>133350</xdr:rowOff>
        </xdr:from>
        <xdr:to>
          <xdr:col>25</xdr:col>
          <xdr:colOff>9525</xdr:colOff>
          <xdr:row>19</xdr:row>
          <xdr:rowOff>180975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ru-RU" sz="18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Обновить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381000</xdr:colOff>
          <xdr:row>21</xdr:row>
          <xdr:rowOff>0</xdr:rowOff>
        </xdr:from>
        <xdr:to>
          <xdr:col>25</xdr:col>
          <xdr:colOff>-1</xdr:colOff>
          <xdr:row>23</xdr:row>
          <xdr:rowOff>38100</xdr:rowOff>
        </xdr:to>
        <xdr:sp macro="" textlink="">
          <xdr:nvSpPr>
            <xdr:cNvPr id="1026" name="CommandButton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390525</xdr:colOff>
          <xdr:row>23</xdr:row>
          <xdr:rowOff>171450</xdr:rowOff>
        </xdr:from>
        <xdr:to>
          <xdr:col>25</xdr:col>
          <xdr:colOff>-1</xdr:colOff>
          <xdr:row>26</xdr:row>
          <xdr:rowOff>85725</xdr:rowOff>
        </xdr:to>
        <xdr:sp macro="" textlink="">
          <xdr:nvSpPr>
            <xdr:cNvPr id="1031" name="CommandButton2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381000</xdr:colOff>
          <xdr:row>17</xdr:row>
          <xdr:rowOff>133350</xdr:rowOff>
        </xdr:from>
        <xdr:to>
          <xdr:col>25</xdr:col>
          <xdr:colOff>9525</xdr:colOff>
          <xdr:row>19</xdr:row>
          <xdr:rowOff>180975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ru-RU" sz="18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Обновить</a:t>
              </a:r>
            </a:p>
          </xdr:txBody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W24"/>
  <sheetViews>
    <sheetView zoomScale="80" zoomScaleNormal="80" workbookViewId="0">
      <selection activeCell="C2" sqref="C2"/>
    </sheetView>
  </sheetViews>
  <sheetFormatPr defaultRowHeight="15" x14ac:dyDescent="0.25"/>
  <cols>
    <col min="1" max="1" width="18.7109375" customWidth="1"/>
    <col min="2" max="2" width="9.28515625" customWidth="1"/>
    <col min="3" max="3" width="7" customWidth="1"/>
    <col min="4" max="4" width="6.28515625" customWidth="1"/>
    <col min="5" max="5" width="5.7109375" customWidth="1"/>
    <col min="6" max="6" width="7.7109375" bestFit="1" customWidth="1"/>
    <col min="7" max="7" width="6.42578125" customWidth="1"/>
    <col min="8" max="8" width="7.140625" customWidth="1"/>
    <col min="9" max="13" width="5.7109375" customWidth="1"/>
    <col min="14" max="51" width="5.85546875" customWidth="1"/>
    <col min="52" max="75" width="5.7109375" customWidth="1"/>
  </cols>
  <sheetData>
    <row r="1" spans="1:75" x14ac:dyDescent="0.25">
      <c r="A1" s="10"/>
      <c r="B1" s="11"/>
      <c r="C1" s="20">
        <v>0.33333333333333331</v>
      </c>
      <c r="D1" s="20">
        <v>0.34375</v>
      </c>
      <c r="E1" s="20">
        <v>0.35416666666666702</v>
      </c>
      <c r="F1" s="20">
        <v>0.36458333333333331</v>
      </c>
      <c r="G1" s="20">
        <v>0.375</v>
      </c>
      <c r="H1" s="20">
        <v>0.38541666666666702</v>
      </c>
      <c r="I1" s="20">
        <v>0.39583333333333298</v>
      </c>
      <c r="J1" s="20">
        <v>0.40625</v>
      </c>
      <c r="K1" s="20">
        <v>0.41666666666666702</v>
      </c>
      <c r="L1" s="20">
        <v>0.42708333333333298</v>
      </c>
      <c r="M1" s="20">
        <v>0.4375</v>
      </c>
      <c r="N1" s="20">
        <v>0.44791666666666702</v>
      </c>
      <c r="O1" s="20">
        <v>0.45833333333333298</v>
      </c>
      <c r="P1" s="20">
        <v>0.46875</v>
      </c>
      <c r="Q1" s="20">
        <v>0.47916666666666702</v>
      </c>
      <c r="R1" s="20">
        <v>0.48958333333333298</v>
      </c>
      <c r="S1" s="20">
        <v>0.5</v>
      </c>
      <c r="T1" s="20">
        <v>0.51041666666666696</v>
      </c>
      <c r="U1" s="20">
        <v>0.52083333333333404</v>
      </c>
      <c r="V1" s="20">
        <v>0.53125</v>
      </c>
      <c r="W1" s="20">
        <v>0.54166666666666696</v>
      </c>
      <c r="X1" s="20">
        <v>0.55208333333333304</v>
      </c>
      <c r="Y1" s="20">
        <v>0.5625</v>
      </c>
      <c r="Z1" s="20">
        <v>0.57291666666666696</v>
      </c>
      <c r="AA1" s="20">
        <v>0.58333333333333304</v>
      </c>
      <c r="AB1" s="20">
        <v>0.59375</v>
      </c>
      <c r="AC1" s="20">
        <v>0.60416666666666696</v>
      </c>
      <c r="AD1" s="20">
        <v>0.61458333333333304</v>
      </c>
      <c r="AE1" s="20">
        <v>0.625</v>
      </c>
      <c r="AF1" s="20">
        <v>0.63541666666666696</v>
      </c>
      <c r="AG1" s="20">
        <v>0.64583333333333404</v>
      </c>
      <c r="AH1" s="20">
        <v>0.65625</v>
      </c>
      <c r="AI1" s="20">
        <v>0.66666666666666696</v>
      </c>
      <c r="AJ1" s="20">
        <v>0.67708333333333404</v>
      </c>
      <c r="AK1" s="20">
        <v>0.6875</v>
      </c>
      <c r="AL1" s="20">
        <v>0.69791666666666696</v>
      </c>
      <c r="AM1" s="20">
        <v>0.70833333333333404</v>
      </c>
      <c r="AN1" s="20">
        <v>0.71875</v>
      </c>
      <c r="AO1" s="20">
        <v>0.72916666666666696</v>
      </c>
      <c r="AP1" s="20">
        <v>0.73958333333333404</v>
      </c>
      <c r="AQ1" s="20">
        <v>0.75</v>
      </c>
      <c r="AR1" s="20">
        <v>0.76041666666666696</v>
      </c>
      <c r="AS1" s="20">
        <v>0.77083333333333404</v>
      </c>
      <c r="AT1" s="20">
        <v>0.78125</v>
      </c>
      <c r="AU1" s="20">
        <v>0.79166666666666696</v>
      </c>
      <c r="AV1" s="20">
        <v>0.80208333333333404</v>
      </c>
      <c r="AW1" s="20">
        <v>0.812500000000001</v>
      </c>
      <c r="AX1" s="20">
        <v>0.82291666666666696</v>
      </c>
      <c r="AY1" s="20">
        <v>0.83333333333333404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x14ac:dyDescent="0.25">
      <c r="A2" s="10" t="s">
        <v>11</v>
      </c>
      <c r="B2" s="10"/>
      <c r="C2" s="108" t="str" cm="1">
        <f t="array" ref="C2">IFERROR(--TEXT(--MID(-MIN(IF(IF(IF(Расчеты!$C2:$C13="z",Расчеты!$B2:$B13)&gt;=C1,Расчеты!$B2:$B13)&lt;D1,Расчеты!$B2:$B13)),2,15),"ч:мм"),"")</f>
        <v/>
      </c>
      <c r="D2" s="108" t="str" cm="1">
        <f t="array" ref="D2">IFERROR(--TEXT(--MID(-MIN(IF(IF(IF(Расчеты!$C2:$C13="z",Расчеты!$B2:$B13)&gt;=D1,Расчеты!$B2:$B13)&lt;E1,Расчеты!$B2:$B13)),2,15),"ч:мм"),"")</f>
        <v/>
      </c>
      <c r="E2" s="108" t="str" cm="1">
        <f t="array" ref="E2">IFERROR(--TEXT(--MID(-MIN(IF(IF(IF(Расчеты!$C2:$C13="z",Расчеты!$B2:$B13)&gt;=E1,Расчеты!$B2:$B13)&lt;F1,Расчеты!$B2:$B13)),2,15),"ч:мм"),"")</f>
        <v/>
      </c>
      <c r="F2" s="108" cm="1">
        <f t="array" ref="F2">IFERROR(--TEXT(--MID(-MIN(IF(IF(IF(Расчеты!$C2:$C13="z",Расчеты!$B2:$B13)&gt;=F1,Расчеты!$B2:$B13)&lt;G1,Расчеты!$B2:$B13)),2,15),"ч:мм"),"")</f>
        <v>0.37291666666666667</v>
      </c>
      <c r="G2" s="108" t="str" cm="1">
        <f t="array" ref="G2">IFERROR(--TEXT(--MID(-MIN(IF(IF(IF(Расчеты!$C2:$C13="z",Расчеты!$B2:$B13)&gt;=G1,Расчеты!$B2:$B13)&lt;H1,Расчеты!$B2:$B13)),2,15),"ч:мм"),"")</f>
        <v/>
      </c>
      <c r="H2" s="108" t="str" cm="1">
        <f t="array" ref="H2">IFERROR(--TEXT(--MID(-MIN(IF(IF(IF(Расчеты!$C2:$C13="z",Расчеты!$B2:$B13)&gt;=H1,Расчеты!$B2:$B13)&lt;I1,Расчеты!$B2:$B13)),2,15),"ч:мм"),"")</f>
        <v/>
      </c>
      <c r="I2" s="108" t="str" cm="1">
        <f t="array" ref="I2">IFERROR(--TEXT(--MID(-MIN(IF(IF(IF(Расчеты!$C2:$C13="z",Расчеты!$B2:$B13)&gt;=I1,Расчеты!$B2:$B13)&lt;J1,Расчеты!$B2:$B13)),2,15),"ч:мм"),"")</f>
        <v/>
      </c>
      <c r="J2" s="108" t="str" cm="1">
        <f t="array" ref="J2">IFERROR(--TEXT(--MID(-MIN(IF(IF(IF(Расчеты!$C2:$C13="z",Расчеты!$B2:$B13)&gt;=J1,Расчеты!$B2:$B13)&lt;K1,Расчеты!$B2:$B13)),2,15),"ч:мм"),"")</f>
        <v/>
      </c>
      <c r="K2" s="108" cm="1">
        <f t="array" ref="K2">IFERROR(--TEXT(--MID(-MIN(IF(IF(IF(Расчеты!$C2:$C13="z",Расчеты!$B2:$B13)&gt;=K1,Расчеты!$B2:$B13)&lt;L1,Расчеты!$B2:$B13)),2,15),"ч:мм"),"")</f>
        <v>0.42291666666666666</v>
      </c>
      <c r="L2" s="108" t="str" cm="1">
        <f t="array" ref="L2">IFERROR(--TEXT(--MID(-MIN(IF(IF(IF(Расчеты!$C2:$C13="z",Расчеты!$B2:$B13)&gt;=L1,Расчеты!$B2:$B13)&lt;M1,Расчеты!$B2:$B13)),2,15),"ч:мм"),"")</f>
        <v/>
      </c>
      <c r="M2" s="108" t="str" cm="1">
        <f t="array" ref="M2">IFERROR(--TEXT(--MID(-MIN(IF(IF(IF(Расчеты!$C2:$C13="z",Расчеты!$B2:$B13)&gt;=M1,Расчеты!$B2:$B13)&lt;N1,Расчеты!$B2:$B13)),2,15),"ч:мм"),"")</f>
        <v/>
      </c>
      <c r="N2" s="108" t="str" cm="1">
        <f t="array" ref="N2">IFERROR(--TEXT(--MID(-MIN(IF(IF(IF(Расчеты!$C2:$C13="z",Расчеты!$B2:$B13)&gt;=N1,Расчеты!$B2:$B13)&lt;O1,Расчеты!$B2:$B13)),2,15),"ч:мм"),"")</f>
        <v/>
      </c>
      <c r="O2" s="108" t="str" cm="1">
        <f t="array" ref="O2">IFERROR(--TEXT(--MID(-MIN(IF(IF(IF(Расчеты!$C2:$C13="z",Расчеты!$B2:$B13)&gt;=O1,Расчеты!$B2:$B13)&lt;P1,Расчеты!$B2:$B13)),2,15),"ч:мм"),"")</f>
        <v/>
      </c>
      <c r="P2" s="108" cm="1">
        <f t="array" ref="P2">IFERROR(--TEXT(--MID(-MIN(IF(IF(IF(Расчеты!$C2:$C13="z",Расчеты!$B2:$B13)&gt;=P1,Расчеты!$B2:$B13)&lt;Q1,Расчеты!$B2:$B13)),2,15),"ч:мм"),"")</f>
        <v>0.47291666666666665</v>
      </c>
      <c r="Q2" s="108" t="str" cm="1">
        <f t="array" ref="Q2">IFERROR(--TEXT(--MID(-MIN(IF(IF(IF(Расчеты!$C2:$C13="z",Расчеты!$B2:$B13)&gt;=Q1,Расчеты!$B2:$B13)&lt;R1,Расчеты!$B2:$B13)),2,15),"ч:мм"),"")</f>
        <v/>
      </c>
      <c r="R2" s="108" t="str" cm="1">
        <f t="array" ref="R2">IFERROR(--TEXT(--MID(-MIN(IF(IF(IF(Расчеты!$C2:$C13="z",Расчеты!$B2:$B13)&gt;=R1,Расчеты!$B2:$B13)&lt;S1,Расчеты!$B2:$B13)),2,15),"ч:мм"),"")</f>
        <v/>
      </c>
      <c r="S2" s="108" t="str" cm="1">
        <f t="array" ref="S2">IFERROR(--TEXT(--MID(-MIN(IF(IF(IF(Расчеты!$C2:$C13="z",Расчеты!$B2:$B13)&gt;=S1,Расчеты!$B2:$B13)&lt;T1,Расчеты!$B2:$B13)),2,15),"ч:мм"),"")</f>
        <v/>
      </c>
      <c r="T2" s="108" t="str" cm="1">
        <f t="array" ref="T2">IFERROR(--TEXT(--MID(-MIN(IF(IF(IF(Расчеты!$C2:$C13="z",Расчеты!$B2:$B13)&gt;=T1,Расчеты!$B2:$B13)&lt;U1,Расчеты!$B2:$B13)),2,15),"ч:мм"),"")</f>
        <v/>
      </c>
      <c r="U2" s="108" cm="1">
        <f t="array" ref="U2">IFERROR(--TEXT(--MID(-MIN(IF(IF(IF(Расчеты!$C2:$C13="z",Расчеты!$B2:$B13)&gt;=U1,Расчеты!$B2:$B13)&lt;V1,Расчеты!$B2:$B13)),2,15),"ч:мм"),"")</f>
        <v>0.5229166666666667</v>
      </c>
      <c r="V2" s="108" t="str" cm="1">
        <f t="array" ref="V2">IFERROR(--TEXT(--MID(-MIN(IF(IF(IF(Расчеты!$C2:$C13="z",Расчеты!$B2:$B13)&gt;=V1,Расчеты!$B2:$B13)&lt;W1,Расчеты!$B2:$B13)),2,15),"ч:мм"),"")</f>
        <v/>
      </c>
      <c r="W2" s="108" t="str" cm="1">
        <f t="array" ref="W2">IFERROR(--TEXT(--MID(-MIN(IF(IF(IF(Расчеты!$C2:$C13="z",Расчеты!$B2:$B13)&gt;=W1,Расчеты!$B2:$B13)&lt;X1,Расчеты!$B2:$B13)),2,15),"ч:мм"),"")</f>
        <v/>
      </c>
      <c r="X2" s="108" t="str" cm="1">
        <f t="array" ref="X2">IFERROR(--TEXT(--MID(-MIN(IF(IF(IF(Расчеты!$C2:$C13="z",Расчеты!$B2:$B13)&gt;=X1,Расчеты!$B2:$B13)&lt;Y1,Расчеты!$B2:$B13)),2,15),"ч:мм"),"")</f>
        <v/>
      </c>
      <c r="Y2" s="108" t="str" cm="1">
        <f t="array" ref="Y2">IFERROR(--TEXT(--MID(-MIN(IF(IF(IF(Расчеты!$C2:$C13="z",Расчеты!$B2:$B13)&gt;=Y1,Расчеты!$B2:$B13)&lt;Z1,Расчеты!$B2:$B13)),2,15),"ч:мм"),"")</f>
        <v/>
      </c>
      <c r="Z2" s="108" cm="1">
        <f t="array" ref="Z2">IFERROR(--TEXT(--MID(-MIN(IF(IF(IF(Расчеты!$C2:$C13="z",Расчеты!$B2:$B13)&gt;=Z1,Расчеты!$B2:$B13)&lt;AA1,Расчеты!$B2:$B13)),2,15),"ч:мм"),"")</f>
        <v>0.57291666666666663</v>
      </c>
      <c r="AA2" s="108" t="str" cm="1">
        <f t="array" ref="AA2">IFERROR(--TEXT(--MID(-MIN(IF(IF(IF(Расчеты!$C2:$C13="z",Расчеты!$B2:$B13)&gt;=AA1,Расчеты!$B2:$B13)&lt;AB1,Расчеты!$B2:$B13)),2,15),"ч:мм"),"")</f>
        <v/>
      </c>
      <c r="AB2" s="108" t="str" cm="1">
        <f t="array" ref="AB2">IFERROR(--TEXT(--MID(-MIN(IF(IF(IF(Расчеты!$C2:$C13="z",Расчеты!$B2:$B13)&gt;=AB1,Расчеты!$B2:$B13)&lt;AC1,Расчеты!$B2:$B13)),2,15),"ч:мм"),"")</f>
        <v/>
      </c>
      <c r="AC2" s="108" t="str" cm="1">
        <f t="array" ref="AC2">IFERROR(--TEXT(--MID(-MIN(IF(IF(IF(Расчеты!$C2:$C13="z",Расчеты!$B2:$B13)&gt;=AC1,Расчеты!$B2:$B13)&lt;AD1,Расчеты!$B2:$B13)),2,15),"ч:мм"),"")</f>
        <v/>
      </c>
      <c r="AD2" s="108" cm="1">
        <f t="array" ref="AD2">IFERROR(--TEXT(--MID(-MIN(IF(IF(IF(Расчеты!$C2:$C13="z",Расчеты!$B2:$B13)&gt;=AD1,Расчеты!$B2:$B13)&lt;AE1,Расчеты!$B2:$B13)),2,15),"ч:мм"),"")</f>
        <v>0.62291666666666667</v>
      </c>
      <c r="AE2" s="108" t="str" cm="1">
        <f t="array" ref="AE2">IFERROR(--TEXT(--MID(-MIN(IF(IF(IF(Расчеты!$C2:$C13="z",Расчеты!$B2:$B13)&gt;=AE1,Расчеты!$B2:$B13)&lt;AF1,Расчеты!$B2:$B13)),2,15),"ч:мм"),"")</f>
        <v/>
      </c>
      <c r="AF2" s="108" t="str" cm="1">
        <f t="array" ref="AF2">IFERROR(--TEXT(--MID(-MIN(IF(IF(IF(Расчеты!$C2:$C13="z",Расчеты!$B2:$B13)&gt;=AF1,Расчеты!$B2:$B13)&lt;AG1,Расчеты!$B2:$B13)),2,15),"ч:мм"),"")</f>
        <v/>
      </c>
      <c r="AG2" s="108" t="str" cm="1">
        <f t="array" ref="AG2">IFERROR(--TEXT(--MID(-MIN(IF(IF(IF(Расчеты!$C2:$C13="z",Расчеты!$B2:$B13)&gt;=AG1,Расчеты!$B2:$B13)&lt;AH1,Расчеты!$B2:$B13)),2,15),"ч:мм"),"")</f>
        <v/>
      </c>
      <c r="AH2" s="108" t="str" cm="1">
        <f t="array" ref="AH2">IFERROR(--TEXT(--MID(-MIN(IF(IF(IF(Расчеты!$C2:$C13="z",Расчеты!$B2:$B13)&gt;=AH1,Расчеты!$B2:$B13)&lt;AI1,Расчеты!$B2:$B13)),2,15),"ч:мм"),"")</f>
        <v/>
      </c>
      <c r="AI2" s="108" cm="1">
        <f t="array" ref="AI2">IFERROR(--TEXT(--MID(-MIN(IF(IF(IF(Расчеты!$C2:$C13="z",Расчеты!$B2:$B13)&gt;=AI1,Расчеты!$B2:$B13)&lt;AJ1,Расчеты!$B2:$B13)),2,15),"ч:мм"),"")</f>
        <v>0.67291666666666672</v>
      </c>
      <c r="AJ2" s="108" t="str" cm="1">
        <f t="array" ref="AJ2">IFERROR(--TEXT(--MID(-MIN(IF(IF(IF(Расчеты!$C2:$C13="z",Расчеты!$B2:$B13)&gt;=AJ1,Расчеты!$B2:$B13)&lt;AK1,Расчеты!$B2:$B13)),2,15),"ч:мм"),"")</f>
        <v/>
      </c>
      <c r="AK2" s="108" t="str" cm="1">
        <f t="array" ref="AK2">IFERROR(--TEXT(--MID(-MIN(IF(IF(IF(Расчеты!$C2:$C13="z",Расчеты!$B2:$B13)&gt;=AK1,Расчеты!$B2:$B13)&lt;AL1,Расчеты!$B2:$B13)),2,15),"ч:мм"),"")</f>
        <v/>
      </c>
      <c r="AL2" s="108" t="str" cm="1">
        <f t="array" ref="AL2">IFERROR(--TEXT(--MID(-MIN(IF(IF(IF(Расчеты!$C2:$C13="z",Расчеты!$B2:$B13)&gt;=AL1,Расчеты!$B2:$B13)&lt;AM1,Расчеты!$B2:$B13)),2,15),"ч:мм"),"")</f>
        <v/>
      </c>
      <c r="AM2" s="108" t="str" cm="1">
        <f t="array" ref="AM2">IFERROR(--TEXT(--MID(-MIN(IF(IF(IF(Расчеты!$C2:$C13="z",Расчеты!$B2:$B13)&gt;=AM1,Расчеты!$B2:$B13)&lt;AN1,Расчеты!$B2:$B13)),2,15),"ч:мм"),"")</f>
        <v/>
      </c>
      <c r="AN2" s="109" cm="1">
        <f t="array" ref="AN2">IFERROR(--TEXT(--MID(-MIN(IF(IF(IF(Расчеты!$C2:$C13="z",Расчеты!$B2:$B13)&gt;=AN1,Расчеты!$B2:$B13)&lt;AO1,Расчеты!$B2:$B13)),2,15),"ч:мм"),"")</f>
        <v>0.72291666666666665</v>
      </c>
      <c r="AO2" s="108" t="str" cm="1">
        <f t="array" ref="AO2">IFERROR(--TEXT(--MID(-MIN(IF(IF(IF(Расчеты!$C2:$C13="z",Расчеты!$B2:$B13)&gt;=AO1,Расчеты!$B2:$B13)&lt;AP1,Расчеты!$B2:$B13)),2,15),"ч:мм"),"")</f>
        <v/>
      </c>
      <c r="AP2" s="108" t="str" cm="1">
        <f t="array" ref="AP2">IFERROR(--TEXT(--MID(-MIN(IF(IF(IF(Расчеты!$C2:$C13="z",Расчеты!$B2:$B13)&gt;=AP1,Расчеты!$B2:$B13)&lt;AQ1,Расчеты!$B2:$B13)),2,15),"ч:мм"),"")</f>
        <v/>
      </c>
      <c r="AQ2" s="108" t="str" cm="1">
        <f t="array" ref="AQ2">IFERROR(--TEXT(--MID(-MIN(IF(IF(IF(Расчеты!$C2:$C13="z",Расчеты!$B2:$B13)&gt;=AQ1,Расчеты!$B2:$B13)&lt;AR1,Расчеты!$B2:$B13)),2,15),"ч:мм"),"")</f>
        <v/>
      </c>
      <c r="AR2" s="108" t="str" cm="1">
        <f t="array" ref="AR2">IFERROR(--TEXT(--MID(-MIN(IF(IF(IF(Расчеты!$C2:$C13="z",Расчеты!$B2:$B13)&gt;=AR1,Расчеты!$B2:$B13)&lt;AS1,Расчеты!$B2:$B13)),2,15),"ч:мм"),"")</f>
        <v/>
      </c>
      <c r="AS2" s="109" cm="1">
        <f t="array" ref="AS2">IFERROR(--TEXT(--MID(-MIN(IF(IF(IF(Расчеты!$C2:$C13="z",Расчеты!$B2:$B13)&gt;=AS1,Расчеты!$B2:$B13)&lt;AT1,Расчеты!$B2:$B13)),2,15),"ч:мм"),"")</f>
        <v>0.7729166666666667</v>
      </c>
      <c r="AT2" s="108" t="str" cm="1">
        <f t="array" ref="AT2">IFERROR(--TEXT(--MID(-MIN(IF(IF(IF(Расчеты!$C2:$C13="z",Расчеты!$B2:$B13)&gt;=AT1,Расчеты!$B2:$B13)&lt;AU1,Расчеты!$B2:$B13)),2,15),"ч:мм"),"")</f>
        <v/>
      </c>
      <c r="AU2" s="108" t="str" cm="1">
        <f t="array" ref="AU2">IFERROR(--TEXT(--MID(-MIN(IF(IF(IF(Расчеты!$C2:$C13="z",Расчеты!$B2:$B13)&gt;=AU1,Расчеты!$B2:$B13)&lt;AV1,Расчеты!$B2:$B13)),2,15),"ч:мм"),"")</f>
        <v/>
      </c>
      <c r="AV2" s="108" t="str" cm="1">
        <f t="array" ref="AV2">IFERROR(--TEXT(--MID(-MIN(IF(IF(IF(Расчеты!$C2:$C13="z",Расчеты!$B2:$B13)&gt;=AV1,Расчеты!$B2:$B13)&lt;AW1,Расчеты!$B2:$B13)),2,15),"ч:мм"),"")</f>
        <v/>
      </c>
      <c r="AW2" s="108" t="str" cm="1">
        <f t="array" ref="AW2">IFERROR(--TEXT(--MID(-MIN(IF(IF(IF(Расчеты!$C2:$C13="z",Расчеты!$B2:$B13)&gt;=AW1,Расчеты!$B2:$B13)&lt;AX1,Расчеты!$B2:$B13)),2,15),"ч:мм"),"")</f>
        <v/>
      </c>
      <c r="AX2" s="109" cm="1">
        <f t="array" ref="AX2">IFERROR(--TEXT(--MID(-MIN(IF(IF(IF(Расчеты!$C2:$C13="z",Расчеты!$B2:$B13)&gt;=AX1,Расчеты!$B2:$B13)&lt;AY1,Расчеты!$B2:$B13)),2,15),"ч:мм"),"")</f>
        <v>0.82291666666666663</v>
      </c>
      <c r="AY2" s="108" t="str" cm="1">
        <f t="array" ref="AY2">IFERROR(--TEXT(--MID(-MIN(IF(IF(IF(Расчеты!$C2:$C13="z",Расчеты!$B2:$B13)&gt;=AY1,Расчеты!$B2:$B13)&lt;AZ1,Расчеты!$B2:$B13)),2,15),"ч:мм"),"")</f>
        <v/>
      </c>
    </row>
    <row r="3" spans="1:75" x14ac:dyDescent="0.25">
      <c r="A3" s="39" t="s">
        <v>30</v>
      </c>
      <c r="B3" s="10"/>
      <c r="C3" s="51"/>
      <c r="D3" s="51"/>
      <c r="E3" s="51"/>
      <c r="F3" s="51">
        <v>1</v>
      </c>
      <c r="G3" s="51"/>
      <c r="H3" s="51"/>
      <c r="I3" s="51">
        <v>2</v>
      </c>
      <c r="J3" s="51"/>
      <c r="K3" s="51"/>
      <c r="L3" s="51"/>
      <c r="M3" s="51"/>
      <c r="N3" s="51">
        <v>1</v>
      </c>
      <c r="O3" s="51"/>
      <c r="P3" s="51">
        <v>2</v>
      </c>
      <c r="Q3" s="51"/>
      <c r="R3" s="51"/>
      <c r="S3" s="51"/>
      <c r="T3" s="51"/>
      <c r="U3" s="51">
        <v>1</v>
      </c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</row>
    <row r="4" spans="1:75" x14ac:dyDescent="0.25">
      <c r="A4" s="10" t="s">
        <v>25</v>
      </c>
      <c r="B4" s="10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</row>
    <row r="5" spans="1:75" x14ac:dyDescent="0.25">
      <c r="A5" s="10" t="s">
        <v>26</v>
      </c>
      <c r="B5" s="10"/>
      <c r="C5" s="23"/>
      <c r="D5" s="23"/>
      <c r="E5" s="23"/>
      <c r="F5" s="52"/>
      <c r="G5" s="34"/>
      <c r="H5" s="23"/>
      <c r="I5" s="23"/>
      <c r="J5" s="23"/>
      <c r="K5" s="34"/>
      <c r="L5" s="34"/>
      <c r="M5" s="34"/>
      <c r="N5" s="23"/>
      <c r="O5" s="23"/>
      <c r="P5" s="34"/>
      <c r="Q5" s="34"/>
      <c r="R5" s="34"/>
      <c r="S5" s="34"/>
      <c r="T5" s="34"/>
      <c r="U5" s="23"/>
      <c r="V5" s="23"/>
      <c r="W5" s="34"/>
      <c r="X5" s="34"/>
      <c r="Y5" s="23"/>
      <c r="Z5" s="23"/>
      <c r="AA5" s="23"/>
      <c r="AB5" s="23"/>
      <c r="AC5" s="23"/>
      <c r="AD5" s="23"/>
      <c r="AE5" s="23"/>
      <c r="AF5" s="23"/>
      <c r="AG5" s="34"/>
      <c r="AH5" s="23"/>
      <c r="AI5" s="23"/>
      <c r="AJ5" s="23"/>
      <c r="AK5" s="23"/>
      <c r="AL5" s="34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</row>
    <row r="6" spans="1:75" x14ac:dyDescent="0.25">
      <c r="A6" s="12"/>
      <c r="B6" s="54"/>
      <c r="C6" s="55" t="str">
        <f>IFERROR(IF((C5-C2)&lt;0,"",C5-C2),"")</f>
        <v/>
      </c>
      <c r="D6" s="55" t="str">
        <f t="shared" ref="D6:AY6" si="0">IFERROR(IF((D5-D2)&lt;0,"",D5-D2),"")</f>
        <v/>
      </c>
      <c r="E6" s="55" t="str">
        <f t="shared" si="0"/>
        <v/>
      </c>
      <c r="F6" s="55" t="str">
        <f t="shared" si="0"/>
        <v/>
      </c>
      <c r="G6" s="55" t="str">
        <f t="shared" si="0"/>
        <v/>
      </c>
      <c r="H6" s="55" t="str">
        <f t="shared" si="0"/>
        <v/>
      </c>
      <c r="I6" s="55" t="str">
        <f t="shared" si="0"/>
        <v/>
      </c>
      <c r="J6" s="55" t="str">
        <f t="shared" si="0"/>
        <v/>
      </c>
      <c r="K6" s="55" t="str">
        <f t="shared" si="0"/>
        <v/>
      </c>
      <c r="L6" s="55" t="str">
        <f t="shared" si="0"/>
        <v/>
      </c>
      <c r="M6" s="55" t="str">
        <f t="shared" si="0"/>
        <v/>
      </c>
      <c r="N6" s="55" t="str">
        <f t="shared" si="0"/>
        <v/>
      </c>
      <c r="O6" s="55" t="str">
        <f t="shared" si="0"/>
        <v/>
      </c>
      <c r="P6" s="55" t="str">
        <f t="shared" si="0"/>
        <v/>
      </c>
      <c r="Q6" s="55" t="str">
        <f t="shared" si="0"/>
        <v/>
      </c>
      <c r="R6" s="55" t="str">
        <f t="shared" si="0"/>
        <v/>
      </c>
      <c r="S6" s="55" t="str">
        <f t="shared" si="0"/>
        <v/>
      </c>
      <c r="T6" s="55" t="str">
        <f t="shared" si="0"/>
        <v/>
      </c>
      <c r="U6" s="55" t="str">
        <f t="shared" si="0"/>
        <v/>
      </c>
      <c r="V6" s="55" t="str">
        <f t="shared" si="0"/>
        <v/>
      </c>
      <c r="W6" s="55" t="str">
        <f t="shared" si="0"/>
        <v/>
      </c>
      <c r="X6" s="55" t="str">
        <f t="shared" si="0"/>
        <v/>
      </c>
      <c r="Y6" s="55" t="str">
        <f t="shared" si="0"/>
        <v/>
      </c>
      <c r="Z6" s="55" t="str">
        <f t="shared" si="0"/>
        <v/>
      </c>
      <c r="AA6" s="55" t="str">
        <f t="shared" si="0"/>
        <v/>
      </c>
      <c r="AB6" s="55" t="str">
        <f t="shared" si="0"/>
        <v/>
      </c>
      <c r="AC6" s="55" t="str">
        <f t="shared" si="0"/>
        <v/>
      </c>
      <c r="AD6" s="55" t="str">
        <f t="shared" si="0"/>
        <v/>
      </c>
      <c r="AE6" s="55" t="str">
        <f t="shared" si="0"/>
        <v/>
      </c>
      <c r="AF6" s="55" t="str">
        <f t="shared" si="0"/>
        <v/>
      </c>
      <c r="AG6" s="55" t="str">
        <f t="shared" si="0"/>
        <v/>
      </c>
      <c r="AH6" s="55" t="str">
        <f t="shared" si="0"/>
        <v/>
      </c>
      <c r="AI6" s="55" t="str">
        <f t="shared" si="0"/>
        <v/>
      </c>
      <c r="AJ6" s="55" t="str">
        <f t="shared" si="0"/>
        <v/>
      </c>
      <c r="AK6" s="55" t="str">
        <f t="shared" si="0"/>
        <v/>
      </c>
      <c r="AL6" s="55" t="str">
        <f t="shared" si="0"/>
        <v/>
      </c>
      <c r="AM6" s="55" t="str">
        <f t="shared" si="0"/>
        <v/>
      </c>
      <c r="AN6" s="55" t="str">
        <f t="shared" si="0"/>
        <v/>
      </c>
      <c r="AO6" s="55" t="str">
        <f t="shared" si="0"/>
        <v/>
      </c>
      <c r="AP6" s="55" t="str">
        <f t="shared" si="0"/>
        <v/>
      </c>
      <c r="AQ6" s="55" t="str">
        <f t="shared" si="0"/>
        <v/>
      </c>
      <c r="AR6" s="55" t="str">
        <f t="shared" si="0"/>
        <v/>
      </c>
      <c r="AS6" s="55" t="str">
        <f t="shared" si="0"/>
        <v/>
      </c>
      <c r="AT6" s="55" t="str">
        <f t="shared" si="0"/>
        <v/>
      </c>
      <c r="AU6" s="55" t="str">
        <f t="shared" si="0"/>
        <v/>
      </c>
      <c r="AV6" s="55" t="str">
        <f t="shared" si="0"/>
        <v/>
      </c>
      <c r="AW6" s="55" t="str">
        <f t="shared" si="0"/>
        <v/>
      </c>
      <c r="AX6" s="55" t="str">
        <f t="shared" si="0"/>
        <v/>
      </c>
      <c r="AY6" s="55" t="str">
        <f t="shared" si="0"/>
        <v/>
      </c>
    </row>
    <row r="7" spans="1:75" ht="17.25" customHeight="1" x14ac:dyDescent="0.25">
      <c r="A7" s="10" t="s">
        <v>12</v>
      </c>
      <c r="B7" s="10"/>
      <c r="C7" s="32" t="str">
        <f t="array" ref="C7">IFERROR(TEXT(--MID(-MIN(IF(IF(IF(Расчеты!$C2:$C13="z",Расчеты!$E2:$E13)&gt;=C1,Расчеты!$E2:$E13)&lt;D1,Расчеты!$E2:$E13)),2,15),"ч:мм "),"")</f>
        <v/>
      </c>
      <c r="D7" s="32" t="str">
        <f t="array" ref="D7">IFERROR(TEXT(--MID(-MIN(IF(IF(IF(Расчеты!$C2:$C13="z",Расчеты!$E2:$E13)&gt;=D1,Расчеты!$E2:$E13)&lt;E1,Расчеты!$E2:$E13)),2,15),"ч:мм "),"")</f>
        <v/>
      </c>
      <c r="E7" s="32" t="str">
        <f t="array" ref="E7">IFERROR(TEXT(--MID(-MIN(IF(IF(IF(Расчеты!$C2:$C13="z",Расчеты!$E2:$E13)&gt;=E1,Расчеты!$E2:$E13)&lt;F1,Расчеты!$E2:$E13)),2,15),"ч:мм "),"")</f>
        <v xml:space="preserve">8:30 </v>
      </c>
      <c r="F7" s="32" t="str">
        <f t="array" ref="F7">IFERROR(TEXT(--MID(-MIN(IF(IF(IF(Расчеты!$C2:$C13="z",Расчеты!$E2:$E13)&gt;=F1,Расчеты!$E2:$E13)&lt;G1,Расчеты!$E2:$E13)),2,15),"ч:мм "),"")</f>
        <v/>
      </c>
      <c r="G7" s="32" t="str">
        <f t="array" ref="G7">IFERROR(TEXT(--MID(-MIN(IF(IF(IF(Расчеты!$C2:$C13="z",Расчеты!$E2:$E13)&gt;=G1,Расчеты!$E2:$E13)&lt;H1,Расчеты!$E2:$E13)),2,15),"ч:мм "),"")</f>
        <v/>
      </c>
      <c r="H7" s="32" t="str">
        <f t="array" ref="H7">IFERROR(TEXT(--MID(-MIN(IF(IF(IF(Расчеты!$C2:$C13="z",Расчеты!$E2:$E13)&gt;=H1,Расчеты!$E2:$E13)&lt;I1,Расчеты!$E2:$E13)),2,15),"ч:мм "),"")</f>
        <v/>
      </c>
      <c r="I7" s="32" t="str">
        <f t="array" ref="I7">IFERROR(TEXT(--MID(-MIN(IF(IF(IF(Расчеты!$C2:$C13="z",Расчеты!$E2:$E13)&gt;=I1,Расчеты!$E2:$E13)&lt;J1,Расчеты!$E2:$E13)),2,15),"ч:мм "),"")</f>
        <v/>
      </c>
      <c r="J7" s="32" t="str">
        <f t="array" ref="J7">IFERROR(TEXT(--MID(-MIN(IF(IF(IF(Расчеты!$C2:$C13="z",Расчеты!$E2:$E13)&gt;=J1,Расчеты!$E2:$E13)&lt;K1,Расчеты!$E2:$E13)),2,15),"ч:мм "),"")</f>
        <v/>
      </c>
      <c r="K7" s="32" t="str">
        <f t="array" ref="K7">IFERROR(TEXT(--MID(-MIN(IF(IF(IF(Расчеты!$C2:$C13="z",Расчеты!$E2:$E13)&gt;=K1,Расчеты!$E2:$E13)&lt;L1,Расчеты!$E2:$E13)),2,15),"ч:мм "),"")</f>
        <v xml:space="preserve">10:02 </v>
      </c>
      <c r="L7" s="32" t="str">
        <f t="array" ref="L7">IFERROR(TEXT(--MID(-MIN(IF(IF(IF(Расчеты!$C2:$C13="z",Расчеты!$E2:$E13)&gt;=L1,Расчеты!$E2:$E13)&lt;M1,Расчеты!$E2:$E13)),2,15),"ч:мм "),"")</f>
        <v/>
      </c>
      <c r="M7" s="32" t="str">
        <f t="array" ref="M7">IFERROR(TEXT(--MID(-MIN(IF(IF(IF(Расчеты!$C2:$C13="z",Расчеты!$E2:$E13)&gt;=M1,Расчеты!$E2:$E13)&lt;N1,Расчеты!$E2:$E13)),2,15),"ч:мм "),"")</f>
        <v/>
      </c>
      <c r="N7" s="32" t="str">
        <f t="array" ref="N7">IFERROR(TEXT(--MID(-MIN(IF(IF(IF(Расчеты!$C2:$C13="z",Расчеты!$E2:$E13)&gt;=N1,Расчеты!$E2:$E13)&lt;O1,Расчеты!$E2:$E13)),2,15),"ч:мм "),"")</f>
        <v/>
      </c>
      <c r="O7" s="32" t="str">
        <f t="array" ref="O7">IFERROR(TEXT(--MID(-MIN(IF(IF(IF(Расчеты!$C2:$C13="z",Расчеты!$E2:$E13)&gt;=O1,Расчеты!$E2:$E13)&lt;P1,Расчеты!$E2:$E13)),2,15),"ч:мм "),"")</f>
        <v/>
      </c>
      <c r="P7" s="32" t="str">
        <f t="array" ref="P7">IFERROR(TEXT(--MID(-MIN(IF(IF(IF(Расчеты!$C2:$C13="z",Расчеты!$E2:$E13)&gt;=P1,Расчеты!$E2:$E13)&lt;Q1,Расчеты!$E2:$E13)),2,15),"ч:мм "),"")</f>
        <v/>
      </c>
      <c r="Q7" s="32" t="str">
        <f t="array" ref="Q7">IFERROR(TEXT(--MID(-MIN(IF(IF(IF(Расчеты!$C2:$C13="z",Расчеты!$E2:$E13)&gt;=Q1,Расчеты!$E2:$E13)&lt;R1,Расчеты!$E2:$E13)),2,15),"ч:мм "),"")</f>
        <v xml:space="preserve">11:35 </v>
      </c>
      <c r="R7" s="32" t="str">
        <f t="array" ref="R7">IFERROR(TEXT(--MID(-MIN(IF(IF(IF(Расчеты!$C2:$C13="z",Расчеты!$E2:$E13)&gt;=R1,Расчеты!$E2:$E13)&lt;S1,Расчеты!$E2:$E13)),2,15),"ч:мм "),"")</f>
        <v/>
      </c>
      <c r="S7" s="32" t="str">
        <f t="array" ref="S7">IFERROR(TEXT(--MID(-MIN(IF(IF(IF(Расчеты!$C2:$C13="z",Расчеты!$E2:$E13)&gt;=S1,Расчеты!$E2:$E13)&lt;T1,Расчеты!$E2:$E13)),2,15),"ч:мм "),"")</f>
        <v/>
      </c>
      <c r="T7" s="32" t="str">
        <f t="array" ref="T7">IFERROR(TEXT(--MID(-MIN(IF(IF(IF(Расчеты!$C2:$C13="z",Расчеты!$E2:$E13)&gt;=T1,Расчеты!$E2:$E13)&lt;U1,Расчеты!$E2:$E13)),2,15),"ч:мм "),"")</f>
        <v/>
      </c>
      <c r="U7" s="32" t="str">
        <f t="array" ref="U7">IFERROR(TEXT(--MID(-MIN(IF(IF(IF(Расчеты!$C2:$C13="z",Расчеты!$E2:$E13)&gt;=U1,Расчеты!$E2:$E13)&lt;V1,Расчеты!$E2:$E13)),2,15),"ч:мм "),"")</f>
        <v/>
      </c>
      <c r="V7" s="32" t="str">
        <f t="array" ref="V7">IFERROR(TEXT(--MID(-MIN(IF(IF(IF(Расчеты!$C2:$C13="z",Расчеты!$E2:$E13)&gt;=V1,Расчеты!$E2:$E13)&lt;W1,Расчеты!$E2:$E13)),2,15),"ч:мм "),"")</f>
        <v/>
      </c>
      <c r="W7" s="32" t="str">
        <f t="array" ref="W7">IFERROR(TEXT(--MID(-MIN(IF(IF(IF(Расчеты!$C2:$C13="z",Расчеты!$E2:$E13)&gt;=W1,Расчеты!$E2:$E13)&lt;X1,Расчеты!$E2:$E13)),2,15),"ч:мм "),"")</f>
        <v xml:space="preserve">13:08 </v>
      </c>
      <c r="X7" s="32" t="str">
        <f t="array" ref="X7">IFERROR(TEXT(--MID(-MIN(IF(IF(IF(Расчеты!$C2:$C13="z",Расчеты!$E2:$E13)&gt;=X1,Расчеты!$E2:$E13)&lt;Y1,Расчеты!$E2:$E13)),2,15),"ч:мм "),"")</f>
        <v/>
      </c>
      <c r="Y7" s="32" t="str">
        <f t="array" ref="Y7">IFERROR(TEXT(--MID(-MIN(IF(IF(IF(Расчеты!$C2:$C13="z",Расчеты!$E2:$E13)&gt;=Y1,Расчеты!$E2:$E13)&lt;Z1,Расчеты!$E2:$E13)),2,15),"ч:мм "),"")</f>
        <v/>
      </c>
      <c r="Z7" s="32" t="str">
        <f t="array" ref="Z7">IFERROR(TEXT(--MID(-MIN(IF(IF(IF(Расчеты!$C2:$C13="z",Расчеты!$E2:$E13)&gt;=Z1,Расчеты!$E2:$E13)&lt;AA1,Расчеты!$E2:$E13)),2,15),"ч:мм "),"")</f>
        <v/>
      </c>
      <c r="AA7" s="32" t="str">
        <f t="array" ref="AA7">IFERROR(TEXT(--MID(-MIN(IF(IF(IF(Расчеты!$C2:$C13="z",Расчеты!$E2:$E13)&gt;=AA1,Расчеты!$E2:$E13)&lt;AB1,Расчеты!$E2:$E13)),2,15),"ч:мм "),"")</f>
        <v/>
      </c>
      <c r="AB7" s="32" t="str">
        <f t="array" ref="AB7">IFERROR(TEXT(--MID(-MIN(IF(IF(IF(Расчеты!$C2:$C13="z",Расчеты!$E2:$E13)&gt;=AB1,Расчеты!$E2:$E13)&lt;AC1,Расчеты!$E2:$E13)),2,15),"ч:мм "),"")</f>
        <v/>
      </c>
      <c r="AC7" s="32" t="str">
        <f t="array" ref="AC7">IFERROR(TEXT(--MID(-MIN(IF(IF(IF(Расчеты!$C2:$C13="z",Расчеты!$E2:$E13)&gt;=AC1,Расчеты!$E2:$E13)&lt;AD1,Расчеты!$E2:$E13)),2,15),"ч:мм "),"")</f>
        <v xml:space="preserve">14:41 </v>
      </c>
      <c r="AD7" s="32" t="str">
        <f t="array" ref="AD7">IFERROR(TEXT(--MID(-MIN(IF(IF(IF(Расчеты!$C2:$C13="z",Расчеты!$E2:$E13)&gt;=AD1,Расчеты!$E2:$E13)&lt;AE1,Расчеты!$E2:$E13)),2,15),"ч:мм "),"")</f>
        <v/>
      </c>
      <c r="AE7" s="32" t="str">
        <f t="array" ref="AE7">IFERROR(TEXT(--MID(-MIN(IF(IF(IF(Расчеты!$C2:$C13="z",Расчеты!$E2:$E13)&gt;=AE1,Расчеты!$E2:$E13)&lt;AF1,Расчеты!$E2:$E13)),2,15),"ч:мм "),"")</f>
        <v/>
      </c>
      <c r="AF7" s="32" t="str">
        <f t="array" ref="AF7">IFERROR(TEXT(--MID(-MIN(IF(IF(IF(Расчеты!$C2:$C13="z",Расчеты!$E2:$E13)&gt;=AF1,Расчеты!$E2:$E13)&lt;AG1,Расчеты!$E2:$E13)),2,15),"ч:мм "),"")</f>
        <v/>
      </c>
      <c r="AG7" s="32" t="str">
        <f t="array" ref="AG7">IFERROR(TEXT(--MID(-MIN(IF(IF(IF(Расчеты!$C2:$C13="z",Расчеты!$E2:$E13)&gt;=AG1,Расчеты!$E2:$E13)&lt;AH1,Расчеты!$E2:$E13)),2,15),"ч:мм "),"")</f>
        <v/>
      </c>
      <c r="AH7" s="32" t="str">
        <f t="array" ref="AH7">IFERROR(TEXT(--MID(-MIN(IF(IF(IF(Расчеты!$C2:$C13="z",Расчеты!$E2:$E13)&gt;=AH1,Расчеты!$E2:$E13)&lt;AI1,Расчеты!$E2:$E13)),2,15),"ч:мм "),"")</f>
        <v/>
      </c>
      <c r="AI7" s="32" t="str">
        <f t="array" ref="AI7">IFERROR(TEXT(--MID(-MIN(IF(IF(IF(Расчеты!$C2:$C13="z",Расчеты!$E2:$E13)&gt;=AI1,Расчеты!$E2:$E13)&lt;AJ1,Расчеты!$E2:$E13)),2,15),"ч:мм "),"")</f>
        <v xml:space="preserve">16:14 </v>
      </c>
      <c r="AJ7" s="32" t="str">
        <f t="array" ref="AJ7">IFERROR(TEXT(--MID(-MIN(IF(IF(IF(Расчеты!$C2:$C13="z",Расчеты!$E2:$E13)&gt;=AJ1,Расчеты!$E2:$E13)&lt;AK1,Расчеты!$E2:$E13)),2,15),"ч:мм "),"")</f>
        <v/>
      </c>
      <c r="AK7" s="32" t="str">
        <f t="array" ref="AK7">IFERROR(TEXT(--MID(-MIN(IF(IF(IF(Расчеты!$C2:$C13="z",Расчеты!$E2:$E13)&gt;=AK1,Расчеты!$E2:$E13)&lt;AL1,Расчеты!$E2:$E13)),2,15),"ч:мм "),"")</f>
        <v/>
      </c>
      <c r="AL7" s="32" t="str">
        <f t="array" ref="AL7">IFERROR(TEXT(--MID(-MIN(IF(IF(IF(Расчеты!$C2:$C13="z",Расчеты!$E2:$E13)&gt;=AL1,Расчеты!$E2:$E13)&lt;AM1,Расчеты!$E2:$E13)),2,15),"ч:мм "),"")</f>
        <v/>
      </c>
      <c r="AM7" s="32" t="str">
        <f t="array" ref="AM7">IFERROR(TEXT(--MID(-MIN(IF(IF(IF(Расчеты!$C2:$C13="z",Расчеты!$E2:$E13)&gt;=AM1,Расчеты!$E2:$E13)&lt;AN1,Расчеты!$E2:$E13)),2,15),"ч:мм "),"")</f>
        <v/>
      </c>
      <c r="AN7" s="32" t="str">
        <f t="array" ref="AN7">IFERROR(TEXT(--MID(-MIN(IF(IF(IF(Расчеты!$C2:$C13="z",Расчеты!$E2:$E13)&gt;=AN1,Расчеты!$E2:$E13)&lt;AO1,Расчеты!$E2:$E13)),2,15),"ч:мм "),"")</f>
        <v/>
      </c>
      <c r="AO7" s="32" t="str">
        <f t="array" ref="AO7">IFERROR(TEXT(--MID(-MIN(IF(IF(IF(Расчеты!$C2:$C13="z",Расчеты!$E2:$E13)&gt;=AO1,Расчеты!$E2:$E13)&lt;AP1,Расчеты!$E2:$E13)),2,15),"ч:мм "),"")</f>
        <v/>
      </c>
      <c r="AP7" s="35" t="str">
        <f t="array" ref="AP7">IFERROR(TEXT(--MID(-MIN(IF(IF(IF(Расчеты!$C2:$C13="z",Расчеты!$E2:$E13)&gt;=AP1,Расчеты!$E2:$E13)&lt;AQ1,Расчеты!$E2:$E13)),2,15),"ч:мм "),"")</f>
        <v xml:space="preserve">17:47 </v>
      </c>
      <c r="AQ7" s="32" t="str">
        <f t="array" ref="AQ7">IFERROR(TEXT(--MID(-MIN(IF(IF(IF(Расчеты!$C2:$C13="z",Расчеты!$E2:$E13)&gt;=AQ1,Расчеты!$E2:$E13)&lt;AR1,Расчеты!$E2:$E13)),2,15),"ч:мм "),"")</f>
        <v/>
      </c>
      <c r="AR7" s="32" t="str">
        <f t="array" ref="AR7">IFERROR(TEXT(--MID(-MIN(IF(IF(IF(Расчеты!$C2:$C13="z",Расчеты!$E2:$E13)&gt;=AR1,Расчеты!$E2:$E13)&lt;AS1,Расчеты!$E2:$E13)),2,15),"ч:мм "),"")</f>
        <v/>
      </c>
      <c r="AS7" s="32" t="str">
        <f t="array" ref="AS7">IFERROR(TEXT(--MID(-MIN(IF(IF(IF(Расчеты!$C2:$C13="z",Расчеты!$E2:$E13)&gt;=AS1,Расчеты!$E2:$E13)&lt;AT1,Расчеты!$E2:$E13)),2,15),"ч:мм "),"")</f>
        <v/>
      </c>
      <c r="AT7" s="32" t="str">
        <f t="array" ref="AT7">IFERROR(TEXT(--MID(-MIN(IF(IF(IF(Расчеты!$C2:$C13="z",Расчеты!$E2:$E13)&gt;=AT1,Расчеты!$E2:$E13)&lt;AU1,Расчеты!$E2:$E13)),2,15),"ч:мм "),"")</f>
        <v/>
      </c>
      <c r="AU7" s="32" t="str">
        <f t="array" ref="AU7">IFERROR(TEXT(--MID(-MIN(IF(IF(IF(Расчеты!$C2:$C13="z",Расчеты!$E2:$E13)&gt;=AU1,Расчеты!$E2:$E13)&lt;AV1,Расчеты!$E2:$E13)),2,15),"ч:мм "),"")</f>
        <v/>
      </c>
      <c r="AV7" s="35" t="str">
        <f t="array" ref="AV7">IFERROR(TEXT(--MID(-MIN(IF(IF(IF(Расчеты!$C2:$C13="z",Расчеты!$E2:$E13)&gt;=AV1,Расчеты!$E2:$E13)&lt;AW1,Расчеты!$E2:$E13)),2,15),"ч:мм "),"")</f>
        <v xml:space="preserve">19:20 </v>
      </c>
      <c r="AW7" s="32" t="str">
        <f t="array" ref="AW7">IFERROR(TEXT(--MID(-MIN(IF(IF(IF(Расчеты!$C2:$C13="z",Расчеты!$E2:$E13)&gt;=AW1,Расчеты!$E2:$E13)&lt;AX1,Расчеты!$E2:$E13)),2,15),"ч:мм "),"")</f>
        <v/>
      </c>
      <c r="AX7" s="32" t="str">
        <f t="array" ref="AX7">IFERROR(TEXT(--MID(-MIN(IF(IF(IF(Расчеты!$C2:$C13="z",Расчеты!$E2:$E13)&gt;=AX1,Расчеты!$E2:$E13)&lt;AY1,Расчеты!$E2:$E13)),2,15),"ч:мм "),"")</f>
        <v/>
      </c>
      <c r="AY7" s="32" t="str">
        <f t="array" ref="AY7">IFERROR(TEXT(--MID(-MIN(IF(IF(IF(Расчеты!$C2:$C13="z",Расчеты!$E2:$E13)&gt;=AY1,Расчеты!$E2:$E13)&lt;AZ1,Расчеты!$E2:$E13)),2,15),"ч:мм "),"")</f>
        <v/>
      </c>
    </row>
    <row r="8" spans="1:75" x14ac:dyDescent="0.25">
      <c r="A8" s="10" t="s">
        <v>25</v>
      </c>
      <c r="B8" s="10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4"/>
      <c r="BA8" s="4" t="str">
        <f t="array" ref="BA8">IF(BA6&lt;Расчеты!$B$2:$K$2,IF(BB6&gt;Расчеты!$B$2:$K$2,Расчеты!$B$2:$K$2,""),"")</f>
        <v/>
      </c>
      <c r="BB8" s="4" t="str">
        <f t="array" ref="BB8">IF(BB6&lt;Расчеты!$B$2:$K$2,IF(BC6&gt;Расчеты!$B$2:$K$2,Расчеты!$B$2:$K$2,""),"")</f>
        <v/>
      </c>
    </row>
    <row r="9" spans="1:75" x14ac:dyDescent="0.25">
      <c r="A9" s="10" t="s">
        <v>26</v>
      </c>
      <c r="B9" s="10"/>
      <c r="C9" s="23"/>
      <c r="D9" s="23"/>
      <c r="E9" s="3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</row>
    <row r="10" spans="1:75" x14ac:dyDescent="0.25">
      <c r="A10" s="12"/>
      <c r="B10" s="53"/>
      <c r="C10" s="55" t="str">
        <f>IFERROR(IF((C9-C7)&lt;0,"",C9-C7),"")</f>
        <v/>
      </c>
      <c r="D10" s="55" t="str">
        <f t="shared" ref="D10:AY10" si="1">IFERROR(IF((D9-D7)&lt;0,"",D9-D7),"")</f>
        <v/>
      </c>
      <c r="E10" s="55" t="str">
        <f t="shared" si="1"/>
        <v/>
      </c>
      <c r="F10" s="55" t="str">
        <f t="shared" si="1"/>
        <v/>
      </c>
      <c r="G10" s="55" t="str">
        <f t="shared" si="1"/>
        <v/>
      </c>
      <c r="H10" s="55" t="str">
        <f t="shared" si="1"/>
        <v/>
      </c>
      <c r="I10" s="55" t="str">
        <f t="shared" si="1"/>
        <v/>
      </c>
      <c r="J10" s="55" t="str">
        <f t="shared" si="1"/>
        <v/>
      </c>
      <c r="K10" s="55" t="str">
        <f t="shared" si="1"/>
        <v/>
      </c>
      <c r="L10" s="55" t="str">
        <f t="shared" si="1"/>
        <v/>
      </c>
      <c r="M10" s="55" t="str">
        <f t="shared" si="1"/>
        <v/>
      </c>
      <c r="N10" s="55" t="str">
        <f t="shared" si="1"/>
        <v/>
      </c>
      <c r="O10" s="55" t="str">
        <f t="shared" si="1"/>
        <v/>
      </c>
      <c r="P10" s="55" t="str">
        <f t="shared" si="1"/>
        <v/>
      </c>
      <c r="Q10" s="55" t="str">
        <f t="shared" si="1"/>
        <v/>
      </c>
      <c r="R10" s="55" t="str">
        <f t="shared" si="1"/>
        <v/>
      </c>
      <c r="S10" s="55" t="str">
        <f t="shared" si="1"/>
        <v/>
      </c>
      <c r="T10" s="55" t="str">
        <f t="shared" si="1"/>
        <v/>
      </c>
      <c r="U10" s="55" t="str">
        <f t="shared" si="1"/>
        <v/>
      </c>
      <c r="V10" s="55" t="str">
        <f t="shared" si="1"/>
        <v/>
      </c>
      <c r="W10" s="55" t="str">
        <f t="shared" si="1"/>
        <v/>
      </c>
      <c r="X10" s="55" t="str">
        <f t="shared" si="1"/>
        <v/>
      </c>
      <c r="Y10" s="55" t="str">
        <f t="shared" si="1"/>
        <v/>
      </c>
      <c r="Z10" s="55" t="str">
        <f t="shared" si="1"/>
        <v/>
      </c>
      <c r="AA10" s="55" t="str">
        <f t="shared" si="1"/>
        <v/>
      </c>
      <c r="AB10" s="55" t="str">
        <f t="shared" si="1"/>
        <v/>
      </c>
      <c r="AC10" s="55" t="str">
        <f t="shared" si="1"/>
        <v/>
      </c>
      <c r="AD10" s="55" t="str">
        <f t="shared" si="1"/>
        <v/>
      </c>
      <c r="AE10" s="55" t="str">
        <f t="shared" si="1"/>
        <v/>
      </c>
      <c r="AF10" s="55" t="str">
        <f t="shared" si="1"/>
        <v/>
      </c>
      <c r="AG10" s="55" t="str">
        <f t="shared" si="1"/>
        <v/>
      </c>
      <c r="AH10" s="55" t="str">
        <f t="shared" si="1"/>
        <v/>
      </c>
      <c r="AI10" s="55" t="str">
        <f t="shared" si="1"/>
        <v/>
      </c>
      <c r="AJ10" s="55" t="str">
        <f t="shared" si="1"/>
        <v/>
      </c>
      <c r="AK10" s="55" t="str">
        <f t="shared" si="1"/>
        <v/>
      </c>
      <c r="AL10" s="55" t="str">
        <f t="shared" si="1"/>
        <v/>
      </c>
      <c r="AM10" s="55" t="str">
        <f t="shared" si="1"/>
        <v/>
      </c>
      <c r="AN10" s="55" t="str">
        <f t="shared" si="1"/>
        <v/>
      </c>
      <c r="AO10" s="55" t="str">
        <f t="shared" si="1"/>
        <v/>
      </c>
      <c r="AP10" s="55" t="str">
        <f t="shared" si="1"/>
        <v/>
      </c>
      <c r="AQ10" s="55" t="str">
        <f t="shared" si="1"/>
        <v/>
      </c>
      <c r="AR10" s="55" t="str">
        <f t="shared" si="1"/>
        <v/>
      </c>
      <c r="AS10" s="55" t="str">
        <f t="shared" si="1"/>
        <v/>
      </c>
      <c r="AT10" s="55" t="str">
        <f t="shared" si="1"/>
        <v/>
      </c>
      <c r="AU10" s="55" t="str">
        <f t="shared" si="1"/>
        <v/>
      </c>
      <c r="AV10" s="55" t="str">
        <f t="shared" si="1"/>
        <v/>
      </c>
      <c r="AW10" s="55" t="str">
        <f t="shared" si="1"/>
        <v/>
      </c>
      <c r="AX10" s="55" t="str">
        <f t="shared" si="1"/>
        <v/>
      </c>
      <c r="AY10" s="55" t="str">
        <f t="shared" si="1"/>
        <v/>
      </c>
    </row>
    <row r="11" spans="1:75" x14ac:dyDescent="0.25">
      <c r="A11" s="10" t="s">
        <v>13</v>
      </c>
      <c r="B11" s="10"/>
      <c r="C11" s="33" t="str">
        <f t="array" ref="C11">IFERROR(TEXT(--MID(-MIN(IF(IF(IF(Расчеты!$F2:$F13="y",Расчеты!$H2:$H13)&gt;=C1,Расчеты!$H2:$H13)&lt;D1,Расчеты!$H2:$H13)),2,15),"ч:мм "),"")</f>
        <v/>
      </c>
      <c r="D11" s="58" t="str">
        <f t="array" ref="D11">IFERROR(TEXT(--MID(-MIN(IF(IF(IF(Расчеты!$F2:$F13="y",Расчеты!$H2:$H13)&gt;=D1,Расчеты!$H2:$H13)&lt;E1,Расчеты!$H2:$H13)),2,15),"ч:мм "),"")</f>
        <v xml:space="preserve">8:15 </v>
      </c>
      <c r="E11" s="33" t="str">
        <f t="array" ref="E11">IFERROR(TEXT(--MID(-MIN(IF(IF(IF(Расчеты!$F2:$F13="y",Расчеты!$H2:$H13)&gt;=E1,Расчеты!$H2:$H13)&lt;F1,Расчеты!$H2:$H13)),2,15),"ч:мм "),"")</f>
        <v/>
      </c>
      <c r="F11" s="33" t="str">
        <f t="array" ref="F11">IFERROR(TEXT(--MID(-MIN(IF(IF(IF(Расчеты!$F2:$F13="y",Расчеты!$H2:$H13)&gt;=F1,Расчеты!$H2:$H13)&lt;G1,Расчеты!$H2:$H13)),2,15),"ч:мм "),"")</f>
        <v/>
      </c>
      <c r="G11" s="33" t="str">
        <f t="array" ref="G11">IFERROR(TEXT(--MID(-MIN(IF(IF(IF(Расчеты!$F2:$F13="y",Расчеты!$H2:$H13)&gt;=G1,Расчеты!$H2:$H13)&lt;H1,Расчеты!$H2:$H13)),2,15),"ч:мм "),"")</f>
        <v/>
      </c>
      <c r="H11" s="33" t="str">
        <f t="array" ref="H11">IFERROR(TEXT(--MID(-MIN(IF(IF(IF(Расчеты!$F2:$F13="y",Расчеты!$H2:$H13)&gt;=H1,Расчеты!$H2:$H13)&lt;I1,Расчеты!$H2:$H13)),2,15),"ч:мм "),"")</f>
        <v/>
      </c>
      <c r="I11" s="33" t="str">
        <f t="array" ref="I11">IFERROR(TEXT(--MID(-MIN(IF(IF(IF(Расчеты!$F2:$F13="y",Расчеты!$H2:$H13)&gt;=I1,Расчеты!$H2:$H13)&lt;J1,Расчеты!$H2:$H13)),2,15),"ч:мм "),"")</f>
        <v xml:space="preserve">9:36 </v>
      </c>
      <c r="J11" s="33" t="str">
        <f t="array" ref="J11">IFERROR(TEXT(--MID(-MIN(IF(IF(IF(Расчеты!$F2:$F13="y",Расчеты!$H2:$H13)&gt;=J1,Расчеты!$H2:$H13)&lt;K1,Расчеты!$H2:$H13)),2,15),"ч:мм "),"")</f>
        <v/>
      </c>
      <c r="K11" s="33" t="str">
        <f t="array" ref="K11">IFERROR(TEXT(--MID(-MIN(IF(IF(IF(Расчеты!$F2:$F13="y",Расчеты!$H2:$H13)&gt;=K1,Расчеты!$H2:$H13)&lt;L1,Расчеты!$H2:$H13)),2,15),"ч:мм "),"")</f>
        <v/>
      </c>
      <c r="L11" s="33" t="str">
        <f t="array" ref="L11">IFERROR(TEXT(--MID(-MIN(IF(IF(IF(Расчеты!$F2:$F13="y",Расчеты!$H2:$H13)&gt;=L1,Расчеты!$H2:$H13)&lt;M1,Расчеты!$H2:$H13)),2,15),"ч:мм "),"")</f>
        <v/>
      </c>
      <c r="M11" s="33" t="str">
        <f t="array" ref="M11">IFERROR(TEXT(--MID(-MIN(IF(IF(IF(Расчеты!$F2:$F13="y",Расчеты!$H2:$H13)&gt;=M1,Расчеты!$H2:$H13)&lt;N1,Расчеты!$H2:$H13)),2,15),"ч:мм "),"")</f>
        <v/>
      </c>
      <c r="N11" s="33" t="str">
        <f t="array" ref="N11">IFERROR(TEXT(--MID(-MIN(IF(IF(IF(Расчеты!$F2:$F13="y",Расчеты!$H2:$H13)&gt;=N1,Расчеты!$H2:$H13)&lt;O1,Расчеты!$H2:$H13)),2,15),"ч:мм "),"")</f>
        <v xml:space="preserve">10:57 </v>
      </c>
      <c r="O11" s="33" t="str">
        <f t="array" ref="O11">IFERROR(TEXT(--MID(-MIN(IF(IF(IF(Расчеты!$F2:$F13="y",Расчеты!$H2:$H13)&gt;=O1,Расчеты!$H2:$H13)&lt;P1,Расчеты!$H2:$H13)),2,15),"ч:мм "),"")</f>
        <v/>
      </c>
      <c r="P11" s="33" t="str">
        <f t="array" ref="P11">IFERROR(TEXT(--MID(-MIN(IF(IF(IF(Расчеты!$F2:$F13="y",Расчеты!$H2:$H13)&gt;=P1,Расчеты!$H2:$H13)&lt;Q1,Расчеты!$H2:$H13)),2,15),"ч:мм "),"")</f>
        <v/>
      </c>
      <c r="Q11" s="33" t="str">
        <f t="array" ref="Q11">IFERROR(TEXT(--MID(-MIN(IF(IF(IF(Расчеты!$F2:$F13="y",Расчеты!$H2:$H13)&gt;=Q1,Расчеты!$H2:$H13)&lt;R1,Расчеты!$H2:$H13)),2,15),"ч:мм "),"")</f>
        <v/>
      </c>
      <c r="R11" s="33" t="str">
        <f t="array" ref="R11">IFERROR(TEXT(--MID(-MIN(IF(IF(IF(Расчеты!$F2:$F13="y",Расчеты!$H2:$H13)&gt;=R1,Расчеты!$H2:$H13)&lt;S1,Расчеты!$H2:$H13)),2,15),"ч:мм "),"")</f>
        <v/>
      </c>
      <c r="S11" s="33" t="str">
        <f t="array" ref="S11">IFERROR(TEXT(--MID(-MIN(IF(IF(IF(Расчеты!$F2:$F13="y",Расчеты!$H2:$H13)&gt;=S1,Расчеты!$H2:$H13)&lt;T1,Расчеты!$H2:$H13)),2,15),"ч:мм "),"")</f>
        <v/>
      </c>
      <c r="T11" s="33" t="str">
        <f t="array" ref="T11">IFERROR(TEXT(--MID(-MIN(IF(IF(IF(Расчеты!$F2:$F13="y",Расчеты!$H2:$H13)&gt;=T1,Расчеты!$H2:$H13)&lt;U1,Расчеты!$H2:$H13)),2,15),"ч:мм "),"")</f>
        <v xml:space="preserve">12:18 </v>
      </c>
      <c r="U11" s="33" t="str">
        <f t="array" ref="U11">IFERROR(TEXT(--MID(-MIN(IF(IF(IF(Расчеты!$F2:$F13="y",Расчеты!$H2:$H13)&gt;=U1,Расчеты!$H2:$H13)&lt;V1,Расчеты!$H2:$H13)),2,15),"ч:мм "),"")</f>
        <v/>
      </c>
      <c r="V11" s="33" t="str">
        <f t="array" ref="V11">IFERROR(TEXT(--MID(-MIN(IF(IF(IF(Расчеты!$F2:$F13="y",Расчеты!$H2:$H13)&gt;=V1,Расчеты!$H2:$H13)&lt;W1,Расчеты!$H2:$H13)),2,15),"ч:мм "),"")</f>
        <v/>
      </c>
      <c r="W11" s="33" t="str">
        <f t="array" ref="W11">IFERROR(TEXT(--MID(-MIN(IF(IF(IF(Расчеты!$F2:$F13="y",Расчеты!$H2:$H13)&gt;=W1,Расчеты!$H2:$H13)&lt;X1,Расчеты!$H2:$H13)),2,15),"ч:мм "),"")</f>
        <v/>
      </c>
      <c r="X11" s="33" t="str">
        <f t="array" ref="X11">IFERROR(TEXT(--MID(-MIN(IF(IF(IF(Расчеты!$F2:$F13="y",Расчеты!$H2:$H13)&gt;=X1,Расчеты!$H2:$H13)&lt;Y1,Расчеты!$H2:$H13)),2,15),"ч:мм "),"")</f>
        <v/>
      </c>
      <c r="Y11" s="33" t="str">
        <f t="array" ref="Y11">IFERROR(TEXT(--MID(-MIN(IF(IF(IF(Расчеты!$F2:$F13="y",Расчеты!$H2:$H13)&gt;=Y1,Расчеты!$H2:$H13)&lt;Z1,Расчеты!$H2:$H13)),2,15),"ч:мм "),"")</f>
        <v xml:space="preserve">13:40 </v>
      </c>
      <c r="Z11" s="33" t="str">
        <f t="array" ref="Z11">IFERROR(TEXT(--MID(-MIN(IF(IF(IF(Расчеты!$F2:$F13="y",Расчеты!$H2:$H13)&gt;=Z1,Расчеты!$H2:$H13)&lt;AA1,Расчеты!$H2:$H13)),2,15),"ч:мм "),"")</f>
        <v/>
      </c>
      <c r="AA11" s="33" t="str">
        <f t="array" ref="AA11">IFERROR(TEXT(--MID(-MIN(IF(IF(IF(Расчеты!$F2:$F13="y",Расчеты!$H2:$H13)&gt;=AA1,Расчеты!$H2:$H13)&lt;AB1,Расчеты!$H2:$H13)),2,15),"ч:мм "),"")</f>
        <v/>
      </c>
      <c r="AB11" s="33" t="str">
        <f t="array" ref="AB11">IFERROR(TEXT(--MID(-MIN(IF(IF(IF(Расчеты!$F2:$F13="y",Расчеты!$H2:$H13)&gt;=AB1,Расчеты!$H2:$H13)&lt;AC1,Расчеты!$H2:$H13)),2,15),"ч:мм "),"")</f>
        <v/>
      </c>
      <c r="AC11" s="33" t="str">
        <f t="array" ref="AC11">IFERROR(TEXT(--MID(-MIN(IF(IF(IF(Расчеты!$F2:$F13="y",Расчеты!$H2:$H13)&gt;=AC1,Расчеты!$H2:$H13)&lt;AD1,Расчеты!$H2:$H13)),2,15),"ч:мм "),"")</f>
        <v/>
      </c>
      <c r="AD11" s="33" t="str">
        <f t="array" ref="AD11">IFERROR(TEXT(--MID(-MIN(IF(IF(IF(Расчеты!$F2:$F13="y",Расчеты!$H2:$H13)&gt;=AD1,Расчеты!$H2:$H13)&lt;AE1,Расчеты!$H2:$H13)),2,15),"ч:мм "),"")</f>
        <v/>
      </c>
      <c r="AE11" s="33" t="str">
        <f t="array" ref="AE11">IFERROR(TEXT(--MID(-MIN(IF(IF(IF(Расчеты!$F2:$F13="y",Расчеты!$H2:$H13)&gt;=AE1,Расчеты!$H2:$H13)&lt;AF1,Расчеты!$H2:$H13)),2,15),"ч:мм "),"")</f>
        <v xml:space="preserve">15:01 </v>
      </c>
      <c r="AF11" s="33" t="str">
        <f t="array" ref="AF11">IFERROR(TEXT(--MID(-MIN(IF(IF(IF(Расчеты!$F2:$F13="y",Расчеты!$H2:$H13)&gt;=AF1,Расчеты!$H2:$H13)&lt;AG1,Расчеты!$H2:$H13)),2,15),"ч:мм "),"")</f>
        <v/>
      </c>
      <c r="AG11" s="33" t="str">
        <f t="array" ref="AG11">IFERROR(TEXT(--MID(-MIN(IF(IF(IF(Расчеты!$F2:$F13="y",Расчеты!$H2:$H13)&gt;=AG1,Расчеты!$H2:$H13)&lt;AH1,Расчеты!$H2:$H13)),2,15),"ч:мм "),"")</f>
        <v/>
      </c>
      <c r="AH11" s="33" t="str">
        <f t="array" ref="AH11">IFERROR(TEXT(--MID(-MIN(IF(IF(IF(Расчеты!$F2:$F13="y",Расчеты!$H2:$H13)&gt;=AH1,Расчеты!$H2:$H13)&lt;AI1,Расчеты!$H2:$H13)),2,15),"ч:мм "),"")</f>
        <v/>
      </c>
      <c r="AI11" s="33" t="str">
        <f t="array" ref="AI11">IFERROR(TEXT(--MID(-MIN(IF(IF(IF(Расчеты!$F2:$F13="y",Расчеты!$H2:$H13)&gt;=AI1,Расчеты!$H2:$H13)&lt;AJ1,Расчеты!$H2:$H13)),2,15),"ч:мм "),"")</f>
        <v/>
      </c>
      <c r="AJ11" s="50" t="str">
        <f t="array" ref="AJ11">IFERROR(TEXT(--MID(-MIN(IF(IF(IF(Расчеты!$F2:$F13="y",Расчеты!$H2:$H13)&gt;=AJ1,Расчеты!$H2:$H13)&lt;AK1,Расчеты!$H2:$H13)),2,15),"ч:мм "),"")</f>
        <v xml:space="preserve">16:22 </v>
      </c>
      <c r="AK11" s="33" t="str">
        <f t="array" ref="AK11">IFERROR(TEXT(--MID(-MIN(IF(IF(IF(Расчеты!$F2:$F13="y",Расчеты!$H2:$H13)&gt;=AK1,Расчеты!$H2:$H13)&lt;AL1,Расчеты!$H2:$H13)),2,15),"ч:мм "),"")</f>
        <v/>
      </c>
      <c r="AL11" s="33" t="str">
        <f t="array" ref="AL11">IFERROR(TEXT(--MID(-MIN(IF(IF(IF(Расчеты!$F2:$F13="y",Расчеты!$H2:$H13)&gt;=AL1,Расчеты!$H2:$H13)&lt;AM1,Расчеты!$H2:$H13)),2,15),"ч:мм "),"")</f>
        <v/>
      </c>
      <c r="AM11" s="33" t="str">
        <f t="array" ref="AM11">IFERROR(TEXT(--MID(-MIN(IF(IF(IF(Расчеты!$F2:$F13="y",Расчеты!$H2:$H13)&gt;=AM1,Расчеты!$H2:$H13)&lt;AN1,Расчеты!$H2:$H13)),2,15),"ч:мм "),"")</f>
        <v/>
      </c>
      <c r="AN11" s="33" t="str">
        <f t="array" ref="AN11">IFERROR(TEXT(--MID(-MIN(IF(IF(IF(Расчеты!$F2:$F13="y",Расчеты!$H2:$H13)&gt;=AN1,Расчеты!$H2:$H13)&lt;AO1,Расчеты!$H2:$H13)),2,15),"ч:мм "),"")</f>
        <v/>
      </c>
      <c r="AO11" s="37" t="str">
        <f t="array" ref="AO11">IFERROR(TEXT(--MID(-MIN(IF(IF(IF(Расчеты!$F2:$F13="y",Расчеты!$H2:$H13)&gt;=AO1,Расчеты!$H2:$H13)&lt;AP1,Расчеты!$H2:$H13)),2,15),"ч:мм "),"")</f>
        <v xml:space="preserve">17:43 </v>
      </c>
      <c r="AP11" s="33" t="str">
        <f t="array" ref="AP11">IFERROR(TEXT(--MID(-MIN(IF(IF(IF(Расчеты!$F2:$F13="y",Расчеты!$H2:$H13)&gt;=AP1,Расчеты!$H2:$H13)&lt;AQ1,Расчеты!$H2:$H13)),2,15),"ч:мм "),"")</f>
        <v/>
      </c>
      <c r="AQ11" s="33" t="str">
        <f t="array" ref="AQ11">IFERROR(TEXT(--MID(-MIN(IF(IF(IF(Расчеты!$F2:$F13="y",Расчеты!$H2:$H13)&gt;=AQ1,Расчеты!$H2:$H13)&lt;AR1,Расчеты!$H2:$H13)),2,15),"ч:мм "),"")</f>
        <v/>
      </c>
      <c r="AR11" s="33" t="str">
        <f t="array" ref="AR11">IFERROR(TEXT(--MID(-MIN(IF(IF(IF(Расчеты!$F2:$F13="y",Расчеты!$H2:$H13)&gt;=AR1,Расчеты!$H2:$H13)&lt;AS1,Расчеты!$H2:$H13)),2,15),"ч:мм "),"")</f>
        <v/>
      </c>
      <c r="AS11" s="33" t="str">
        <f t="array" ref="AS11">IFERROR(TEXT(--MID(-MIN(IF(IF(IF(Расчеты!$F2:$F13="y",Расчеты!$H2:$H13)&gt;=AS1,Расчеты!$H2:$H13)&lt;AT1,Расчеты!$H2:$H13)),2,15),"ч:мм "),"")</f>
        <v/>
      </c>
      <c r="AT11" s="33" t="str">
        <f t="array" ref="AT11">IFERROR(TEXT(--MID(-MIN(IF(IF(IF(Расчеты!$F2:$F13="y",Расчеты!$H2:$H13)&gt;=AT1,Расчеты!$H2:$H13)&lt;AU1,Расчеты!$H2:$H13)),2,15),"ч:мм "),"")</f>
        <v/>
      </c>
      <c r="AU11" s="37" t="str">
        <f t="array" ref="AU11">IFERROR(TEXT(--MID(-MIN(IF(IF(IF(Расчеты!$F2:$F13="y",Расчеты!$H2:$H13)&gt;=AU1,Расчеты!$H2:$H13)&lt;AV1,Расчеты!$H2:$H13)),2,15),"ч:мм "),"")</f>
        <v xml:space="preserve">19:05 </v>
      </c>
      <c r="AV11" s="33" t="str">
        <f t="array" ref="AV11">IFERROR(TEXT(--MID(-MIN(IF(IF(IF(Расчеты!$F2:$F13="y",Расчеты!$H2:$H13)&gt;=AV1,Расчеты!$H2:$H13)&lt;AW1,Расчеты!$H2:$H13)),2,15),"ч:мм "),"")</f>
        <v/>
      </c>
      <c r="AW11" s="33" t="str">
        <f t="array" ref="AW11">IFERROR(TEXT(--MID(-MIN(IF(IF(IF(Расчеты!$F2:$F13="y",Расчеты!$H2:$H13)&gt;=AW1,Расчеты!$H2:$H13)&lt;AX1,Расчеты!$H2:$H13)),2,15),"ч:мм "),"")</f>
        <v/>
      </c>
      <c r="AX11" s="33" t="str">
        <f t="array" ref="AX11">IFERROR(TEXT(--MID(-MIN(IF(IF(IF(Расчеты!$F2:$F13="y",Расчеты!$H2:$H13)&gt;=AX1,Расчеты!$H2:$H13)&lt;AY1,Расчеты!$H2:$H13)),2,15),"ч:мм "),"")</f>
        <v/>
      </c>
      <c r="AY11" s="33" t="str">
        <f t="array" ref="AY11">IFERROR(TEXT(--MID(-MIN(IF(IF(IF(Расчеты!$F2:$F13="y",Расчеты!$H2:$H13)&gt;=AY1,Расчеты!$H2:$H13)&lt;AZ1,Расчеты!$H2:$H13)),2,15),"ч:мм "),"")</f>
        <v/>
      </c>
    </row>
    <row r="12" spans="1:75" x14ac:dyDescent="0.25">
      <c r="A12" s="10" t="s">
        <v>25</v>
      </c>
      <c r="B12" s="10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</row>
    <row r="13" spans="1:75" x14ac:dyDescent="0.25">
      <c r="A13" s="10" t="s">
        <v>26</v>
      </c>
      <c r="B13" s="21"/>
      <c r="C13" s="24"/>
      <c r="D13" s="38"/>
      <c r="E13" s="24"/>
      <c r="F13" s="24"/>
      <c r="G13" s="24"/>
      <c r="H13" s="24"/>
      <c r="I13" s="24"/>
      <c r="J13" s="24"/>
      <c r="K13" s="24"/>
      <c r="L13" s="38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</row>
    <row r="14" spans="1:75" ht="32.25" customHeight="1" thickBot="1" x14ac:dyDescent="0.3">
      <c r="C14" s="56" t="str">
        <f t="shared" ref="C14" si="2">IFERROR(IF((C13-C11)&lt;0,"",C13-C11),"")</f>
        <v/>
      </c>
      <c r="D14" s="56" t="str">
        <f t="shared" ref="D14" si="3">IFERROR(IF((D13-D11)&lt;0,"",D13-D11),"")</f>
        <v/>
      </c>
      <c r="E14" s="56" t="str">
        <f t="shared" ref="E14" si="4">IFERROR(IF((E13-E11)&lt;0,"",E13-E11),"")</f>
        <v/>
      </c>
      <c r="F14" s="56" t="str">
        <f t="shared" ref="F14:AY14" si="5">IFERROR(IF((F13-F11)&lt;0,"",F13-F11),"")</f>
        <v/>
      </c>
      <c r="G14" s="56" t="str">
        <f t="shared" si="5"/>
        <v/>
      </c>
      <c r="H14" s="56" t="str">
        <f t="shared" si="5"/>
        <v/>
      </c>
      <c r="I14" s="56" t="str">
        <f t="shared" si="5"/>
        <v/>
      </c>
      <c r="J14" s="56" t="str">
        <f t="shared" si="5"/>
        <v/>
      </c>
      <c r="K14" s="56" t="str">
        <f t="shared" si="5"/>
        <v/>
      </c>
      <c r="L14" s="56" t="str">
        <f t="shared" si="5"/>
        <v/>
      </c>
      <c r="M14" s="56" t="str">
        <f t="shared" si="5"/>
        <v/>
      </c>
      <c r="N14" s="56" t="str">
        <f t="shared" si="5"/>
        <v/>
      </c>
      <c r="O14" s="56" t="str">
        <f t="shared" si="5"/>
        <v/>
      </c>
      <c r="P14" s="56" t="str">
        <f t="shared" si="5"/>
        <v/>
      </c>
      <c r="Q14" s="56" t="str">
        <f t="shared" si="5"/>
        <v/>
      </c>
      <c r="R14" s="56" t="str">
        <f t="shared" si="5"/>
        <v/>
      </c>
      <c r="S14" s="56" t="str">
        <f t="shared" si="5"/>
        <v/>
      </c>
      <c r="T14" s="56" t="str">
        <f t="shared" si="5"/>
        <v/>
      </c>
      <c r="U14" s="56" t="str">
        <f t="shared" si="5"/>
        <v/>
      </c>
      <c r="V14" s="56" t="str">
        <f t="shared" si="5"/>
        <v/>
      </c>
      <c r="W14" s="56" t="str">
        <f t="shared" si="5"/>
        <v/>
      </c>
      <c r="X14" s="56" t="str">
        <f t="shared" si="5"/>
        <v/>
      </c>
      <c r="Y14" s="56" t="str">
        <f t="shared" si="5"/>
        <v/>
      </c>
      <c r="Z14" s="56" t="str">
        <f t="shared" si="5"/>
        <v/>
      </c>
      <c r="AA14" s="56" t="str">
        <f t="shared" si="5"/>
        <v/>
      </c>
      <c r="AB14" s="56" t="str">
        <f t="shared" si="5"/>
        <v/>
      </c>
      <c r="AC14" s="56" t="str">
        <f t="shared" si="5"/>
        <v/>
      </c>
      <c r="AD14" s="56" t="str">
        <f t="shared" si="5"/>
        <v/>
      </c>
      <c r="AE14" s="56" t="str">
        <f t="shared" si="5"/>
        <v/>
      </c>
      <c r="AF14" s="56" t="str">
        <f t="shared" si="5"/>
        <v/>
      </c>
      <c r="AG14" s="56" t="str">
        <f t="shared" si="5"/>
        <v/>
      </c>
      <c r="AH14" s="56" t="str">
        <f t="shared" si="5"/>
        <v/>
      </c>
      <c r="AI14" s="56" t="str">
        <f t="shared" si="5"/>
        <v/>
      </c>
      <c r="AJ14" s="56" t="str">
        <f t="shared" si="5"/>
        <v/>
      </c>
      <c r="AK14" s="56" t="str">
        <f t="shared" si="5"/>
        <v/>
      </c>
      <c r="AL14" s="56" t="str">
        <f t="shared" si="5"/>
        <v/>
      </c>
      <c r="AM14" s="56" t="str">
        <f t="shared" si="5"/>
        <v/>
      </c>
      <c r="AN14" s="56" t="str">
        <f t="shared" si="5"/>
        <v/>
      </c>
      <c r="AO14" s="56" t="str">
        <f t="shared" si="5"/>
        <v/>
      </c>
      <c r="AP14" s="56" t="str">
        <f t="shared" si="5"/>
        <v/>
      </c>
      <c r="AQ14" s="56" t="str">
        <f t="shared" si="5"/>
        <v/>
      </c>
      <c r="AR14" s="56" t="str">
        <f t="shared" si="5"/>
        <v/>
      </c>
      <c r="AS14" s="56" t="str">
        <f t="shared" si="5"/>
        <v/>
      </c>
      <c r="AT14" s="56" t="str">
        <f t="shared" si="5"/>
        <v/>
      </c>
      <c r="AU14" s="56" t="str">
        <f t="shared" si="5"/>
        <v/>
      </c>
      <c r="AV14" s="56" t="str">
        <f t="shared" si="5"/>
        <v/>
      </c>
      <c r="AW14" s="56" t="str">
        <f t="shared" si="5"/>
        <v/>
      </c>
      <c r="AX14" s="56" t="str">
        <f t="shared" si="5"/>
        <v/>
      </c>
      <c r="AY14" s="56" t="str">
        <f t="shared" si="5"/>
        <v/>
      </c>
    </row>
    <row r="15" spans="1:75" ht="46.5" customHeight="1" thickTop="1" thickBot="1" x14ac:dyDescent="0.75">
      <c r="A15" s="14" t="s">
        <v>21</v>
      </c>
      <c r="B15" s="25">
        <v>0.32291666666666669</v>
      </c>
      <c r="Q15" s="8"/>
      <c r="R15" s="8"/>
      <c r="S15" s="8"/>
      <c r="T15" s="8"/>
      <c r="U15" s="76" t="s">
        <v>22</v>
      </c>
      <c r="V15" s="77"/>
      <c r="W15" s="77"/>
      <c r="X15" s="77"/>
      <c r="Y15" s="77"/>
    </row>
    <row r="16" spans="1:75" ht="45" customHeight="1" thickTop="1" thickBot="1" x14ac:dyDescent="0.95">
      <c r="A16" s="15" t="s">
        <v>24</v>
      </c>
      <c r="B16" s="26">
        <v>0.35416666666666669</v>
      </c>
      <c r="U16" s="75">
        <v>45351.717465277776</v>
      </c>
      <c r="V16" s="75"/>
      <c r="W16" s="75"/>
      <c r="X16" s="75"/>
      <c r="Y16" s="75"/>
      <c r="Z16" s="9"/>
      <c r="AA16" s="9"/>
    </row>
    <row r="17" spans="1:27" ht="45" customHeight="1" thickTop="1" thickBot="1" x14ac:dyDescent="0.95">
      <c r="A17" s="16" t="s">
        <v>23</v>
      </c>
      <c r="B17" s="27">
        <v>0.34375</v>
      </c>
      <c r="U17" s="75"/>
      <c r="V17" s="75"/>
      <c r="W17" s="75"/>
      <c r="X17" s="75"/>
      <c r="Y17" s="75"/>
      <c r="Z17" s="9"/>
      <c r="AA17" s="9"/>
    </row>
    <row r="18" spans="1:27" ht="15" customHeight="1" thickTop="1" x14ac:dyDescent="0.9">
      <c r="U18" s="9"/>
      <c r="V18" s="9"/>
      <c r="W18" s="9"/>
      <c r="X18" s="9"/>
      <c r="Y18" s="9"/>
      <c r="Z18" s="9"/>
      <c r="AA18" s="9"/>
    </row>
    <row r="19" spans="1:27" ht="15" customHeight="1" x14ac:dyDescent="0.9">
      <c r="O19" s="107"/>
      <c r="P19" s="106"/>
      <c r="U19" s="9"/>
      <c r="V19" s="9"/>
      <c r="W19" s="9"/>
      <c r="X19" s="9"/>
      <c r="Y19" s="9"/>
      <c r="Z19" s="9"/>
      <c r="AA19" s="9"/>
    </row>
    <row r="20" spans="1:27" ht="15" customHeight="1" thickBot="1" x14ac:dyDescent="0.95">
      <c r="O20" s="107"/>
      <c r="P20" s="106"/>
      <c r="U20" s="9"/>
      <c r="V20" s="9"/>
      <c r="W20" s="9"/>
      <c r="X20" s="9"/>
      <c r="Y20" s="9"/>
      <c r="Z20" s="9"/>
      <c r="AA20" s="9"/>
    </row>
    <row r="21" spans="1:27" ht="15.75" thickTop="1" x14ac:dyDescent="0.25">
      <c r="A21" s="17" t="s">
        <v>1</v>
      </c>
      <c r="B21" s="28">
        <v>18</v>
      </c>
      <c r="O21" s="107"/>
      <c r="P21" s="106"/>
    </row>
    <row r="22" spans="1:27" x14ac:dyDescent="0.25">
      <c r="A22" s="18" t="s">
        <v>2</v>
      </c>
      <c r="B22" s="29">
        <v>7</v>
      </c>
    </row>
    <row r="23" spans="1:27" ht="15.75" thickBot="1" x14ac:dyDescent="0.3">
      <c r="A23" s="19" t="s">
        <v>14</v>
      </c>
      <c r="B23" s="30">
        <v>8</v>
      </c>
    </row>
    <row r="24" spans="1:27" ht="15.75" thickTop="1" x14ac:dyDescent="0.25"/>
  </sheetData>
  <mergeCells count="2">
    <mergeCell ref="U16:Y17"/>
    <mergeCell ref="U15:Y15"/>
  </mergeCells>
  <dataValidations count="2">
    <dataValidation type="list" errorStyle="information" showInputMessage="1" showErrorMessage="1" errorTitle="Введите да или нет" error="Введите да или нет" sqref="C4:AY4 C8:AY8 C12:AY12" xr:uid="{00000000-0002-0000-0000-000000000000}">
      <formula1>"Да,Нет,"</formula1>
    </dataValidation>
    <dataValidation type="list" allowBlank="1" showInputMessage="1" showErrorMessage="1" sqref="C3:AY3" xr:uid="{00000000-0002-0000-0000-000001000000}">
      <formula1>"1,2"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mandButton1">
          <controlPr defaultSize="0" autoLine="0" autoPict="0" r:id="rId5">
            <anchor moveWithCells="1">
              <from>
                <xdr:col>19</xdr:col>
                <xdr:colOff>381000</xdr:colOff>
                <xdr:row>21</xdr:row>
                <xdr:rowOff>0</xdr:rowOff>
              </from>
              <to>
                <xdr:col>25</xdr:col>
                <xdr:colOff>0</xdr:colOff>
                <xdr:row>23</xdr:row>
                <xdr:rowOff>38100</xdr:rowOff>
              </to>
            </anchor>
          </controlPr>
        </control>
      </mc:Choice>
      <mc:Fallback>
        <control shapeId="1026" r:id="rId4" name="CommandButton1"/>
      </mc:Fallback>
    </mc:AlternateContent>
    <mc:AlternateContent xmlns:mc="http://schemas.openxmlformats.org/markup-compatibility/2006">
      <mc:Choice Requires="x14">
        <control shapeId="1031" r:id="rId6" name="CommandButton2">
          <controlPr defaultSize="0" autoLine="0" autoPict="0" r:id="rId7">
            <anchor moveWithCells="1">
              <from>
                <xdr:col>19</xdr:col>
                <xdr:colOff>390525</xdr:colOff>
                <xdr:row>23</xdr:row>
                <xdr:rowOff>171450</xdr:rowOff>
              </from>
              <to>
                <xdr:col>25</xdr:col>
                <xdr:colOff>0</xdr:colOff>
                <xdr:row>26</xdr:row>
                <xdr:rowOff>85725</xdr:rowOff>
              </to>
            </anchor>
          </controlPr>
        </control>
      </mc:Choice>
      <mc:Fallback>
        <control shapeId="1031" r:id="rId6" name="CommandButton2"/>
      </mc:Fallback>
    </mc:AlternateContent>
    <mc:AlternateContent xmlns:mc="http://schemas.openxmlformats.org/markup-compatibility/2006">
      <mc:Choice Requires="x14">
        <control shapeId="1025" r:id="rId8" name="Button 1">
          <controlPr locked="0" defaultSize="0" print="0" autoFill="0" autoPict="0" macro="[0]!UpdateTime">
            <anchor moveWithCells="1" sizeWithCells="1">
              <from>
                <xdr:col>19</xdr:col>
                <xdr:colOff>381000</xdr:colOff>
                <xdr:row>17</xdr:row>
                <xdr:rowOff>133350</xdr:rowOff>
              </from>
              <to>
                <xdr:col>25</xdr:col>
                <xdr:colOff>9525</xdr:colOff>
                <xdr:row>19</xdr:row>
                <xdr:rowOff>180975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AY24"/>
  <sheetViews>
    <sheetView zoomScale="80" zoomScaleNormal="80" workbookViewId="0">
      <selection activeCell="F15" sqref="F15"/>
    </sheetView>
  </sheetViews>
  <sheetFormatPr defaultRowHeight="15" x14ac:dyDescent="0.25"/>
  <cols>
    <col min="1" max="1" width="16.140625" customWidth="1"/>
    <col min="2" max="2" width="7.42578125" customWidth="1"/>
    <col min="3" max="20" width="6.85546875" customWidth="1"/>
    <col min="21" max="21" width="5.7109375" customWidth="1"/>
    <col min="22" max="51" width="6.85546875" customWidth="1"/>
  </cols>
  <sheetData>
    <row r="1" spans="1:51" x14ac:dyDescent="0.25">
      <c r="A1" s="39"/>
      <c r="B1" s="20"/>
      <c r="C1" s="20">
        <v>0.83333333333333337</v>
      </c>
      <c r="D1" s="20">
        <v>0.84375</v>
      </c>
      <c r="E1" s="20">
        <v>0.85416666666666696</v>
      </c>
      <c r="F1" s="20">
        <v>0.86458333333333304</v>
      </c>
      <c r="G1" s="20">
        <v>0.875</v>
      </c>
      <c r="H1" s="20">
        <v>0.88541666666666696</v>
      </c>
      <c r="I1" s="20">
        <v>0.89583333333333304</v>
      </c>
      <c r="J1" s="20">
        <v>0.90625</v>
      </c>
      <c r="K1" s="20">
        <v>0.91666666666666596</v>
      </c>
      <c r="L1" s="20">
        <v>0.92708333333333304</v>
      </c>
      <c r="M1" s="20">
        <v>0.937499999999999</v>
      </c>
      <c r="N1" s="20">
        <v>0.94791666666666596</v>
      </c>
      <c r="O1" s="20">
        <v>0.95833333333333304</v>
      </c>
      <c r="P1" s="20">
        <v>0.968749999999999</v>
      </c>
      <c r="Q1" s="20">
        <v>0.97916666666666596</v>
      </c>
      <c r="R1" s="20">
        <v>0.98958333333333204</v>
      </c>
      <c r="S1" s="20">
        <v>0.999999999999999</v>
      </c>
      <c r="T1" s="20">
        <v>1.0104166666666701</v>
      </c>
      <c r="U1" s="20">
        <v>1.0208333333333399</v>
      </c>
      <c r="V1" s="20">
        <v>1.03125</v>
      </c>
      <c r="W1" s="20">
        <v>1.0416666666666701</v>
      </c>
      <c r="X1" s="20">
        <v>1.0520833333333299</v>
      </c>
      <c r="Y1" s="20">
        <v>1.0625</v>
      </c>
      <c r="Z1" s="20">
        <v>1.0729166666666701</v>
      </c>
      <c r="AA1" s="20">
        <v>1.0833333333333299</v>
      </c>
      <c r="AB1" s="20">
        <v>1.09375</v>
      </c>
      <c r="AC1" s="20">
        <v>1.1041666666666701</v>
      </c>
      <c r="AD1" s="20">
        <v>1.1145833333333299</v>
      </c>
      <c r="AE1" s="20">
        <v>1.125</v>
      </c>
      <c r="AF1" s="20">
        <v>1.1354166666666701</v>
      </c>
      <c r="AG1" s="20">
        <v>1.1458333333333299</v>
      </c>
      <c r="AH1" s="20">
        <v>1.15625</v>
      </c>
      <c r="AI1" s="20">
        <v>1.1666666666666701</v>
      </c>
      <c r="AJ1" s="20">
        <v>1.1770833333333299</v>
      </c>
      <c r="AK1" s="20">
        <v>1.1875</v>
      </c>
      <c r="AL1" s="20">
        <v>1.1979166666666701</v>
      </c>
      <c r="AM1" s="20">
        <v>1.2083333333333299</v>
      </c>
      <c r="AN1" s="20">
        <v>1.21875</v>
      </c>
      <c r="AO1" s="20">
        <v>1.2291666666666701</v>
      </c>
      <c r="AP1" s="20">
        <v>1.2395833333333299</v>
      </c>
      <c r="AQ1" s="20">
        <v>1.25</v>
      </c>
      <c r="AR1" s="20">
        <v>1.2604166666666701</v>
      </c>
      <c r="AS1" s="20">
        <v>1.2708333333333299</v>
      </c>
      <c r="AT1" s="20">
        <v>1.28125</v>
      </c>
      <c r="AU1" s="20">
        <v>1.2916666666666701</v>
      </c>
      <c r="AV1" s="20">
        <v>1.3020833333333299</v>
      </c>
      <c r="AW1" s="20">
        <v>1.3125</v>
      </c>
      <c r="AX1" s="20">
        <v>1.3229166666666701</v>
      </c>
      <c r="AY1" s="20">
        <v>1.3333333333333299</v>
      </c>
    </row>
    <row r="2" spans="1:51" x14ac:dyDescent="0.25">
      <c r="A2" s="39" t="s">
        <v>11</v>
      </c>
      <c r="B2" s="39"/>
      <c r="C2" s="31" t="str">
        <f t="array" ref="C2">IFERROR(TEXT(--MID(-MIN(IF(IF(IF(Расчеты!$M2:$M13="z",Расчеты!$L2:$L13)&gt;=C1,Расчеты!$L2:$L13)&lt;D1,Расчеты!$L2:$L13)),2,15),"ч:мм "),"")</f>
        <v/>
      </c>
      <c r="D2" s="31" t="str">
        <f t="array" ref="D2">IFERROR(TEXT(--MID(-MIN(IF(IF(IF(Расчеты!$M2:$M13="z",Расчеты!$L2:$L13)&gt;=D1,Расчеты!$L2:$L13)&lt;E1,Расчеты!$L2:$L13)),2,15),"ч:мм "),"")</f>
        <v/>
      </c>
      <c r="E2" s="31" t="str">
        <f t="array" ref="E2">IFERROR(TEXT(--MID(-MIN(IF(IF(IF(Расчеты!$M2:$M13="z",Расчеты!$L2:$L13)&gt;=E1,Расчеты!$L2:$L13)&lt;F1,Расчеты!$L2:$L13)),2,15),"ч:мм "),"")</f>
        <v/>
      </c>
      <c r="F2" s="36" t="str">
        <f t="array" ref="F2">IFERROR(TEXT(--MID(-MIN(IF(IF(IF(Расчеты!$M2:$M13="z",Расчеты!$L2:$L13)&gt;=F1,Расчеты!$L2:$L13)&lt;G1,Расчеты!$L2:$L13)),2,15),"ч:мм "),"")</f>
        <v xml:space="preserve">20:45 </v>
      </c>
      <c r="G2" s="31" t="str">
        <f t="array" ref="G2">IFERROR(TEXT(--MID(-MIN(IF(IF(IF(Расчеты!$M2:$M13="z",Расчеты!$L2:$L13)&gt;=G1,Расчеты!$L2:$L13)&lt;H1,Расчеты!$L2:$L13)),2,15),"ч:мм "),"")</f>
        <v/>
      </c>
      <c r="H2" s="31" t="str">
        <f t="array" ref="H2">IFERROR(TEXT(--MID(-MIN(IF(IF(IF(Расчеты!$M2:$M13="z",Расчеты!$L2:$L13)&gt;=H1,Расчеты!$L2:$L13)&lt;I1,Расчеты!$L2:$L13)),2,15),"ч:мм "),"")</f>
        <v/>
      </c>
      <c r="I2" s="31" t="str">
        <f t="array" ref="I2">IFERROR(TEXT(--MID(-MIN(IF(IF(IF(Расчеты!$M2:$M13="z",Расчеты!$L2:$L13)&gt;=I1,Расчеты!$L2:$L13)&lt;J1,Расчеты!$L2:$L13)),2,15),"ч:мм "),"")</f>
        <v/>
      </c>
      <c r="J2" s="36" t="str">
        <f t="array" ref="J2">IFERROR(TEXT(--MID(-MIN(IF(IF(IF(Расчеты!$M2:$M13="z",Расчеты!$L2:$L13)&gt;=J1,Расчеты!$L2:$L13)&lt;K1,Расчеты!$L2:$L13)),2,15),"ч:мм "),"")</f>
        <v xml:space="preserve">21:57 </v>
      </c>
      <c r="K2" s="31" t="str">
        <f t="array" ref="K2">IFERROR(TEXT(--MID(-MIN(IF(IF(IF(Расчеты!$M2:$M13="z",Расчеты!$L2:$L13)&gt;=K1,Расчеты!$L2:$L13)&lt;L1,Расчеты!$L2:$L13)),2,15),"ч:мм "),"")</f>
        <v/>
      </c>
      <c r="L2" s="31" t="str">
        <f t="array" ref="L2">IFERROR(TEXT(--MID(-MIN(IF(IF(IF(Расчеты!$M2:$M13="z",Расчеты!$L2:$L13)&gt;=L1,Расчеты!$L2:$L13)&lt;M1,Расчеты!$L2:$L13)),2,15),"ч:мм "),"")</f>
        <v/>
      </c>
      <c r="M2" s="31" t="str">
        <f t="array" ref="M2">IFERROR(TEXT(--MID(-MIN(IF(IF(IF(Расчеты!$M2:$M13="z",Расчеты!$L2:$L13)&gt;=M1,Расчеты!$L2:$L13)&lt;N1,Расчеты!$L2:$L13)),2,15),"ч:мм "),"")</f>
        <v/>
      </c>
      <c r="N2" s="31" t="str">
        <f t="array" ref="N2">IFERROR(TEXT(--MID(-MIN(IF(IF(IF(Расчеты!$M2:$M13="z",Расчеты!$L2:$L13)&gt;=N1,Расчеты!$L2:$L13)&lt;O1,Расчеты!$L2:$L13)),2,15),"ч:мм "),"")</f>
        <v/>
      </c>
      <c r="O2" s="36" t="str">
        <f t="array" ref="O2">IFERROR(TEXT(--MID(-MIN(IF(IF(IF(Расчеты!$M2:$M13="z",Расчеты!$L2:$L13)&gt;=O1,Расчеты!$L2:$L13)&lt;P1,Расчеты!$L2:$L13)),2,15),"ч:мм "),"")</f>
        <v xml:space="preserve">23:09 </v>
      </c>
      <c r="P2" s="31" t="str">
        <f t="array" ref="P2">IFERROR(TEXT(--MID(-MIN(IF(IF(IF(Расчеты!$M2:$M13="z",Расчеты!$L2:$L13)&gt;=P1,Расчеты!$L2:$L13)&lt;Q1,Расчеты!$L2:$L13)),2,15),"ч:мм "),"")</f>
        <v/>
      </c>
      <c r="Q2" s="31" t="str">
        <f t="array" ref="Q2">IFERROR(TEXT(--MID(-MIN(IF(IF(IF(Расчеты!$M2:$M13="z",Расчеты!$L2:$L13)&gt;=Q1,Расчеты!$L2:$L13)&lt;R1,Расчеты!$L2:$L13)),2,15),"ч:мм "),"")</f>
        <v/>
      </c>
      <c r="R2" s="31" t="str">
        <f t="array" ref="R2">IFERROR(TEXT(--MID(-MIN(IF(IF(IF(Расчеты!$M2:$M13="z",Расчеты!$L2:$L13)&gt;=R1,Расчеты!$L2:$L13)&lt;S1,Расчеты!$L2:$L13)),2,15),"ч:мм "),"")</f>
        <v/>
      </c>
      <c r="S2" s="31" t="str">
        <f t="array" ref="S2">IFERROR(TEXT(--MID(-MIN(IF(IF(IF(Расчеты!$M2:$M13="z",Расчеты!$L2:$L13)&gt;=S1,Расчеты!$L2:$L13)&lt;T1,Расчеты!$L2:$L13)),2,15),"ч:мм "),"")</f>
        <v/>
      </c>
      <c r="T2" s="31" t="str">
        <f t="array" ref="T2">IFERROR(TEXT(--MID(-MIN(IF(IF(IF(Расчеты!$M2:$M13="z",Расчеты!$L2:$L13)&gt;=T1,Расчеты!$L2:$L13)&lt;U1,Расчеты!$L2:$L13)),2,15),"ч:мм "),"")</f>
        <v xml:space="preserve">0:21 </v>
      </c>
      <c r="U2" s="31" t="str">
        <f t="array" ref="U2">IFERROR(TEXT(--MID(-MIN(IF(IF(IF(Расчеты!$M2:$M13="z",Расчеты!$L2:$L13)&gt;=U1,Расчеты!$L2:$L13)&lt;V1,Расчеты!$L2:$L13)),2,15),"ч:мм "),"")</f>
        <v/>
      </c>
      <c r="V2" s="31" t="str">
        <f t="array" ref="V2">IFERROR(TEXT(--MID(-MIN(IF(IF(IF(Расчеты!$M2:$M13="z",Расчеты!$L2:$L13)&gt;=V1,Расчеты!$L2:$L13)&lt;W1,Расчеты!$L2:$L13)),2,15),"ч:мм "),"")</f>
        <v/>
      </c>
      <c r="W2" s="31" t="str">
        <f t="array" ref="W2">IFERROR(TEXT(--MID(-MIN(IF(IF(IF(Расчеты!$M2:$M13="z",Расчеты!$L2:$L13)&gt;=W1,Расчеты!$L2:$L13)&lt;X1,Расчеты!$L2:$L13)),2,15),"ч:мм "),"")</f>
        <v/>
      </c>
      <c r="X2" s="31" t="str">
        <f t="array" ref="X2">IFERROR(TEXT(--MID(-MIN(IF(IF(IF(Расчеты!$M2:$M13="z",Расчеты!$L2:$L13)&gt;=X1,Расчеты!$L2:$L13)&lt;Y1,Расчеты!$L2:$L13)),2,15),"ч:мм "),"")</f>
        <v/>
      </c>
      <c r="Y2" s="31" t="str">
        <f t="array" ref="Y2">IFERROR(TEXT(--MID(-MIN(IF(IF(IF(Расчеты!$M2:$M13="z",Расчеты!$L2:$L13)&gt;=Y1,Расчеты!$L2:$L13)&lt;Z1,Расчеты!$L2:$L13)),2,15),"ч:мм "),"")</f>
        <v xml:space="preserve">1:33 </v>
      </c>
      <c r="Z2" s="31" t="str">
        <f t="array" ref="Z2">IFERROR(TEXT(--MID(-MIN(IF(IF(IF(Расчеты!$M2:$M13="z",Расчеты!$L2:$L13)&gt;=Z1,Расчеты!$L2:$L13)&lt;AA1,Расчеты!$L2:$L13)),2,15),"ч:мм "),"")</f>
        <v/>
      </c>
      <c r="AA2" s="31" t="str">
        <f t="array" ref="AA2">IFERROR(TEXT(--MID(-MIN(IF(IF(IF(Расчеты!$M2:$M13="z",Расчеты!$L2:$L13)&gt;=AA1,Расчеты!$L2:$L13)&lt;AB1,Расчеты!$L2:$L13)),2,15),"ч:мм "),"")</f>
        <v/>
      </c>
      <c r="AB2" s="31" t="str">
        <f t="array" ref="AB2">IFERROR(TEXT(--MID(-MIN(IF(IF(IF(Расчеты!$M2:$M13="z",Расчеты!$L2:$L13)&gt;=AB1,Расчеты!$L2:$L13)&lt;AC1,Расчеты!$L2:$L13)),2,15),"ч:мм "),"")</f>
        <v/>
      </c>
      <c r="AC2" s="31" t="str">
        <f t="array" ref="AC2">IFERROR(TEXT(--MID(-MIN(IF(IF(IF(Расчеты!$M2:$M13="z",Расчеты!$L2:$L13)&gt;=AC1,Расчеты!$L2:$L13)&lt;AD1,Расчеты!$L2:$L13)),2,15),"ч:мм "),"")</f>
        <v/>
      </c>
      <c r="AD2" s="31" t="str">
        <f t="array" ref="AD2">IFERROR(TEXT(--MID(-MIN(IF(IF(IF(Расчеты!$M2:$M13="z",Расчеты!$L2:$L13)&gt;=AD1,Расчеты!$L2:$L13)&lt;AE1,Расчеты!$L2:$L13)),2,15),"ч:мм "),"")</f>
        <v xml:space="preserve">2:46 </v>
      </c>
      <c r="AE2" s="31" t="str">
        <f t="array" ref="AE2">IFERROR(TEXT(--MID(-MIN(IF(IF(IF(Расчеты!$M2:$M13="z",Расчеты!$L2:$L13)&gt;=AE1,Расчеты!$L2:$L13)&lt;AF1,Расчеты!$L2:$L13)),2,15),"ч:мм "),"")</f>
        <v/>
      </c>
      <c r="AF2" s="31" t="str">
        <f t="array" ref="AF2">IFERROR(TEXT(--MID(-MIN(IF(IF(IF(Расчеты!$M2:$M13="z",Расчеты!$L2:$L13)&gt;=AF1,Расчеты!$L2:$L13)&lt;AG1,Расчеты!$L2:$L13)),2,15),"ч:мм "),"")</f>
        <v/>
      </c>
      <c r="AG2" s="31" t="str">
        <f t="array" ref="AG2">IFERROR(TEXT(--MID(-MIN(IF(IF(IF(Расчеты!$M2:$M13="z",Расчеты!$L2:$L13)&gt;=AG1,Расчеты!$L2:$L13)&lt;AH1,Расчеты!$L2:$L13)),2,15),"ч:мм "),"")</f>
        <v/>
      </c>
      <c r="AH2" s="31" t="str">
        <f t="array" ref="AH2">IFERROR(TEXT(--MID(-MIN(IF(IF(IF(Расчеты!$M2:$M13="z",Расчеты!$L2:$L13)&gt;=AH1,Расчеты!$L2:$L13)&lt;AI1,Расчеты!$L2:$L13)),2,15),"ч:мм "),"")</f>
        <v xml:space="preserve">3:58 </v>
      </c>
      <c r="AI2" s="31" t="str">
        <f t="array" ref="AI2">IFERROR(TEXT(--MID(-MIN(IF(IF(IF(Расчеты!$M2:$M13="z",Расчеты!$L2:$L13)&gt;=AI1,Расчеты!$L2:$L13)&lt;AJ1,Расчеты!$L2:$L13)),2,15),"ч:мм "),"")</f>
        <v/>
      </c>
      <c r="AJ2" s="31" t="str">
        <f t="array" ref="AJ2">IFERROR(TEXT(--MID(-MIN(IF(IF(IF(Расчеты!$M2:$M13="z",Расчеты!$L2:$L13)&gt;=AJ1,Расчеты!$L2:$L13)&lt;AK1,Расчеты!$L2:$L13)),2,15),"ч:мм "),"")</f>
        <v/>
      </c>
      <c r="AK2" s="31" t="str">
        <f t="array" ref="AK2">IFERROR(TEXT(--MID(-MIN(IF(IF(IF(Расчеты!$M2:$M13="z",Расчеты!$L2:$L13)&gt;=AK1,Расчеты!$L2:$L13)&lt;AL1,Расчеты!$L2:$L13)),2,15),"ч:мм "),"")</f>
        <v/>
      </c>
      <c r="AL2" s="31" t="str">
        <f t="array" ref="AL2">IFERROR(TEXT(--MID(-MIN(IF(IF(IF(Расчеты!$M2:$M13="z",Расчеты!$L2:$L13)&gt;=AL1,Расчеты!$L2:$L13)&lt;AM1,Расчеты!$L2:$L13)),2,15),"ч:мм "),"")</f>
        <v/>
      </c>
      <c r="AM2" s="31" t="str">
        <f t="array" ref="AM2">IFERROR(TEXT(--MID(-MIN(IF(IF(IF(Расчеты!$M2:$M13="z",Расчеты!$L2:$L13)&gt;=AM1,Расчеты!$L2:$L13)&lt;AN1,Расчеты!$L2:$L13)),2,15),"ч:мм "),"")</f>
        <v xml:space="preserve">5:10 </v>
      </c>
      <c r="AN2" s="31" t="str">
        <f t="array" ref="AN2">IFERROR(TEXT(--MID(-MIN(IF(IF(IF(Расчеты!$M2:$M13="z",Расчеты!$L2:$L13)&gt;=AN1,Расчеты!$L2:$L13)&lt;AO1,Расчеты!$L2:$L13)),2,15),"ч:мм "),"")</f>
        <v/>
      </c>
      <c r="AO2" s="31" t="str">
        <f t="array" ref="AO2">IFERROR(TEXT(--MID(-MIN(IF(IF(IF(Расчеты!$M2:$M13="z",Расчеты!$L2:$L13)&gt;=AO1,Расчеты!$L2:$L13)&lt;AP1,Расчеты!$L2:$L13)),2,15),"ч:мм "),"")</f>
        <v/>
      </c>
      <c r="AP2" s="31" t="str">
        <f t="array" ref="AP2">IFERROR(TEXT(--MID(-MIN(IF(IF(IF(Расчеты!$M2:$M13="z",Расчеты!$L2:$L13)&gt;=AP1,Расчеты!$L2:$L13)&lt;AQ1,Расчеты!$L2:$L13)),2,15),"ч:мм "),"")</f>
        <v/>
      </c>
      <c r="AQ2" s="31" t="str">
        <f t="array" ref="AQ2">IFERROR(TEXT(--MID(-MIN(IF(IF(IF(Расчеты!$M2:$M13="z",Расчеты!$L2:$L13)&gt;=AQ1,Расчеты!$L2:$L13)&lt;AR1,Расчеты!$L2:$L13)),2,15),"ч:мм "),"")</f>
        <v/>
      </c>
      <c r="AR2" s="31" t="str">
        <f t="array" ref="AR2">IFERROR(TEXT(--MID(-MIN(IF(IF(IF(Расчеты!$M2:$M13="z",Расчеты!$L2:$L13)&gt;=AR1,Расчеты!$L2:$L13)&lt;AS1,Расчеты!$L2:$L13)),2,15),"ч:мм "),"")</f>
        <v xml:space="preserve">6:22 </v>
      </c>
      <c r="AS2" s="31" t="str">
        <f t="array" ref="AS2">IFERROR(TEXT(--MID(-MIN(IF(IF(IF(Расчеты!$M2:$M13="z",Расчеты!$L2:$L13)&gt;=AS1,Расчеты!$L2:$L13)&lt;AT1,Расчеты!$L2:$L13)),2,15),"ч:мм "),"")</f>
        <v/>
      </c>
      <c r="AT2" s="31" t="str">
        <f t="array" ref="AT2">IFERROR(TEXT(--MID(-MIN(IF(IF(IF(Расчеты!$M2:$M13="z",Расчеты!$L2:$L13)&gt;=AT1,Расчеты!$L2:$L13)&lt;AU1,Расчеты!$L2:$L13)),2,15),"ч:мм "),"")</f>
        <v/>
      </c>
      <c r="AU2" s="31" t="str">
        <f t="array" ref="AU2">IFERROR(TEXT(--MID(-MIN(IF(IF(IF(Расчеты!$M2:$M13="z",Расчеты!$L2:$L13)&gt;=AU1,Расчеты!$L2:$L13)&lt;AV1,Расчеты!$L2:$L13)),2,15),"ч:мм "),"")</f>
        <v/>
      </c>
      <c r="AV2" s="31" t="str">
        <f t="array" ref="AV2">IFERROR(TEXT(--MID(-MIN(IF(IF(IF(Расчеты!$M2:$M13="z",Расчеты!$L2:$L13)&gt;=AV1,Расчеты!$L2:$L13)&lt;AW1,Расчеты!$L2:$L13)),2,15),"ч:мм "),"")</f>
        <v/>
      </c>
      <c r="AW2" s="31" t="str">
        <f t="array" ref="AW2">IFERROR(TEXT(--MID(-MIN(IF(IF(IF(Расчеты!$M2:$M13="z",Расчеты!$L2:$L13)&gt;=AW1,Расчеты!$L2:$L13)&lt;AX1,Расчеты!$L2:$L13)),2,15),"ч:мм "),"")</f>
        <v xml:space="preserve">7:35 </v>
      </c>
      <c r="AX2" s="31" t="str">
        <f t="array" ref="AX2">IFERROR(TEXT(--MID(-MIN(IF(IF(IF(Расчеты!$M2:$M13="z",Расчеты!$L2:$L13)&gt;=AX1,Расчеты!$L2:$L13)&lt;AY1,Расчеты!$L2:$L13)),2,15),"ч:мм "),"")</f>
        <v/>
      </c>
      <c r="AY2" s="31" t="str">
        <f t="array" ref="AY2">IFERROR(TEXT(--MID(-MIN(IF(IF(IF(Расчеты!$M2:$M13="z",Расчеты!$L2:$L13)&gt;=AY1,Расчеты!$L2:$L13)&lt;#REF!,Расчеты!$L2:$L13)),2,15),"ч:мм "),"")</f>
        <v/>
      </c>
    </row>
    <row r="3" spans="1:51" x14ac:dyDescent="0.25">
      <c r="A3" s="39" t="s">
        <v>30</v>
      </c>
      <c r="B3" s="39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</row>
    <row r="4" spans="1:51" x14ac:dyDescent="0.25">
      <c r="A4" s="39" t="s">
        <v>25</v>
      </c>
      <c r="B4" s="39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</row>
    <row r="5" spans="1:51" x14ac:dyDescent="0.25">
      <c r="A5" s="39" t="s">
        <v>26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</row>
    <row r="6" spans="1:51" x14ac:dyDescent="0.25">
      <c r="A6" s="42"/>
      <c r="B6" s="42"/>
      <c r="C6" s="55" t="str">
        <f>IFERROR(IF((C5-C2)&lt;0,"",C5-C2),"")</f>
        <v/>
      </c>
      <c r="D6" s="55" t="str">
        <f t="shared" ref="D6:AY6" si="0">IFERROR(IF((D5-D2)&lt;0,"",D5-D2),"")</f>
        <v/>
      </c>
      <c r="E6" s="55" t="str">
        <f t="shared" si="0"/>
        <v/>
      </c>
      <c r="F6" s="55" t="str">
        <f t="shared" si="0"/>
        <v/>
      </c>
      <c r="G6" s="55" t="str">
        <f t="shared" si="0"/>
        <v/>
      </c>
      <c r="H6" s="55" t="str">
        <f t="shared" si="0"/>
        <v/>
      </c>
      <c r="I6" s="55" t="str">
        <f t="shared" si="0"/>
        <v/>
      </c>
      <c r="J6" s="55" t="str">
        <f t="shared" si="0"/>
        <v/>
      </c>
      <c r="K6" s="55" t="str">
        <f t="shared" si="0"/>
        <v/>
      </c>
      <c r="L6" s="55" t="str">
        <f t="shared" si="0"/>
        <v/>
      </c>
      <c r="M6" s="55" t="str">
        <f t="shared" si="0"/>
        <v/>
      </c>
      <c r="N6" s="55" t="str">
        <f t="shared" si="0"/>
        <v/>
      </c>
      <c r="O6" s="55" t="str">
        <f t="shared" si="0"/>
        <v/>
      </c>
      <c r="P6" s="55" t="str">
        <f t="shared" si="0"/>
        <v/>
      </c>
      <c r="Q6" s="55" t="str">
        <f t="shared" si="0"/>
        <v/>
      </c>
      <c r="R6" s="55" t="str">
        <f t="shared" si="0"/>
        <v/>
      </c>
      <c r="S6" s="55" t="str">
        <f t="shared" si="0"/>
        <v/>
      </c>
      <c r="T6" s="55" t="str">
        <f t="shared" si="0"/>
        <v/>
      </c>
      <c r="U6" s="55" t="str">
        <f t="shared" si="0"/>
        <v/>
      </c>
      <c r="V6" s="55" t="str">
        <f t="shared" si="0"/>
        <v/>
      </c>
      <c r="W6" s="55" t="str">
        <f t="shared" si="0"/>
        <v/>
      </c>
      <c r="X6" s="55" t="str">
        <f t="shared" si="0"/>
        <v/>
      </c>
      <c r="Y6" s="55" t="str">
        <f t="shared" si="0"/>
        <v/>
      </c>
      <c r="Z6" s="55" t="str">
        <f t="shared" si="0"/>
        <v/>
      </c>
      <c r="AA6" s="55" t="str">
        <f t="shared" si="0"/>
        <v/>
      </c>
      <c r="AB6" s="55" t="str">
        <f t="shared" si="0"/>
        <v/>
      </c>
      <c r="AC6" s="55" t="str">
        <f t="shared" si="0"/>
        <v/>
      </c>
      <c r="AD6" s="55" t="str">
        <f t="shared" si="0"/>
        <v/>
      </c>
      <c r="AE6" s="55" t="str">
        <f t="shared" si="0"/>
        <v/>
      </c>
      <c r="AF6" s="55" t="str">
        <f t="shared" si="0"/>
        <v/>
      </c>
      <c r="AG6" s="55" t="str">
        <f t="shared" si="0"/>
        <v/>
      </c>
      <c r="AH6" s="55" t="str">
        <f t="shared" si="0"/>
        <v/>
      </c>
      <c r="AI6" s="55" t="str">
        <f t="shared" si="0"/>
        <v/>
      </c>
      <c r="AJ6" s="55" t="str">
        <f t="shared" si="0"/>
        <v/>
      </c>
      <c r="AK6" s="55" t="str">
        <f t="shared" si="0"/>
        <v/>
      </c>
      <c r="AL6" s="55" t="str">
        <f t="shared" si="0"/>
        <v/>
      </c>
      <c r="AM6" s="55" t="str">
        <f t="shared" si="0"/>
        <v/>
      </c>
      <c r="AN6" s="55" t="str">
        <f t="shared" si="0"/>
        <v/>
      </c>
      <c r="AO6" s="55" t="str">
        <f t="shared" si="0"/>
        <v/>
      </c>
      <c r="AP6" s="55" t="str">
        <f t="shared" si="0"/>
        <v/>
      </c>
      <c r="AQ6" s="55" t="str">
        <f t="shared" si="0"/>
        <v/>
      </c>
      <c r="AR6" s="55" t="str">
        <f t="shared" si="0"/>
        <v/>
      </c>
      <c r="AS6" s="55" t="str">
        <f t="shared" si="0"/>
        <v/>
      </c>
      <c r="AT6" s="55" t="str">
        <f t="shared" si="0"/>
        <v/>
      </c>
      <c r="AU6" s="55" t="str">
        <f t="shared" si="0"/>
        <v/>
      </c>
      <c r="AV6" s="55" t="str">
        <f t="shared" si="0"/>
        <v/>
      </c>
      <c r="AW6" s="55" t="str">
        <f t="shared" si="0"/>
        <v/>
      </c>
      <c r="AX6" s="55" t="str">
        <f t="shared" si="0"/>
        <v/>
      </c>
      <c r="AY6" s="55" t="str">
        <f t="shared" si="0"/>
        <v/>
      </c>
    </row>
    <row r="7" spans="1:51" x14ac:dyDescent="0.25">
      <c r="A7" s="39" t="s">
        <v>12</v>
      </c>
      <c r="B7" s="39"/>
      <c r="C7" s="31" t="str">
        <f t="array" ref="C7">IFERROR(TEXT(--MID(-MIN(IF(IF(IF(Расчеты!$M2:$M13="z",Расчеты!$O2:$O13)&gt;=C1,Расчеты!$O2:$O13)&lt;D1,Расчеты!$O2:$O13)),2,15),"ч:мм "),"")</f>
        <v/>
      </c>
      <c r="D7" s="31" t="str">
        <f t="array" ref="D7">IFERROR(TEXT(--MID(-MIN(IF(IF(IF(Расчеты!$M2:$M13="z",Расчеты!$O2:$O13)&gt;=D1,Расчеты!$O2:$O13)&lt;E1,Расчеты!$O2:$O13)),2,15),"ч:мм "),"")</f>
        <v/>
      </c>
      <c r="E7" s="36" t="str">
        <f t="array" ref="E7">IFERROR(TEXT(--MID(-MIN(IF(IF(IF(Расчеты!$M2:$M13="z",Расчеты!$O2:$O13)&gt;=E1,Расчеты!$O2:$O13)&lt;F1,Расчеты!$O2:$O13)),2,15),"ч:мм "),"")</f>
        <v xml:space="preserve">20:30 </v>
      </c>
      <c r="F7" s="31" t="str">
        <f t="array" ref="F7">IFERROR(TEXT(--MID(-MIN(IF(IF(IF(Расчеты!$M2:$M13="z",Расчеты!$O2:$O13)&gt;=F1,Расчеты!$O2:$O13)&lt;G1,Расчеты!$O2:$O13)),2,15),"ч:мм "),"")</f>
        <v/>
      </c>
      <c r="G7" s="31" t="str">
        <f t="array" ref="G7">IFERROR(TEXT(--MID(-MIN(IF(IF(IF(Расчеты!$M2:$M13="z",Расчеты!$O2:$O13)&gt;=G1,Расчеты!$O2:$O13)&lt;H1,Расчеты!$O2:$O13)),2,15),"ч:мм "),"")</f>
        <v/>
      </c>
      <c r="H7" s="31" t="str">
        <f t="array" ref="H7">IFERROR(TEXT(--MID(-MIN(IF(IF(IF(Расчеты!$M2:$M13="z",Расчеты!$O2:$O13)&gt;=H1,Расчеты!$O2:$O13)&lt;I1,Расчеты!$O2:$O13)),2,15),"ч:мм "),"")</f>
        <v/>
      </c>
      <c r="I7" s="31" t="str">
        <f t="array" ref="I7">IFERROR(TEXT(--MID(-MIN(IF(IF(IF(Расчеты!$M2:$M13="z",Расчеты!$O2:$O13)&gt;=I1,Расчеты!$O2:$O13)&lt;J1,Расчеты!$O2:$O13)),2,15),"ч:мм "),"")</f>
        <v/>
      </c>
      <c r="J7" s="31" t="str">
        <f t="array" ref="J7">IFERROR(TEXT(--MID(-MIN(IF(IF(IF(Расчеты!$M2:$M13="z",Расчеты!$O2:$O13)&gt;=J1,Расчеты!$O2:$O13)&lt;K1,Расчеты!$O2:$O13)),2,15),"ч:мм "),"")</f>
        <v/>
      </c>
      <c r="K7" s="36" t="str">
        <f t="array" ref="K7">IFERROR(TEXT(--MID(-MIN(IF(IF(IF(Расчеты!$M2:$M13="z",Расчеты!$O2:$O13)&gt;=K1,Расчеты!$O2:$O13)&lt;L1,Расчеты!$O2:$O13)),2,15),"ч:мм "),"")</f>
        <v xml:space="preserve">22:02 </v>
      </c>
      <c r="L7" s="31" t="str">
        <f t="array" ref="L7">IFERROR(TEXT(--MID(-MIN(IF(IF(IF(Расчеты!$M2:$M13="z",Расчеты!$O2:$O13)&gt;=L1,Расчеты!$O2:$O13)&lt;M1,Расчеты!$O2:$O13)),2,15),"ч:мм "),"")</f>
        <v/>
      </c>
      <c r="M7" s="31" t="str">
        <f t="array" ref="M7">IFERROR(TEXT(--MID(-MIN(IF(IF(IF(Расчеты!$M2:$M13="z",Расчеты!$O2:$O13)&gt;=M1,Расчеты!$O2:$O13)&lt;N1,Расчеты!$O2:$O13)),2,15),"ч:мм "),"")</f>
        <v/>
      </c>
      <c r="N7" s="31" t="str">
        <f t="array" ref="N7">IFERROR(TEXT(--MID(-MIN(IF(IF(IF(Расчеты!$M2:$M13="z",Расчеты!$O2:$O13)&gt;=N1,Расчеты!$O2:$O13)&lt;O1,Расчеты!$O2:$O13)),2,15),"ч:мм "),"")</f>
        <v/>
      </c>
      <c r="O7" s="31" t="str">
        <f t="array" ref="O7">IFERROR(TEXT(--MID(-MIN(IF(IF(IF(Расчеты!$M2:$M13="z",Расчеты!$O2:$O13)&gt;=O1,Расчеты!$O2:$O13)&lt;P1,Расчеты!$O2:$O13)),2,15),"ч:мм "),"")</f>
        <v/>
      </c>
      <c r="P7" s="31" t="str">
        <f t="array" ref="P7">IFERROR(TEXT(--MID(-MIN(IF(IF(IF(Расчеты!$M2:$M13="z",Расчеты!$O2:$O13)&gt;=P1,Расчеты!$O2:$O13)&lt;Q1,Расчеты!$O2:$O13)),2,15),"ч:мм "),"")</f>
        <v/>
      </c>
      <c r="Q7" s="36" t="str">
        <f t="array" ref="Q7">IFERROR(TEXT(--MID(-MIN(IF(IF(IF(Расчеты!$M2:$M13="z",Расчеты!$O2:$O13)&gt;=Q1,Расчеты!$O2:$O13)&lt;R1,Расчеты!$O2:$O13)),2,15),"ч:мм "),"")</f>
        <v xml:space="preserve">23:35 </v>
      </c>
      <c r="R7" s="31" t="str">
        <f t="array" ref="R7">IFERROR(TEXT(--MID(-MIN(IF(IF(IF(Расчеты!$M2:$M13="z",Расчеты!$O2:$O13)&gt;=R1,Расчеты!$O2:$O13)&lt;S1,Расчеты!$O2:$O13)),2,15),"ч:мм "),"")</f>
        <v/>
      </c>
      <c r="S7" s="31" t="str">
        <f t="array" ref="S7">IFERROR(TEXT(--MID(-MIN(IF(IF(IF(Расчеты!$M2:$M13="z",Расчеты!$O2:$O13)&gt;=S1,Расчеты!$O2:$O13)&lt;T1,Расчеты!$O2:$O13)),2,15),"ч:мм "),"")</f>
        <v/>
      </c>
      <c r="T7" s="31" t="str">
        <f t="array" ref="T7">IFERROR(TEXT(--MID(-MIN(IF(IF(IF(Расчеты!$M2:$M13="z",Расчеты!$O2:$O13)&gt;=T1,Расчеты!$O2:$O13)&lt;U1,Расчеты!$O2:$O13)),2,15),"ч:мм "),"")</f>
        <v/>
      </c>
      <c r="U7" s="31" t="str">
        <f t="array" ref="U7">IFERROR(TEXT(--MID(-MIN(IF(IF(IF(Расчеты!$M2:$M13="z",Расчеты!$O2:$O13)&gt;=U1,Расчеты!$O2:$O13)&lt;V1,Расчеты!$O2:$O13)),2,15),"ч:мм "),"")</f>
        <v/>
      </c>
      <c r="V7" s="31" t="str">
        <f t="array" ref="V7">IFERROR(TEXT(--MID(-MIN(IF(IF(IF(Расчеты!$M2:$M13="z",Расчеты!$O2:$O13)&gt;=V1,Расчеты!$O2:$O13)&lt;W1,Расчеты!$O2:$O13)),2,15),"ч:мм "),"")</f>
        <v/>
      </c>
      <c r="W7" s="31" t="str">
        <f t="array" ref="W7">IFERROR(TEXT(--MID(-MIN(IF(IF(IF(Расчеты!$M2:$M13="z",Расчеты!$O2:$O13)&gt;=W1,Расчеты!$O2:$O13)&lt;X1,Расчеты!$O2:$O13)),2,15),"ч:мм "),"")</f>
        <v xml:space="preserve">1:08 </v>
      </c>
      <c r="X7" s="31" t="str">
        <f t="array" ref="X7">IFERROR(TEXT(--MID(-MIN(IF(IF(IF(Расчеты!$M2:$M13="z",Расчеты!$O2:$O13)&gt;=X1,Расчеты!$O2:$O13)&lt;Y1,Расчеты!$O2:$O13)),2,15),"ч:мм "),"")</f>
        <v/>
      </c>
      <c r="Y7" s="31" t="str">
        <f t="array" ref="Y7">IFERROR(TEXT(--MID(-MIN(IF(IF(IF(Расчеты!$M2:$M13="z",Расчеты!$O2:$O13)&gt;=Y1,Расчеты!$O2:$O13)&lt;Z1,Расчеты!$O2:$O13)),2,15),"ч:мм "),"")</f>
        <v/>
      </c>
      <c r="Z7" s="31" t="str">
        <f t="array" ref="Z7">IFERROR(TEXT(--MID(-MIN(IF(IF(IF(Расчеты!$M2:$M13="z",Расчеты!$O2:$O13)&gt;=Z1,Расчеты!$O2:$O13)&lt;AA1,Расчеты!$O2:$O13)),2,15),"ч:мм "),"")</f>
        <v/>
      </c>
      <c r="AA7" s="31" t="str">
        <f t="array" ref="AA7">IFERROR(TEXT(--MID(-MIN(IF(IF(IF(Расчеты!$M2:$M13="z",Расчеты!$O2:$O13)&gt;=AA1,Расчеты!$O2:$O13)&lt;AB1,Расчеты!$O2:$O13)),2,15),"ч:мм "),"")</f>
        <v/>
      </c>
      <c r="AB7" s="31" t="str">
        <f t="array" ref="AB7">IFERROR(TEXT(--MID(-MIN(IF(IF(IF(Расчеты!$M2:$M13="z",Расчеты!$O2:$O13)&gt;=AB1,Расчеты!$O2:$O13)&lt;AC1,Расчеты!$O2:$O13)),2,15),"ч:мм "),"")</f>
        <v/>
      </c>
      <c r="AC7" s="31" t="str">
        <f t="array" ref="AC7">IFERROR(TEXT(--MID(-MIN(IF(IF(IF(Расчеты!$M2:$M13="z",Расчеты!$O2:$O13)&gt;=AC1,Расчеты!$O2:$O13)&lt;AD1,Расчеты!$O2:$O13)),2,15),"ч:мм "),"")</f>
        <v xml:space="preserve">2:41 </v>
      </c>
      <c r="AD7" s="31" t="str">
        <f t="array" ref="AD7">IFERROR(TEXT(--MID(-MIN(IF(IF(IF(Расчеты!$M2:$M13="z",Расчеты!$O2:$O13)&gt;=AD1,Расчеты!$O2:$O13)&lt;AE1,Расчеты!$O2:$O13)),2,15),"ч:мм "),"")</f>
        <v/>
      </c>
      <c r="AE7" s="31" t="str">
        <f t="array" ref="AE7">IFERROR(TEXT(--MID(-MIN(IF(IF(IF(Расчеты!$M2:$M13="z",Расчеты!$O2:$O13)&gt;=AE1,Расчеты!$O2:$O13)&lt;AF1,Расчеты!$O2:$O13)),2,15),"ч:мм "),"")</f>
        <v/>
      </c>
      <c r="AF7" s="31" t="str">
        <f t="array" ref="AF7">IFERROR(TEXT(--MID(-MIN(IF(IF(IF(Расчеты!$M2:$M13="z",Расчеты!$O2:$O13)&gt;=AF1,Расчеты!$O2:$O13)&lt;AG1,Расчеты!$O2:$O13)),2,15),"ч:мм "),"")</f>
        <v/>
      </c>
      <c r="AG7" s="31" t="str">
        <f t="array" ref="AG7">IFERROR(TEXT(--MID(-MIN(IF(IF(IF(Расчеты!$M2:$M13="z",Расчеты!$O2:$O13)&gt;=AG1,Расчеты!$O2:$O13)&lt;AH1,Расчеты!$O2:$O13)),2,15),"ч:мм "),"")</f>
        <v/>
      </c>
      <c r="AH7" s="31" t="str">
        <f t="array" ref="AH7">IFERROR(TEXT(--MID(-MIN(IF(IF(IF(Расчеты!$M2:$M13="z",Расчеты!$O2:$O13)&gt;=AH1,Расчеты!$O2:$O13)&lt;AI1,Расчеты!$O2:$O13)),2,15),"ч:мм "),"")</f>
        <v/>
      </c>
      <c r="AI7" s="31" t="str">
        <f t="array" ref="AI7">IFERROR(TEXT(--MID(-MIN(IF(IF(IF(Расчеты!$M2:$M13="z",Расчеты!$O2:$O13)&gt;=AI1,Расчеты!$O2:$O13)&lt;AJ1,Расчеты!$O2:$O13)),2,15),"ч:мм "),"")</f>
        <v xml:space="preserve">4:14 </v>
      </c>
      <c r="AJ7" s="31" t="str">
        <f t="array" ref="AJ7">IFERROR(TEXT(--MID(-MIN(IF(IF(IF(Расчеты!$M2:$M13="z",Расчеты!$O2:$O13)&gt;=AJ1,Расчеты!$O2:$O13)&lt;AK1,Расчеты!$O2:$O13)),2,15),"ч:мм "),"")</f>
        <v/>
      </c>
      <c r="AK7" s="31" t="str">
        <f t="array" ref="AK7">IFERROR(TEXT(--MID(-MIN(IF(IF(IF(Расчеты!$M2:$M13="z",Расчеты!$O2:$O13)&gt;=AK1,Расчеты!$O2:$O13)&lt;AL1,Расчеты!$O2:$O13)),2,15),"ч:мм "),"")</f>
        <v/>
      </c>
      <c r="AL7" s="31" t="str">
        <f t="array" ref="AL7">IFERROR(TEXT(--MID(-MIN(IF(IF(IF(Расчеты!$M2:$M13="z",Расчеты!$O2:$O13)&gt;=AL1,Расчеты!$O2:$O13)&lt;AM1,Расчеты!$O2:$O13)),2,15),"ч:мм "),"")</f>
        <v/>
      </c>
      <c r="AM7" s="31" t="str">
        <f t="array" ref="AM7">IFERROR(TEXT(--MID(-MIN(IF(IF(IF(Расчеты!$M2:$M13="z",Расчеты!$O2:$O13)&gt;=AM1,Расчеты!$O2:$O13)&lt;AN1,Расчеты!$O2:$O13)),2,15),"ч:мм "),"")</f>
        <v/>
      </c>
      <c r="AN7" s="31" t="str">
        <f t="array" ref="AN7">IFERROR(TEXT(--MID(-MIN(IF(IF(IF(Расчеты!$M2:$M13="z",Расчеты!$O2:$O13)&gt;=AN1,Расчеты!$O2:$O13)&lt;AO1,Расчеты!$O2:$O13)),2,15),"ч:мм "),"")</f>
        <v/>
      </c>
      <c r="AO7" s="31" t="str">
        <f t="array" ref="AO7">IFERROR(TEXT(--MID(-MIN(IF(IF(IF(Расчеты!$M2:$M13="z",Расчеты!$O2:$O13)&gt;=AO1,Расчеты!$O2:$O13)&lt;AP1,Расчеты!$O2:$O13)),2,15),"ч:мм "),"")</f>
        <v/>
      </c>
      <c r="AP7" s="31" t="str">
        <f t="array" ref="AP7">IFERROR(TEXT(--MID(-MIN(IF(IF(IF(Расчеты!$M2:$M13="z",Расчеты!$O2:$O13)&gt;=AP1,Расчеты!$O2:$O13)&lt;AQ1,Расчеты!$O2:$O13)),2,15),"ч:мм "),"")</f>
        <v xml:space="preserve">5:47 </v>
      </c>
      <c r="AQ7" s="31" t="str">
        <f t="array" ref="AQ7">IFERROR(TEXT(--MID(-MIN(IF(IF(IF(Расчеты!$M2:$M13="z",Расчеты!$O2:$O13)&gt;=AQ1,Расчеты!$O2:$O13)&lt;AR1,Расчеты!$O2:$O13)),2,15),"ч:мм "),"")</f>
        <v/>
      </c>
      <c r="AR7" s="31" t="str">
        <f t="array" ref="AR7">IFERROR(TEXT(--MID(-MIN(IF(IF(IF(Расчеты!$M2:$M13="z",Расчеты!$O2:$O13)&gt;=AR1,Расчеты!$O2:$O13)&lt;AS1,Расчеты!$O2:$O13)),2,15),"ч:мм "),"")</f>
        <v/>
      </c>
      <c r="AS7" s="31" t="str">
        <f t="array" ref="AS7">IFERROR(TEXT(--MID(-MIN(IF(IF(IF(Расчеты!$M2:$M13="z",Расчеты!$O2:$O13)&gt;=AS1,Расчеты!$O2:$O13)&lt;AT1,Расчеты!$O2:$O13)),2,15),"ч:мм "),"")</f>
        <v/>
      </c>
      <c r="AT7" s="31" t="str">
        <f t="array" ref="AT7">IFERROR(TEXT(--MID(-MIN(IF(IF(IF(Расчеты!$M2:$M13="z",Расчеты!$O2:$O13)&gt;=AT1,Расчеты!$O2:$O13)&lt;AU1,Расчеты!$O2:$O13)),2,15),"ч:мм "),"")</f>
        <v/>
      </c>
      <c r="AU7" s="31" t="str">
        <f t="array" ref="AU7">IFERROR(TEXT(--MID(-MIN(IF(IF(IF(Расчеты!$M2:$M13="z",Расчеты!$O2:$O13)&gt;=AU1,Расчеты!$O2:$O13)&lt;AV1,Расчеты!$O2:$O13)),2,15),"ч:мм "),"")</f>
        <v/>
      </c>
      <c r="AV7" s="31" t="str">
        <f t="array" ref="AV7">IFERROR(TEXT(--MID(-MIN(IF(IF(IF(Расчеты!$M2:$M13="z",Расчеты!$O2:$O13)&gt;=AV1,Расчеты!$O2:$O13)&lt;AW1,Расчеты!$O2:$O13)),2,15),"ч:мм "),"")</f>
        <v xml:space="preserve">7:20 </v>
      </c>
      <c r="AW7" s="31" t="str">
        <f t="array" ref="AW7">IFERROR(TEXT(--MID(-MIN(IF(IF(IF(Расчеты!$M2:$M13="z",Расчеты!$O2:$O13)&gt;=AW1,Расчеты!$O2:$O13)&lt;AX1,Расчеты!$O2:$O13)),2,15),"ч:мм "),"")</f>
        <v/>
      </c>
      <c r="AX7" s="31" t="str">
        <f t="array" ref="AX7">IFERROR(TEXT(--MID(-MIN(IF(IF(IF(Расчеты!$M2:$M13="z",Расчеты!$O2:$O13)&gt;=AX1,Расчеты!$O2:$O13)&lt;AY1,Расчеты!$O2:$O13)),2,15),"ч:мм "),"")</f>
        <v/>
      </c>
      <c r="AY7" s="31" t="str">
        <f t="array" ref="AY7">IFERROR(TEXT(--MID(-MIN(IF(IF(IF(Расчеты!$M2:$M13="z",Расчеты!$O2:$O13)&gt;=AY1,Расчеты!$O2:$O13)&lt;#REF!,Расчеты!$O2:$O13)),2,15),"ч:мм "),"")</f>
        <v/>
      </c>
    </row>
    <row r="8" spans="1:51" x14ac:dyDescent="0.25">
      <c r="A8" s="39" t="s">
        <v>25</v>
      </c>
      <c r="B8" s="39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</row>
    <row r="9" spans="1:51" x14ac:dyDescent="0.25">
      <c r="A9" s="39" t="s">
        <v>26</v>
      </c>
      <c r="B9" s="39"/>
      <c r="C9" s="40"/>
      <c r="D9" s="40"/>
      <c r="E9" s="41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</row>
    <row r="10" spans="1:51" x14ac:dyDescent="0.25">
      <c r="A10" s="42"/>
      <c r="B10" s="42"/>
      <c r="C10" s="55" t="str">
        <f>IFERROR(IF((C9-C6)&lt;0,"",C9-C6),"")</f>
        <v/>
      </c>
      <c r="D10" s="55" t="str">
        <f t="shared" ref="D10:AY10" si="1">IFERROR(IF((D9-D6)&lt;0,"",D9-D6),"")</f>
        <v/>
      </c>
      <c r="E10" s="55" t="str">
        <f t="shared" si="1"/>
        <v/>
      </c>
      <c r="F10" s="55" t="str">
        <f t="shared" si="1"/>
        <v/>
      </c>
      <c r="G10" s="55" t="str">
        <f t="shared" si="1"/>
        <v/>
      </c>
      <c r="H10" s="55" t="str">
        <f t="shared" si="1"/>
        <v/>
      </c>
      <c r="I10" s="55" t="str">
        <f t="shared" si="1"/>
        <v/>
      </c>
      <c r="J10" s="55" t="str">
        <f t="shared" si="1"/>
        <v/>
      </c>
      <c r="K10" s="55" t="str">
        <f t="shared" si="1"/>
        <v/>
      </c>
      <c r="L10" s="55" t="str">
        <f t="shared" si="1"/>
        <v/>
      </c>
      <c r="M10" s="55" t="str">
        <f t="shared" si="1"/>
        <v/>
      </c>
      <c r="N10" s="55" t="str">
        <f t="shared" si="1"/>
        <v/>
      </c>
      <c r="O10" s="55" t="str">
        <f t="shared" si="1"/>
        <v/>
      </c>
      <c r="P10" s="55" t="str">
        <f t="shared" si="1"/>
        <v/>
      </c>
      <c r="Q10" s="55" t="str">
        <f t="shared" si="1"/>
        <v/>
      </c>
      <c r="R10" s="55" t="str">
        <f t="shared" si="1"/>
        <v/>
      </c>
      <c r="S10" s="55" t="str">
        <f t="shared" si="1"/>
        <v/>
      </c>
      <c r="T10" s="55" t="str">
        <f t="shared" si="1"/>
        <v/>
      </c>
      <c r="U10" s="55" t="str">
        <f t="shared" si="1"/>
        <v/>
      </c>
      <c r="V10" s="55" t="str">
        <f t="shared" si="1"/>
        <v/>
      </c>
      <c r="W10" s="55" t="str">
        <f t="shared" si="1"/>
        <v/>
      </c>
      <c r="X10" s="55" t="str">
        <f t="shared" si="1"/>
        <v/>
      </c>
      <c r="Y10" s="55" t="str">
        <f t="shared" si="1"/>
        <v/>
      </c>
      <c r="Z10" s="55" t="str">
        <f t="shared" si="1"/>
        <v/>
      </c>
      <c r="AA10" s="55" t="str">
        <f t="shared" si="1"/>
        <v/>
      </c>
      <c r="AB10" s="55" t="str">
        <f t="shared" si="1"/>
        <v/>
      </c>
      <c r="AC10" s="55" t="str">
        <f t="shared" si="1"/>
        <v/>
      </c>
      <c r="AD10" s="55" t="str">
        <f t="shared" si="1"/>
        <v/>
      </c>
      <c r="AE10" s="55" t="str">
        <f t="shared" si="1"/>
        <v/>
      </c>
      <c r="AF10" s="55" t="str">
        <f t="shared" si="1"/>
        <v/>
      </c>
      <c r="AG10" s="55" t="str">
        <f t="shared" si="1"/>
        <v/>
      </c>
      <c r="AH10" s="55" t="str">
        <f t="shared" si="1"/>
        <v/>
      </c>
      <c r="AI10" s="55" t="str">
        <f t="shared" si="1"/>
        <v/>
      </c>
      <c r="AJ10" s="55" t="str">
        <f t="shared" si="1"/>
        <v/>
      </c>
      <c r="AK10" s="55" t="str">
        <f t="shared" si="1"/>
        <v/>
      </c>
      <c r="AL10" s="55" t="str">
        <f t="shared" si="1"/>
        <v/>
      </c>
      <c r="AM10" s="55" t="str">
        <f t="shared" si="1"/>
        <v/>
      </c>
      <c r="AN10" s="55" t="str">
        <f t="shared" si="1"/>
        <v/>
      </c>
      <c r="AO10" s="55" t="str">
        <f t="shared" si="1"/>
        <v/>
      </c>
      <c r="AP10" s="55" t="str">
        <f t="shared" si="1"/>
        <v/>
      </c>
      <c r="AQ10" s="55" t="str">
        <f t="shared" si="1"/>
        <v/>
      </c>
      <c r="AR10" s="55" t="str">
        <f t="shared" si="1"/>
        <v/>
      </c>
      <c r="AS10" s="55" t="str">
        <f t="shared" si="1"/>
        <v/>
      </c>
      <c r="AT10" s="55" t="str">
        <f t="shared" si="1"/>
        <v/>
      </c>
      <c r="AU10" s="55" t="str">
        <f t="shared" si="1"/>
        <v/>
      </c>
      <c r="AV10" s="55" t="str">
        <f t="shared" si="1"/>
        <v/>
      </c>
      <c r="AW10" s="55" t="str">
        <f t="shared" si="1"/>
        <v/>
      </c>
      <c r="AX10" s="55" t="str">
        <f t="shared" si="1"/>
        <v/>
      </c>
      <c r="AY10" s="55" t="str">
        <f t="shared" si="1"/>
        <v/>
      </c>
    </row>
    <row r="11" spans="1:51" x14ac:dyDescent="0.25">
      <c r="A11" s="39" t="s">
        <v>13</v>
      </c>
      <c r="B11" s="39"/>
      <c r="C11" s="43" t="str">
        <f t="array" ref="C11">IFERROR(TEXT(--MID(-MIN(IF(IF(IF(Расчеты!$P2:$P13="y",Расчеты!$R2:$R13)&gt;=C1,Расчеты!$R2:$R13)&lt;D1,Расчеты!$R2:$R13)),2,15),"ч:мм "),"")</f>
        <v/>
      </c>
      <c r="D11" s="44" t="str">
        <f t="array" ref="D11">IFERROR(TEXT(--MID(-MIN(IF(IF(IF(Расчеты!$P2:$P13="y",Расчеты!$R2:$R13)&gt;=D1,Расчеты!$R2:$R13)&lt;E1,Расчеты!$R2:$R13)),2,15),"ч:мм "),"")</f>
        <v xml:space="preserve">20:15 </v>
      </c>
      <c r="E11" s="43" t="str">
        <f t="array" ref="E11">IFERROR(TEXT(--MID(-MIN(IF(IF(IF(Расчеты!$P2:$P13="y",Расчеты!$R2:$R13)&gt;=E1,Расчеты!$R2:$R13)&lt;F1,Расчеты!$R2:$R13)),2,15),"ч:мм "),"")</f>
        <v/>
      </c>
      <c r="F11" s="43" t="str">
        <f t="array" ref="F11">IFERROR(TEXT(--MID(-MIN(IF(IF(IF(Расчеты!$P2:$P13="y",Расчеты!$R2:$R13)&gt;=F1,Расчеты!$R2:$R13)&lt;G1,Расчеты!$R2:$R13)),2,15),"ч:мм "),"")</f>
        <v/>
      </c>
      <c r="G11" s="43" t="str">
        <f t="array" ref="G11">IFERROR(TEXT(--MID(-MIN(IF(IF(IF(Расчеты!$P2:$P13="y",Расчеты!$R2:$R13)&gt;=G1,Расчеты!$R2:$R13)&lt;H1,Расчеты!$R2:$R13)),2,15),"ч:мм "),"")</f>
        <v/>
      </c>
      <c r="H11" s="43" t="str">
        <f t="array" ref="H11">IFERROR(TEXT(--MID(-MIN(IF(IF(IF(Расчеты!$P2:$P13="y",Расчеты!$R2:$R13)&gt;=H1,Расчеты!$R2:$R13)&lt;I1,Расчеты!$R2:$R13)),2,15),"ч:мм "),"")</f>
        <v/>
      </c>
      <c r="I11" s="44" t="str">
        <f t="array" ref="I11">IFERROR(TEXT(--MID(-MIN(IF(IF(IF(Расчеты!$P2:$P13="y",Расчеты!$R2:$R13)&gt;=I1,Расчеты!$R2:$R13)&lt;J1,Расчеты!$R2:$R13)),2,15),"ч:мм "),"")</f>
        <v xml:space="preserve">21:36 </v>
      </c>
      <c r="J11" s="43" t="str">
        <f t="array" ref="J11">IFERROR(TEXT(--MID(-MIN(IF(IF(IF(Расчеты!$P2:$P13="y",Расчеты!$R2:$R13)&gt;=J1,Расчеты!$R2:$R13)&lt;K1,Расчеты!$R2:$R13)),2,15),"ч:мм "),"")</f>
        <v/>
      </c>
      <c r="K11" s="43" t="str">
        <f t="array" ref="K11">IFERROR(TEXT(--MID(-MIN(IF(IF(IF(Расчеты!$P2:$P13="y",Расчеты!$R2:$R13)&gt;=K1,Расчеты!$R2:$R13)&lt;L1,Расчеты!$R2:$R13)),2,15),"ч:мм "),"")</f>
        <v/>
      </c>
      <c r="L11" s="43" t="str">
        <f t="array" ref="L11">IFERROR(TEXT(--MID(-MIN(IF(IF(IF(Расчеты!$P2:$P13="y",Расчеты!$R2:$R13)&gt;=L1,Расчеты!$R2:$R13)&lt;M1,Расчеты!$R2:$R13)),2,15),"ч:мм "),"")</f>
        <v/>
      </c>
      <c r="M11" s="43" t="str">
        <f t="array" ref="M11">IFERROR(TEXT(--MID(-MIN(IF(IF(IF(Расчеты!$P2:$P13="y",Расчеты!$R2:$R13)&gt;=M1,Расчеты!$R2:$R13)&lt;N1,Расчеты!$R2:$R13)),2,15),"ч:мм "),"")</f>
        <v/>
      </c>
      <c r="N11" s="44" t="str">
        <f t="array" ref="N11">IFERROR(TEXT(--MID(-MIN(IF(IF(IF(Расчеты!$P2:$P13="y",Расчеты!$R2:$R13)&gt;=N1,Расчеты!$R2:$R13)&lt;O1,Расчеты!$R2:$R13)),2,15),"ч:мм "),"")</f>
        <v xml:space="preserve">22:57 </v>
      </c>
      <c r="O11" s="43" t="str">
        <f t="array" ref="O11">IFERROR(TEXT(--MID(-MIN(IF(IF(IF(Расчеты!$P2:$P13="y",Расчеты!$R2:$R13)&gt;=O1,Расчеты!$R2:$R13)&lt;P1,Расчеты!$R2:$R13)),2,15),"ч:мм "),"")</f>
        <v/>
      </c>
      <c r="P11" s="43" t="str">
        <f t="array" ref="P11">IFERROR(TEXT(--MID(-MIN(IF(IF(IF(Расчеты!$P2:$P13="y",Расчеты!$R2:$R13)&gt;=P1,Расчеты!$R2:$R13)&lt;Q1,Расчеты!$R2:$R13)),2,15),"ч:мм "),"")</f>
        <v/>
      </c>
      <c r="Q11" s="43" t="str">
        <f t="array" ref="Q11">IFERROR(TEXT(--MID(-MIN(IF(IF(IF(Расчеты!$P2:$P13="y",Расчеты!$R2:$R13)&gt;=Q1,Расчеты!$R2:$R13)&lt;R1,Расчеты!$R2:$R13)),2,15),"ч:мм "),"")</f>
        <v/>
      </c>
      <c r="R11" s="43" t="str">
        <f t="array" ref="R11">IFERROR(TEXT(--MID(-MIN(IF(IF(IF(Расчеты!$P2:$P13="y",Расчеты!$R2:$R13)&gt;=R1,Расчеты!$R2:$R13)&lt;S1,Расчеты!$R2:$R13)),2,15),"ч:мм "),"")</f>
        <v/>
      </c>
      <c r="S11" s="43" t="str">
        <f t="array" ref="S11">IFERROR(TEXT(--MID(-MIN(IF(IF(IF(Расчеты!$P2:$P13="y",Расчеты!$R2:$R13)&gt;=S1,Расчеты!$R2:$R13)&lt;T1,Расчеты!$R2:$R13)),2,15),"ч:мм "),"")</f>
        <v/>
      </c>
      <c r="T11" s="43" t="str">
        <f t="array" ref="T11">IFERROR(TEXT(--MID(-MIN(IF(IF(IF(Расчеты!$P2:$P13="y",Расчеты!$R2:$R13)&gt;=T1,Расчеты!$R2:$R13)&lt;U1,Расчеты!$R2:$R13)),2,15),"ч:мм "),"")</f>
        <v xml:space="preserve">0:18 </v>
      </c>
      <c r="U11" s="43" t="str">
        <f t="array" ref="U11">IFERROR(TEXT(--MID(-MIN(IF(IF(IF(Расчеты!$P2:$P13="y",Расчеты!$R2:$R13)&gt;=U1,Расчеты!$R2:$R13)&lt;V1,Расчеты!$R2:$R13)),2,15),"ч:мм "),"")</f>
        <v/>
      </c>
      <c r="V11" s="43" t="str">
        <f t="array" ref="V11">IFERROR(TEXT(--MID(-MIN(IF(IF(IF(Расчеты!$P2:$P13="y",Расчеты!$R2:$R13)&gt;=V1,Расчеты!$R2:$R13)&lt;W1,Расчеты!$R2:$R13)),2,15),"ч:мм "),"")</f>
        <v/>
      </c>
      <c r="W11" s="43" t="str">
        <f t="array" ref="W11">IFERROR(TEXT(--MID(-MIN(IF(IF(IF(Расчеты!$P2:$P13="y",Расчеты!$R2:$R13)&gt;=W1,Расчеты!$R2:$R13)&lt;X1,Расчеты!$R2:$R13)),2,15),"ч:мм "),"")</f>
        <v/>
      </c>
      <c r="X11" s="43" t="str">
        <f t="array" ref="X11">IFERROR(TEXT(--MID(-MIN(IF(IF(IF(Расчеты!$P2:$P13="y",Расчеты!$R2:$R13)&gt;=X1,Расчеты!$R2:$R13)&lt;Y1,Расчеты!$R2:$R13)),2,15),"ч:мм "),"")</f>
        <v/>
      </c>
      <c r="Y11" s="43" t="str">
        <f t="array" ref="Y11">IFERROR(TEXT(--MID(-MIN(IF(IF(IF(Расчеты!$P2:$P13="y",Расчеты!$R2:$R13)&gt;=Y1,Расчеты!$R2:$R13)&lt;Z1,Расчеты!$R2:$R13)),2,15),"ч:мм "),"")</f>
        <v xml:space="preserve">1:40 </v>
      </c>
      <c r="Z11" s="43" t="str">
        <f t="array" ref="Z11">IFERROR(TEXT(--MID(-MIN(IF(IF(IF(Расчеты!$P2:$P13="y",Расчеты!$R2:$R13)&gt;=Z1,Расчеты!$R2:$R13)&lt;AA1,Расчеты!$R2:$R13)),2,15),"ч:мм "),"")</f>
        <v/>
      </c>
      <c r="AA11" s="43" t="str">
        <f t="array" ref="AA11">IFERROR(TEXT(--MID(-MIN(IF(IF(IF(Расчеты!$P2:$P13="y",Расчеты!$R2:$R13)&gt;=AA1,Расчеты!$R2:$R13)&lt;AB1,Расчеты!$R2:$R13)),2,15),"ч:мм "),"")</f>
        <v/>
      </c>
      <c r="AB11" s="43" t="str">
        <f t="array" ref="AB11">IFERROR(TEXT(--MID(-MIN(IF(IF(IF(Расчеты!$P2:$P13="y",Расчеты!$R2:$R13)&gt;=AB1,Расчеты!$R2:$R13)&lt;AC1,Расчеты!$R2:$R13)),2,15),"ч:мм "),"")</f>
        <v/>
      </c>
      <c r="AC11" s="43" t="str">
        <f t="array" ref="AC11">IFERROR(TEXT(--MID(-MIN(IF(IF(IF(Расчеты!$P2:$P13="y",Расчеты!$R2:$R13)&gt;=AC1,Расчеты!$R2:$R13)&lt;AD1,Расчеты!$R2:$R13)),2,15),"ч:мм "),"")</f>
        <v/>
      </c>
      <c r="AD11" s="43" t="str">
        <f t="array" ref="AD11">IFERROR(TEXT(--MID(-MIN(IF(IF(IF(Расчеты!$P2:$P13="y",Расчеты!$R2:$R13)&gt;=AD1,Расчеты!$R2:$R13)&lt;AE1,Расчеты!$R2:$R13)),2,15),"ч:мм "),"")</f>
        <v/>
      </c>
      <c r="AE11" s="43" t="str">
        <f t="array" ref="AE11">IFERROR(TEXT(--MID(-MIN(IF(IF(IF(Расчеты!$P2:$P13="y",Расчеты!$R2:$R13)&gt;=AE1,Расчеты!$R2:$R13)&lt;AF1,Расчеты!$R2:$R13)),2,15),"ч:мм "),"")</f>
        <v xml:space="preserve">3:01 </v>
      </c>
      <c r="AF11" s="43" t="str">
        <f t="array" ref="AF11">IFERROR(TEXT(--MID(-MIN(IF(IF(IF(Расчеты!$P2:$P13="y",Расчеты!$R2:$R13)&gt;=AF1,Расчеты!$R2:$R13)&lt;AG1,Расчеты!$R2:$R13)),2,15),"ч:мм "),"")</f>
        <v/>
      </c>
      <c r="AG11" s="43" t="str">
        <f t="array" ref="AG11">IFERROR(TEXT(--MID(-MIN(IF(IF(IF(Расчеты!$P2:$P13="y",Расчеты!$R2:$R13)&gt;=AG1,Расчеты!$R2:$R13)&lt;AH1,Расчеты!$R2:$R13)),2,15),"ч:мм "),"")</f>
        <v/>
      </c>
      <c r="AH11" s="43" t="str">
        <f t="array" ref="AH11">IFERROR(TEXT(--MID(-MIN(IF(IF(IF(Расчеты!$P2:$P13="y",Расчеты!$R2:$R13)&gt;=AH1,Расчеты!$R2:$R13)&lt;AI1,Расчеты!$R2:$R13)),2,15),"ч:мм "),"")</f>
        <v/>
      </c>
      <c r="AI11" s="43" t="str">
        <f t="array" ref="AI11">IFERROR(TEXT(--MID(-MIN(IF(IF(IF(Расчеты!$P2:$P13="y",Расчеты!$R2:$R13)&gt;=AI1,Расчеты!$R2:$R13)&lt;AJ1,Расчеты!$R2:$R13)),2,15),"ч:мм "),"")</f>
        <v/>
      </c>
      <c r="AJ11" s="43" t="str">
        <f t="array" ref="AJ11">IFERROR(TEXT(--MID(-MIN(IF(IF(IF(Расчеты!$P2:$P13="y",Расчеты!$R2:$R13)&gt;=AJ1,Расчеты!$R2:$R13)&lt;AK1,Расчеты!$R2:$R13)),2,15),"ч:мм "),"")</f>
        <v xml:space="preserve">4:22 </v>
      </c>
      <c r="AK11" s="43" t="str">
        <f t="array" ref="AK11">IFERROR(TEXT(--MID(-MIN(IF(IF(IF(Расчеты!$P2:$P13="y",Расчеты!$R2:$R13)&gt;=AK1,Расчеты!$R2:$R13)&lt;AL1,Расчеты!$R2:$R13)),2,15),"ч:мм "),"")</f>
        <v/>
      </c>
      <c r="AL11" s="43" t="str">
        <f t="array" ref="AL11">IFERROR(TEXT(--MID(-MIN(IF(IF(IF(Расчеты!$P2:$P13="y",Расчеты!$R2:$R13)&gt;=AL1,Расчеты!$R2:$R13)&lt;AM1,Расчеты!$R2:$R13)),2,15),"ч:мм "),"")</f>
        <v/>
      </c>
      <c r="AM11" s="43" t="str">
        <f t="array" ref="AM11">IFERROR(TEXT(--MID(-MIN(IF(IF(IF(Расчеты!$P2:$P13="y",Расчеты!$R2:$R13)&gt;=AM1,Расчеты!$R2:$R13)&lt;AN1,Расчеты!$R2:$R13)),2,15),"ч:мм "),"")</f>
        <v/>
      </c>
      <c r="AN11" s="43" t="str">
        <f t="array" ref="AN11">IFERROR(TEXT(--MID(-MIN(IF(IF(IF(Расчеты!$P2:$P13="y",Расчеты!$R2:$R13)&gt;=AN1,Расчеты!$R2:$R13)&lt;AO1,Расчеты!$R2:$R13)),2,15),"ч:мм "),"")</f>
        <v/>
      </c>
      <c r="AO11" s="43" t="str">
        <f t="array" ref="AO11">IFERROR(TEXT(--MID(-MIN(IF(IF(IF(Расчеты!$P2:$P13="y",Расчеты!$R2:$R13)&gt;=AO1,Расчеты!$R2:$R13)&lt;AP1,Расчеты!$R2:$R13)),2,15),"ч:мм "),"")</f>
        <v xml:space="preserve">5:43 </v>
      </c>
      <c r="AP11" s="43" t="str">
        <f t="array" ref="AP11">IFERROR(TEXT(--MID(-MIN(IF(IF(IF(Расчеты!$P2:$P13="y",Расчеты!$R2:$R13)&gt;=AP1,Расчеты!$R2:$R13)&lt;AQ1,Расчеты!$R2:$R13)),2,15),"ч:мм "),"")</f>
        <v/>
      </c>
      <c r="AQ11" s="43" t="str">
        <f t="array" ref="AQ11">IFERROR(TEXT(--MID(-MIN(IF(IF(IF(Расчеты!$P2:$P13="y",Расчеты!$R2:$R13)&gt;=AQ1,Расчеты!$R2:$R13)&lt;AR1,Расчеты!$R2:$R13)),2,15),"ч:мм "),"")</f>
        <v/>
      </c>
      <c r="AR11" s="43" t="str">
        <f t="array" ref="AR11">IFERROR(TEXT(--MID(-MIN(IF(IF(IF(Расчеты!$P2:$P13="y",Расчеты!$R2:$R13)&gt;=AR1,Расчеты!$R2:$R13)&lt;AS1,Расчеты!$R2:$R13)),2,15),"ч:мм "),"")</f>
        <v/>
      </c>
      <c r="AS11" s="43" t="str">
        <f t="array" ref="AS11">IFERROR(TEXT(--MID(-MIN(IF(IF(IF(Расчеты!$P2:$P13="y",Расчеты!$R2:$R13)&gt;=AS1,Расчеты!$R2:$R13)&lt;AT1,Расчеты!$R2:$R13)),2,15),"ч:мм "),"")</f>
        <v/>
      </c>
      <c r="AT11" s="43" t="str">
        <f t="array" ref="AT11">IFERROR(TEXT(--MID(-MIN(IF(IF(IF(Расчеты!$P2:$P13="y",Расчеты!$R2:$R13)&gt;=AT1,Расчеты!$R2:$R13)&lt;AU1,Расчеты!$R2:$R13)),2,15),"ч:мм "),"")</f>
        <v/>
      </c>
      <c r="AU11" s="43" t="str">
        <f t="array" ref="AU11">IFERROR(TEXT(--MID(-MIN(IF(IF(IF(Расчеты!$P2:$P13="y",Расчеты!$R2:$R13)&gt;=AU1,Расчеты!$R2:$R13)&lt;AV1,Расчеты!$R2:$R13)),2,15),"ч:мм "),"")</f>
        <v xml:space="preserve">7:05 </v>
      </c>
      <c r="AV11" s="43" t="str">
        <f t="array" ref="AV11">IFERROR(TEXT(--MID(-MIN(IF(IF(IF(Расчеты!$P2:$P13="y",Расчеты!$R2:$R13)&gt;=AV1,Расчеты!$R2:$R13)&lt;AW1,Расчеты!$R2:$R13)),2,15),"ч:мм "),"")</f>
        <v/>
      </c>
      <c r="AW11" s="43" t="str">
        <f t="array" ref="AW11">IFERROR(TEXT(--MID(-MIN(IF(IF(IF(Расчеты!$P2:$P13="y",Расчеты!$R2:$R13)&gt;=AW1,Расчеты!$R2:$R13)&lt;AX1,Расчеты!$R2:$R13)),2,15),"ч:мм "),"")</f>
        <v/>
      </c>
      <c r="AX11" s="43" t="str">
        <f t="array" ref="AX11">IFERROR(TEXT(--MID(-MIN(IF(IF(IF(Расчеты!$P2:$P13="y",Расчеты!$R2:$R13)&gt;=AX1,Расчеты!$R2:$R13)&lt;AY1,Расчеты!$R2:$R13)),2,15),"ч:мм "),"")</f>
        <v/>
      </c>
      <c r="AY11" s="43" t="str">
        <f t="array" ref="AY11">IFERROR(TEXT(--MID(-MIN(IF(IF(IF(Расчеты!$P2:$P13="y",Расчеты!$R2:$R13)&gt;=AY1,Расчеты!$R2:$R13)&lt;AZ1,Расчеты!$R2:$R13)),2,15),"ч:мм "),"")</f>
        <v/>
      </c>
    </row>
    <row r="12" spans="1:51" x14ac:dyDescent="0.25">
      <c r="A12" s="39" t="s">
        <v>25</v>
      </c>
      <c r="B12" s="39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</row>
    <row r="13" spans="1:51" x14ac:dyDescent="0.25">
      <c r="A13" s="39" t="s">
        <v>26</v>
      </c>
      <c r="B13" s="45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</row>
    <row r="14" spans="1:51" ht="21.75" customHeight="1" thickBot="1" x14ac:dyDescent="0.3">
      <c r="C14" s="56" t="str">
        <f>IFERROR(IF((C13-C11)&lt;0,"",C13-C11),"")</f>
        <v/>
      </c>
      <c r="D14" s="56" t="str">
        <f t="shared" ref="D14:AY14" si="2">IFERROR(IF((D13-D11)&lt;0,"",D13-D11),"")</f>
        <v/>
      </c>
      <c r="E14" s="56" t="str">
        <f t="shared" si="2"/>
        <v/>
      </c>
      <c r="F14" s="56" t="str">
        <f t="shared" si="2"/>
        <v/>
      </c>
      <c r="G14" s="56" t="str">
        <f t="shared" si="2"/>
        <v/>
      </c>
      <c r="H14" s="56" t="str">
        <f t="shared" si="2"/>
        <v/>
      </c>
      <c r="I14" s="56" t="str">
        <f t="shared" si="2"/>
        <v/>
      </c>
      <c r="J14" s="56" t="str">
        <f t="shared" si="2"/>
        <v/>
      </c>
      <c r="K14" s="56" t="str">
        <f t="shared" si="2"/>
        <v/>
      </c>
      <c r="L14" s="56" t="str">
        <f t="shared" si="2"/>
        <v/>
      </c>
      <c r="M14" s="56" t="str">
        <f t="shared" si="2"/>
        <v/>
      </c>
      <c r="N14" s="56" t="str">
        <f t="shared" si="2"/>
        <v/>
      </c>
      <c r="O14" s="56" t="str">
        <f t="shared" si="2"/>
        <v/>
      </c>
      <c r="P14" s="56" t="str">
        <f t="shared" si="2"/>
        <v/>
      </c>
      <c r="Q14" s="56" t="str">
        <f t="shared" si="2"/>
        <v/>
      </c>
      <c r="R14" s="56" t="str">
        <f t="shared" si="2"/>
        <v/>
      </c>
      <c r="S14" s="56" t="str">
        <f t="shared" si="2"/>
        <v/>
      </c>
      <c r="T14" s="56" t="str">
        <f t="shared" si="2"/>
        <v/>
      </c>
      <c r="U14" s="56" t="str">
        <f t="shared" si="2"/>
        <v/>
      </c>
      <c r="V14" s="56" t="str">
        <f t="shared" si="2"/>
        <v/>
      </c>
      <c r="W14" s="56" t="str">
        <f t="shared" si="2"/>
        <v/>
      </c>
      <c r="X14" s="56" t="str">
        <f t="shared" si="2"/>
        <v/>
      </c>
      <c r="Y14" s="56" t="str">
        <f t="shared" si="2"/>
        <v/>
      </c>
      <c r="Z14" s="56" t="str">
        <f t="shared" si="2"/>
        <v/>
      </c>
      <c r="AA14" s="56" t="str">
        <f t="shared" si="2"/>
        <v/>
      </c>
      <c r="AB14" s="56" t="str">
        <f t="shared" si="2"/>
        <v/>
      </c>
      <c r="AC14" s="56" t="str">
        <f t="shared" si="2"/>
        <v/>
      </c>
      <c r="AD14" s="56" t="str">
        <f t="shared" si="2"/>
        <v/>
      </c>
      <c r="AE14" s="56" t="str">
        <f t="shared" si="2"/>
        <v/>
      </c>
      <c r="AF14" s="56" t="str">
        <f t="shared" si="2"/>
        <v/>
      </c>
      <c r="AG14" s="56" t="str">
        <f t="shared" si="2"/>
        <v/>
      </c>
      <c r="AH14" s="56" t="str">
        <f t="shared" si="2"/>
        <v/>
      </c>
      <c r="AI14" s="56" t="str">
        <f t="shared" si="2"/>
        <v/>
      </c>
      <c r="AJ14" s="56" t="str">
        <f t="shared" si="2"/>
        <v/>
      </c>
      <c r="AK14" s="56" t="str">
        <f t="shared" si="2"/>
        <v/>
      </c>
      <c r="AL14" s="56" t="str">
        <f t="shared" si="2"/>
        <v/>
      </c>
      <c r="AM14" s="56" t="str">
        <f t="shared" si="2"/>
        <v/>
      </c>
      <c r="AN14" s="56" t="str">
        <f t="shared" si="2"/>
        <v/>
      </c>
      <c r="AO14" s="56" t="str">
        <f t="shared" si="2"/>
        <v/>
      </c>
      <c r="AP14" s="56" t="str">
        <f t="shared" si="2"/>
        <v/>
      </c>
      <c r="AQ14" s="56" t="str">
        <f t="shared" si="2"/>
        <v/>
      </c>
      <c r="AR14" s="56" t="str">
        <f t="shared" si="2"/>
        <v/>
      </c>
      <c r="AS14" s="56" t="str">
        <f t="shared" si="2"/>
        <v/>
      </c>
      <c r="AT14" s="56" t="str">
        <f t="shared" si="2"/>
        <v/>
      </c>
      <c r="AU14" s="56" t="str">
        <f t="shared" si="2"/>
        <v/>
      </c>
      <c r="AV14" s="56" t="str">
        <f t="shared" si="2"/>
        <v/>
      </c>
      <c r="AW14" s="56" t="str">
        <f t="shared" si="2"/>
        <v/>
      </c>
      <c r="AX14" s="56" t="str">
        <f t="shared" si="2"/>
        <v/>
      </c>
      <c r="AY14" s="56" t="str">
        <f t="shared" si="2"/>
        <v/>
      </c>
    </row>
    <row r="15" spans="1:51" ht="62.25" customHeight="1" thickTop="1" thickBot="1" x14ac:dyDescent="0.75">
      <c r="A15" s="14" t="s">
        <v>21</v>
      </c>
      <c r="B15" s="25">
        <v>0.86458333333333337</v>
      </c>
      <c r="Q15" s="8"/>
      <c r="R15" s="8"/>
      <c r="S15" s="8"/>
      <c r="T15" s="8"/>
      <c r="U15" s="78" t="s">
        <v>22</v>
      </c>
      <c r="V15" s="79"/>
      <c r="W15" s="79"/>
      <c r="X15" s="79"/>
      <c r="Y15" s="79"/>
    </row>
    <row r="16" spans="1:51" ht="62.25" customHeight="1" thickTop="1" thickBot="1" x14ac:dyDescent="0.95">
      <c r="A16" s="15" t="s">
        <v>24</v>
      </c>
      <c r="B16" s="26">
        <v>0.85416666666666663</v>
      </c>
      <c r="U16" s="75">
        <v>45351.717465277776</v>
      </c>
      <c r="V16" s="75"/>
      <c r="W16" s="75"/>
      <c r="X16" s="75"/>
      <c r="Y16" s="75"/>
      <c r="Z16" s="9"/>
      <c r="AA16" s="9"/>
    </row>
    <row r="17" spans="1:27" ht="62.25" customHeight="1" thickTop="1" thickBot="1" x14ac:dyDescent="0.95">
      <c r="A17" s="16" t="s">
        <v>23</v>
      </c>
      <c r="B17" s="27">
        <v>0.84375</v>
      </c>
      <c r="U17" s="75"/>
      <c r="V17" s="75"/>
      <c r="W17" s="75"/>
      <c r="X17" s="75"/>
      <c r="Y17" s="75"/>
      <c r="Z17" s="9"/>
      <c r="AA17" s="9"/>
    </row>
    <row r="18" spans="1:27" ht="26.25" customHeight="1" thickTop="1" x14ac:dyDescent="0.9">
      <c r="U18" s="9"/>
      <c r="V18" s="9"/>
      <c r="W18" s="9"/>
      <c r="X18" s="9"/>
      <c r="Y18" s="9"/>
      <c r="Z18" s="9"/>
      <c r="AA18" s="9"/>
    </row>
    <row r="19" spans="1:27" ht="26.25" customHeight="1" x14ac:dyDescent="0.9">
      <c r="U19" s="9"/>
      <c r="V19" s="9"/>
      <c r="W19" s="9"/>
      <c r="X19" s="9"/>
      <c r="Y19" s="9"/>
      <c r="Z19" s="9"/>
      <c r="AA19" s="9"/>
    </row>
    <row r="20" spans="1:27" ht="26.25" customHeight="1" thickBot="1" x14ac:dyDescent="0.95">
      <c r="U20" s="9"/>
      <c r="V20" s="9"/>
      <c r="W20" s="9"/>
      <c r="X20" s="9"/>
      <c r="Y20" s="9"/>
      <c r="Z20" s="9"/>
      <c r="AA20" s="9"/>
    </row>
    <row r="21" spans="1:27" ht="15.75" thickTop="1" x14ac:dyDescent="0.25">
      <c r="A21" s="17" t="s">
        <v>1</v>
      </c>
      <c r="B21" s="28">
        <v>18</v>
      </c>
    </row>
    <row r="22" spans="1:27" x14ac:dyDescent="0.25">
      <c r="A22" s="18" t="s">
        <v>2</v>
      </c>
      <c r="B22" s="29">
        <v>7</v>
      </c>
    </row>
    <row r="23" spans="1:27" ht="15.75" thickBot="1" x14ac:dyDescent="0.3">
      <c r="A23" s="19" t="s">
        <v>14</v>
      </c>
      <c r="B23" s="30">
        <v>8</v>
      </c>
    </row>
    <row r="24" spans="1:27" ht="15.75" thickTop="1" x14ac:dyDescent="0.25"/>
  </sheetData>
  <mergeCells count="2">
    <mergeCell ref="U15:Y15"/>
    <mergeCell ref="U16:Y17"/>
  </mergeCells>
  <dataValidations count="2">
    <dataValidation type="list" errorStyle="information" showInputMessage="1" showErrorMessage="1" errorTitle="Введите да или нет" error="Введите да или нет" sqref="C12:AY12 C8:AY8 C4:AY4" xr:uid="{00000000-0002-0000-0100-000000000000}">
      <formula1>"Да,Нет,"</formula1>
    </dataValidation>
    <dataValidation type="list" allowBlank="1" showInputMessage="1" showErrorMessage="1" sqref="C3:AY3" xr:uid="{00000000-0002-0000-0100-000001000000}">
      <formula1>"1,2"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locked="0" defaultSize="0" print="0" autoFill="0" autoPict="0" macro="[0]!UpdateTime">
                <anchor moveWithCells="1" sizeWithCells="1">
                  <from>
                    <xdr:col>19</xdr:col>
                    <xdr:colOff>381000</xdr:colOff>
                    <xdr:row>17</xdr:row>
                    <xdr:rowOff>133350</xdr:rowOff>
                  </from>
                  <to>
                    <xdr:col>25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1:BB28"/>
  <sheetViews>
    <sheetView tabSelected="1" workbookViewId="0">
      <selection activeCell="B1" sqref="B1:H1"/>
    </sheetView>
  </sheetViews>
  <sheetFormatPr defaultRowHeight="15" x14ac:dyDescent="0.25"/>
  <cols>
    <col min="1" max="1" width="20.85546875" customWidth="1"/>
    <col min="2" max="2" width="11.85546875" customWidth="1"/>
    <col min="9" max="9" width="12" bestFit="1" customWidth="1"/>
  </cols>
  <sheetData>
    <row r="1" spans="1:54" ht="18.75" x14ac:dyDescent="0.3">
      <c r="B1" s="80" t="s">
        <v>28</v>
      </c>
      <c r="C1" s="81"/>
      <c r="D1" s="81"/>
      <c r="E1" s="81"/>
      <c r="F1" s="81"/>
      <c r="G1" s="81"/>
      <c r="H1" s="81"/>
      <c r="L1" s="82" t="s">
        <v>29</v>
      </c>
      <c r="M1" s="82"/>
      <c r="N1" s="82"/>
      <c r="O1" s="82"/>
      <c r="P1" s="82"/>
      <c r="Q1" s="82"/>
      <c r="R1" s="82"/>
    </row>
    <row r="2" spans="1:54" x14ac:dyDescent="0.25">
      <c r="A2" s="1">
        <f>IFERROR(IF(HLOOKUP(B2,День!$C$2:$AY$3,2,FALSE)=1,$I$23/2,$I$23),I23)</f>
        <v>5.0154320987654329E-2</v>
      </c>
      <c r="B2" s="1">
        <f>День!B15</f>
        <v>0.32291666666666669</v>
      </c>
      <c r="C2" s="1" t="s">
        <v>18</v>
      </c>
      <c r="D2" s="1"/>
      <c r="E2" s="1">
        <f>День!B16</f>
        <v>0.35416666666666669</v>
      </c>
      <c r="F2" s="1" t="s">
        <v>20</v>
      </c>
      <c r="G2" s="1"/>
      <c r="H2" s="1">
        <f>День!B17</f>
        <v>0.34375</v>
      </c>
      <c r="I2" s="1"/>
      <c r="J2" s="1"/>
      <c r="K2" s="1"/>
      <c r="L2" s="1">
        <f>Ночь!B15</f>
        <v>0.86458333333333337</v>
      </c>
      <c r="M2" s="1" t="s">
        <v>18</v>
      </c>
      <c r="N2" s="1"/>
      <c r="O2" s="1">
        <f>Ночь!B16</f>
        <v>0.85416666666666663</v>
      </c>
      <c r="P2" s="1" t="s">
        <v>20</v>
      </c>
      <c r="Q2" s="1"/>
      <c r="R2" s="1">
        <f>Ночь!B17</f>
        <v>0.84375</v>
      </c>
      <c r="S2" s="1"/>
      <c r="T2" s="1"/>
      <c r="U2" s="1"/>
      <c r="V2" s="1"/>
      <c r="W2" s="1"/>
      <c r="X2" s="1"/>
      <c r="Y2" s="1"/>
      <c r="Z2" s="1"/>
    </row>
    <row r="3" spans="1:54" x14ac:dyDescent="0.25">
      <c r="A3" s="1">
        <f>IFERROR(IF(HLOOKUP(B3,День!$C$2:$AY$3,2,FALSE)=1,$I$23/2,$I$23),I24)</f>
        <v>2.5077160493827164E-2</v>
      </c>
      <c r="B3" s="1" cm="1">
        <f t="array" ref="B3">--TEXT(IFERROR(IF(--MID(-MAX(IF(B2+I$23&gt;IF(День!C$4:AY$4="Нет",День!C$5:AY$5),День!C$5:AY$5)),2,15)&gt;B2,MAX(IF(B2+I$23&gt;IF(День!C$4:AY$4="Нет",День!C$5:AY$5),День!C$5:AY$5)),B2+I$23),B2+I$23),"ч:мм")</f>
        <v>0.37291666666666667</v>
      </c>
      <c r="C3" s="1" t="s">
        <v>18</v>
      </c>
      <c r="D3" s="1"/>
      <c r="E3" s="1">
        <f t="array" ref="E3">IFERROR(IF(--MID(-MAX(IF(E2+I$24&gt;IF(День!C$8:AY$8="Нет",День!C$9:AY$9),День!C$9:AY$9)),2,15)&gt;E2,MAX(IF(E2+I$24&gt;IF(День!C$8:AY$8="Нет",День!C$9:AY$9),День!C$9:AY$9)),E2+I$24),E2+I$24)</f>
        <v>0.41865079365079366</v>
      </c>
      <c r="F3" s="1" t="s">
        <v>20</v>
      </c>
      <c r="G3" s="1"/>
      <c r="H3" s="1">
        <f t="array" ref="H3">IFERROR(IF(--MID(-MAX(IF(H2+I$25&gt;IF(День!C$12:AY$12="Нет",День!C$13:AY$13),День!C$13:AY$13)),2,15)&gt;H2,MAX(IF(H2+I$25&gt;IF(День!C$12:AY$12="Нет",День!C$13:AY$13),День!C$13:AY$13)),H2+I$25),H2+I$25)</f>
        <v>0.4001736111111111</v>
      </c>
      <c r="I3" s="1"/>
      <c r="J3" s="1"/>
      <c r="K3" s="1"/>
      <c r="L3" s="1">
        <f t="array" ref="L3">IFERROR(IF(--MID(-MAX(IF(L2+I$23&gt;IF(Ночь!C$4:AY$4="Нет",День!C$5:AY$5),Ночь!K$5:BF$5)),2,15)&gt;L2,MAX(IF(L2+I$23&gt;IF(Ночь!C$4:AY$4="Нет",Ночь!C$5:AY$5),Ночь!C$5:AY$5)),L2+I$23),L2+I$23)</f>
        <v>0.91473765432098775</v>
      </c>
      <c r="M3" s="1" t="s">
        <v>18</v>
      </c>
      <c r="N3" s="1"/>
      <c r="O3" s="1">
        <f t="array" ref="O3">IFERROR(IF(--MID(-MAX(IF(O2+I$24&gt;IF(Ночь!C$8:AY$8="Нет",Ночь!C$9:AY$9),Ночь!C$9:AY$9)),2,15)&gt;O2,MAX(IF(O2+I$24&gt;IF(Ночь!C$8:AY$8="Нет",Ночь!C$9:AY$9),Ночь!C$9:AY$9)),O2+I$24),O2+I$24)</f>
        <v>0.91865079365079361</v>
      </c>
      <c r="P3" s="1" t="s">
        <v>20</v>
      </c>
      <c r="Q3" s="1"/>
      <c r="R3" s="1">
        <f t="array" ref="R3">IFERROR(IF(--MID(-MAX(IF(R2+I$25&gt;IF(Ночь!C$12:AY$12="Нет",Ночь!C$13:AY$13),Ночь!C$13:AY$13)),2,15)&gt;R2,MAX(IF(R2+I$25&gt;IF(Ночь!C$12:AY$12="Нет",Ночь!C$13:AY$13),Ночь!C$13:AY$13)),R2+I$25),R2+I$25)</f>
        <v>0.90017361111111116</v>
      </c>
      <c r="S3" s="1"/>
      <c r="T3" s="1"/>
      <c r="U3" s="1"/>
      <c r="V3" s="1"/>
      <c r="W3" s="1"/>
      <c r="X3" s="1"/>
      <c r="Y3" s="1"/>
      <c r="Z3" s="1"/>
    </row>
    <row r="4" spans="1:54" x14ac:dyDescent="0.25">
      <c r="A4" s="1">
        <f>IFERROR(IF(HLOOKUP(B4,День!$C$2:$AY$3,2,FALSE)=1,$I$23/2,$I$23),I25)</f>
        <v>5.0154320987654329E-2</v>
      </c>
      <c r="B4" s="1" cm="1">
        <f t="array" ref="B4">--TEXT(IFERROR(IF(--MID(-MAX(IF(B3+I$23&gt;IF(День!C$4:AY$4="Нет",День!C$5:AY$5),День!C$5:AY$5)),2,15)&gt;B3,MAX(IF(B3+I$23&gt;IF(День!C$4:AY$4="Нет",День!C$5:AY$5),День!C$5:AY$5)),B3+I$23),B3+I$23),"ч:мм")</f>
        <v>0.42291666666666666</v>
      </c>
      <c r="C4" s="1" t="s">
        <v>18</v>
      </c>
      <c r="D4" s="1"/>
      <c r="E4" s="1">
        <f t="array" ref="E4">IFERROR(IF(--MID(-MAX(IF(E3+I$24&gt;IF(День!C$8:AY$8="Нет",День!C$9:AY$9),День!C$9:AY$9)),2,15)&gt;E3,MAX(IF(E3+I$24&gt;IF(День!C$8:AY$8="Нет",День!C$9:AY$9),День!C$9:AY$9)),E3+I$24),E3+I$24)</f>
        <v>0.48313492063492064</v>
      </c>
      <c r="F4" s="1" t="s">
        <v>20</v>
      </c>
      <c r="G4" s="1"/>
      <c r="H4" s="1">
        <f t="array" ref="H4">IFERROR(IF(--MID(-MAX(IF(H3+I$25&gt;IF(День!C$12:AY$12="Нет",День!C$13:AY$13),День!C$13:AY$13)),2,15)&gt;H3,MAX(IF(H3+I$25&gt;IF(День!C$12:AY$12="Нет",День!C$13:AY$13),День!C$13:AY$13)),H3+I$25),H3+I$25)</f>
        <v>0.45659722222222221</v>
      </c>
      <c r="I4" s="1"/>
      <c r="J4" s="1"/>
      <c r="K4" s="1"/>
      <c r="L4" s="1">
        <f t="array" ref="L4">IFERROR(IF(--MID(-MAX(IF(L3+I$23&gt;IF(Ночь!C$4:AY$4="Нет",День!C$5:AY$5),Ночь!K$5:BF$5)),2,15)&gt;L3,MAX(IF(L3+I$23&gt;IF(Ночь!C$4:AY$4="Нет",Ночь!C$5:AY$5),Ночь!C$5:AY$5)),L3+I$23),L3+I$23)</f>
        <v>0.96489197530864212</v>
      </c>
      <c r="M4" s="1" t="s">
        <v>18</v>
      </c>
      <c r="N4" s="1"/>
      <c r="O4" s="1">
        <f>IFERROR(IF(--MID(-MAX(IF(O3+I$24&gt;IF(Ночь!C$8:AY$8="Нет",День!C$9:AY$9),Ночь!C$9:AY$9)),2,15)&gt;O3,MAX(IF(O3+I$24&gt;IF(Ночь!C$8:AY$8="Нет",Ночь!C$9:AY$9),Ночь!C$9:AY$9)),O3+I$24),O3+I$24)</f>
        <v>0.98313492063492058</v>
      </c>
      <c r="P4" s="1" t="s">
        <v>20</v>
      </c>
      <c r="Q4" s="1"/>
      <c r="R4" s="1">
        <f t="array" ref="R4">IFERROR(IF(--MID(-MAX(IF(R3+I$25&gt;IF(Ночь!C$12:AY$12="Нет",Ночь!C$13:AY$13),Ночь!C$13:AY$13)),2,15)&gt;R3,MAX(IF(R3+I$25&gt;IF(Ночь!C$12:AY$12="Нет",Ночь!C$13:AY$13),Ночь!C$13:AY$13)),R3+I$25),R3+I$25)</f>
        <v>0.95659722222222232</v>
      </c>
      <c r="S4" s="1"/>
      <c r="T4" s="1"/>
      <c r="U4" s="1"/>
      <c r="V4" s="1"/>
      <c r="W4" s="1"/>
      <c r="X4" s="1"/>
      <c r="Y4" s="1"/>
      <c r="Z4" s="1"/>
    </row>
    <row r="5" spans="1:54" x14ac:dyDescent="0.25">
      <c r="A5" s="1">
        <f>IFERROR(IF(HLOOKUP(B5,День!$C$2:$AY$3,2,FALSE)=1,$I$23/2,$I$23),I26)</f>
        <v>5.0154320987654329E-2</v>
      </c>
      <c r="B5" s="1" cm="1">
        <f t="array" ref="B5">--TEXT(IFERROR(IF(--MID(-MAX(IF(B4+I$23&gt;IF(День!C$4:AY$4="Нет",День!C$5:AY$5),День!C$5:AY$5)),2,15)&gt;B4,MAX(IF(B4+I$23&gt;IF(День!C$4:AY$4="Нет",День!C$5:AY$5),День!C$5:AY$5)),B4+I$23),B4+I$23),"ч:мм")</f>
        <v>0.47291666666666665</v>
      </c>
      <c r="C5" s="1" t="s">
        <v>18</v>
      </c>
      <c r="D5" s="1"/>
      <c r="E5" s="1">
        <f t="array" ref="E5">IFERROR(IF(--MID(-MAX(IF(E4+I$24&gt;IF(День!C$8:AY$8="Нет",День!C$9:AY$9),День!C$9:AY$9)),2,15)&gt;E4,MAX(IF(E4+I$24&gt;IF(День!C$8:AY$8="Нет",День!C$9:AY$9),День!C$9:AY$9)),E4+I$24),E4+I$24)</f>
        <v>0.54761904761904767</v>
      </c>
      <c r="F5" s="1" t="s">
        <v>20</v>
      </c>
      <c r="G5" s="1"/>
      <c r="H5" s="1">
        <f t="array" ref="H5">IFERROR(IF(--MID(-MAX(IF(H4+I$25&gt;IF(День!C$12:AY$12="Нет",День!C$13:AY$13),День!C$13:AY$13)),2,15)&gt;H4,MAX(IF(H4+I$25&gt;IF(День!C$12:AY$12="Нет",День!C$13:AY$13),День!C$13:AY$13)),H4+I$25),H4+I$25)</f>
        <v>0.51302083333333337</v>
      </c>
      <c r="K5" s="1"/>
      <c r="L5" s="1">
        <f t="array" ref="L5">IFERROR(IF(--MID(-MAX(IF(L4+I$23&gt;IF(Ночь!C$4:AY$4="Нет",День!C$5:AY$5),Ночь!K$5:BF$5)),2,15)&gt;L4,MAX(IF(L4+I$23&gt;IF(Ночь!C$4:AY$4="Нет",Ночь!C$5:AY$5),Ночь!C$5:AY$5)),L4+I$23),L4+I$23)</f>
        <v>1.0150462962962965</v>
      </c>
      <c r="M5" s="1" t="s">
        <v>18</v>
      </c>
      <c r="N5" s="1"/>
      <c r="O5" s="1">
        <f>IFERROR(IF(--MID(-MAX(IF(O4+I$24&gt;IF(Ночь!C$8:AY$8="Нет",День!C$9:AY$9),Ночь!C$9:AY$9)),2,15)&gt;O4,MAX(IF(O4+I$24&gt;IF(Ночь!C$8:AY$8="Нет",Ночь!C$9:AY$9),Ночь!C$9:AY$9)),O4+I$24),O4+I$24)</f>
        <v>1.0476190476190477</v>
      </c>
      <c r="P5" s="1" t="s">
        <v>20</v>
      </c>
      <c r="Q5" s="1"/>
      <c r="R5" s="1">
        <f t="array" ref="R5">IFERROR(IF(--MID(-MAX(IF(R4+I$25&gt;IF(Ночь!C$12:AY$12="Нет",Ночь!C$13:AY$13),Ночь!C$13:AY$13)),2,15)&gt;R4,MAX(IF(R4+I$25&gt;IF(Ночь!C$12:AY$12="Нет",Ночь!C$13:AY$13),Ночь!C$13:AY$13)),R4+I$25),R4+I$25)</f>
        <v>1.0130208333333335</v>
      </c>
    </row>
    <row r="6" spans="1:54" x14ac:dyDescent="0.25">
      <c r="A6" s="1">
        <f>IFERROR(IF(HLOOKUP(B6,День!$C$2:$AY$3,2,FALSE)=1,$I$23/2,$I$23),I27)</f>
        <v>2.5077160493827164E-2</v>
      </c>
      <c r="B6" s="1" cm="1">
        <f t="array" ref="B6">--TEXT(IFERROR(IF(--MID(-MAX(IF(B5+I$23&gt;IF(День!C$4:AY$4="Нет",День!C$5:AY$5),День!C$5:AY$5)),2,15)&gt;B5,MAX(IF(B5+I$23&gt;IF(День!C$4:AY$4="Нет",День!C$5:AY$5),День!C$5:AY$5)),B5+I$23),B5+I$23),"ч:мм")</f>
        <v>0.5229166666666667</v>
      </c>
      <c r="C6" s="1" t="s">
        <v>18</v>
      </c>
      <c r="D6" s="1"/>
      <c r="E6" s="1">
        <f t="array" ref="E6">IFERROR(IF(--MID(-MAX(IF(E5+I$24&gt;IF(День!C$8:AY$8="Нет",День!C$9:AY$9),День!C$9:AY$9)),2,15)&gt;E5,MAX(IF(E5+I$24&gt;IF(День!C$8:AY$8="Нет",День!C$9:AY$9),День!C$9:AY$9)),E5+I$24),E5+I$24)</f>
        <v>0.61210317460317465</v>
      </c>
      <c r="F6" s="1" t="s">
        <v>20</v>
      </c>
      <c r="G6" s="1"/>
      <c r="H6" s="1">
        <f t="array" ref="H6">IFERROR(IF(--MID(-MAX(IF(H5+I$25&gt;IF(День!C$12:AY$12="Нет",День!C$13:AY$13),День!C$13:AY$13)),2,15)&gt;H5,MAX(IF(H5+I$25&gt;IF(День!C$12:AY$12="Нет",День!C$13:AY$13),День!C$13:AY$13)),H5+I$25),H5+I$25)</f>
        <v>0.56944444444444453</v>
      </c>
      <c r="K6" s="1"/>
      <c r="L6" s="1">
        <f t="array" ref="L6">IFERROR(IF(--MID(-MAX(IF(L5+I$23&gt;IF(Ночь!C$4:AY$4="Нет",День!C$5:AY$5),Ночь!K$5:BF$5)),2,15)&gt;L5,MAX(IF(L5+I$23&gt;IF(Ночь!C$4:AY$4="Нет",Ночь!C$5:AY$5),Ночь!C$5:AY$5)),L5+I$23),L5+I$23)</f>
        <v>1.0652006172839508</v>
      </c>
      <c r="M6" s="1" t="s">
        <v>18</v>
      </c>
      <c r="N6" s="1"/>
      <c r="O6" s="1">
        <f>IFERROR(IF(--MID(-MAX(IF(O5+I$24&gt;IF(Ночь!C$8:AY$8="Нет",День!C$9:AY$9),Ночь!C$9:AY$9)),2,15)&gt;O5,MAX(IF(O5+I$24&gt;IF(Ночь!C$8:AY$8="Нет",Ночь!C$9:AY$9),Ночь!C$9:AY$9)),O5+I$24),O5+I$24)</f>
        <v>1.1121031746031746</v>
      </c>
      <c r="P6" s="1" t="s">
        <v>20</v>
      </c>
      <c r="Q6" s="1"/>
      <c r="R6" s="1">
        <f t="array" ref="R6">IFERROR(IF(--MID(-MAX(IF(R5+I$25&gt;IF(Ночь!C$12:AY$12="Нет",Ночь!C$13:AY$13),Ночь!C$13:AY$13)),2,15)&gt;R5,MAX(IF(R5+I$25&gt;IF(Ночь!C$12:AY$12="Нет",Ночь!C$13:AY$13),Ночь!C$13:AY$13)),R5+I$25),R5+I$25)</f>
        <v>1.0694444444444446</v>
      </c>
    </row>
    <row r="7" spans="1:54" x14ac:dyDescent="0.25">
      <c r="A7" s="1">
        <f>IFERROR(IF(HLOOKUP(B7,День!$C$2:$AY$3,2,FALSE)=1,$I$23/2,$I$23),I28)</f>
        <v>5.0154320987654329E-2</v>
      </c>
      <c r="B7" s="1" cm="1">
        <f t="array" ref="B7">--TEXT(IFERROR(IF(--MID(-MAX(IF(B6+I$23&gt;IF(День!C$4:AY$4="Нет",День!C$5:AY$5),День!C$5:AY$5)),2,15)&gt;B6,MAX(IF(B6+I$23&gt;IF(День!C$4:AY$4="Нет",День!C$5:AY$5),День!C$5:AY$5)),B6+I$23),B6+I$23),"ч:мм")</f>
        <v>0.57291666666666663</v>
      </c>
      <c r="C7" s="1" t="s">
        <v>18</v>
      </c>
      <c r="D7" s="1"/>
      <c r="E7" s="1">
        <f t="array" ref="E7">IFERROR(IF(--MID(-MAX(IF(E6+I$24&gt;IF(День!C$8:AY$8="Нет",День!C$9:AY$9),День!C$9:AY$9)),2,15)&gt;E6,MAX(IF(E6+I$24&gt;IF(День!C$8:AY$8="Нет",День!C$9:AY$9),День!C$9:AY$9)),E6+I$24),E6+I$24)</f>
        <v>0.67658730158730163</v>
      </c>
      <c r="F7" s="1" t="s">
        <v>20</v>
      </c>
      <c r="G7" s="1"/>
      <c r="H7" s="1">
        <f t="array" ref="H7">IFERROR(IF(--MID(-MAX(IF(H6+I$25&gt;IF(День!C$12:AY$12="Нет",День!C$13:AY$13),День!C$13:AY$13)),2,15)&gt;H6,MAX(IF(H6+I$25&gt;IF(День!C$12:AY$12="Нет",День!C$13:AY$13),День!C$13:AY$13)),H6+I$25),H6+I$25)</f>
        <v>0.62586805555555569</v>
      </c>
      <c r="I7" s="1"/>
      <c r="J7" s="1"/>
      <c r="K7" s="1"/>
      <c r="L7" s="1">
        <f t="array" ref="L7">IFERROR(IF(--MID(-MAX(IF(L6+I$23&gt;IF(Ночь!C$4:AY$4="Нет",День!C$5:AY$5),Ночь!K$5:BF$5)),2,15)&gt;L6,MAX(IF(L6+I$23&gt;IF(Ночь!C$4:AY$4="Нет",Ночь!C$5:AY$5),Ночь!C$5:AY$5)),L6+I$23),L6+I$23)</f>
        <v>1.115354938271605</v>
      </c>
      <c r="M7" s="1" t="s">
        <v>18</v>
      </c>
      <c r="N7" s="1"/>
      <c r="O7" s="1">
        <f>IFERROR(IF(--MID(-MAX(IF(O6+I$24&gt;IF(Ночь!C$8:AY$8="Нет",День!C$9:AY$9),Ночь!C$9:AY$9)),2,15)&gt;O6,MAX(IF(O6+I$24&gt;IF(Ночь!C$8:AY$8="Нет",Ночь!C$9:AY$9),Ночь!C$9:AY$9)),O6+I$24),O6+I$24)</f>
        <v>1.1765873015873016</v>
      </c>
      <c r="P7" s="1" t="s">
        <v>20</v>
      </c>
      <c r="Q7" s="1"/>
      <c r="R7" s="1">
        <f t="array" ref="R7">IFERROR(IF(--MID(-MAX(IF(R6+I$25&gt;IF(Ночь!C$12:AY$12="Нет",Ночь!C$13:AY$13),Ночь!C$13:AY$13)),2,15)&gt;R6,MAX(IF(R6+I$25&gt;IF(Ночь!C$12:AY$12="Нет",Ночь!C$13:AY$13),Ночь!C$13:AY$13)),R6+I$25),R6+I$25)</f>
        <v>1.1258680555555558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x14ac:dyDescent="0.25">
      <c r="A8" s="1">
        <f>IFERROR(IF(HLOOKUP(B8,День!$C$2:$AY$3,2,FALSE)=1,$I$23/2,$I$23),I29)</f>
        <v>5.0154320987654329E-2</v>
      </c>
      <c r="B8" s="1" cm="1">
        <f t="array" ref="B8">--TEXT(IFERROR(IF(--MID(-MAX(IF(B7+I$23&gt;IF(День!C$4:AY$4="Нет",День!C$5:AY$5),День!C$5:AY$5)),2,15)&gt;B7,MAX(IF(B7+I$23&gt;IF(День!C$4:AY$4="Нет",День!C$5:AY$5),День!C$5:AY$5)),B7+I$23),B7+I$23),"ч:мм")</f>
        <v>0.62291666666666667</v>
      </c>
      <c r="C8" s="1" t="s">
        <v>18</v>
      </c>
      <c r="D8" s="1"/>
      <c r="E8" s="1">
        <f t="array" ref="E8">IFERROR(IF(--MID(-MAX(IF(E7+I$24&gt;IF(День!C$8:AY$8="Нет",День!C$9:AY$9),День!C$9:AY$9)),2,15)&gt;E7,MAX(IF(E7+I$24&gt;IF(День!C$8:AY$8="Нет",День!C$9:AY$9),День!C$9:AY$9)),E7+I$24),E7+I$24)</f>
        <v>0.7410714285714286</v>
      </c>
      <c r="F8" s="1" t="s">
        <v>20</v>
      </c>
      <c r="G8" s="1"/>
      <c r="H8" s="1">
        <f t="array" ref="H8">IFERROR(IF(--MID(-MAX(IF(H7+I$25&gt;IF(День!C$12:AY$12="Нет",День!C$13:AY$13),День!C$13:AY$13)),2,15)&gt;H7,MAX(IF(H7+I$25&gt;IF(День!C$12:AY$12="Нет",День!C$13:AY$13),День!C$13:AY$13)),H7+I$25),H7+I$25)</f>
        <v>0.68229166666666685</v>
      </c>
      <c r="I8" s="1"/>
      <c r="J8" s="1"/>
      <c r="K8" s="1"/>
      <c r="L8" s="1">
        <f t="array" ref="L8">IFERROR(IF(--MID(-MAX(IF(L7+I$23&gt;IF(Ночь!C$4:AY$4="Нет",День!C$5:AY$5),Ночь!K$5:BF$5)),2,15)&gt;L7,MAX(IF(L7+I$23&gt;IF(Ночь!C$4:AY$4="Нет",Ночь!C$5:AY$5),Ночь!C$5:AY$5)),L7+I$23),L7+I$23)</f>
        <v>1.1655092592592593</v>
      </c>
      <c r="M8" s="1" t="s">
        <v>18</v>
      </c>
      <c r="N8" s="1"/>
      <c r="O8" s="1">
        <f>IFERROR(IF(--MID(-MAX(IF(O7+I$24&gt;IF(Ночь!C$8:AY$8="Нет",День!C$9:AY$9),Ночь!C$9:AY$9)),2,15)&gt;O7,MAX(IF(O7+I$24&gt;IF(Ночь!C$8:AY$8="Нет",Ночь!C$9:AY$9),Ночь!C$9:AY$9)),O7+I$24),O7+I$24)</f>
        <v>1.2410714285714286</v>
      </c>
      <c r="P8" s="1" t="s">
        <v>20</v>
      </c>
      <c r="Q8" s="1"/>
      <c r="R8" s="1">
        <f t="array" ref="R8">IFERROR(IF(--MID(-MAX(IF(R7+I$25&gt;IF(Ночь!C$12:AY$12="Нет",Ночь!C$13:AY$13),Ночь!C$13:AY$13)),2,15)&gt;R7,MAX(IF(R7+I$25&gt;IF(Ночь!C$12:AY$12="Нет",Ночь!C$13:AY$13),Ночь!C$13:AY$13)),R7+I$25),R7+I$25)</f>
        <v>1.182291666666667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x14ac:dyDescent="0.25">
      <c r="A9" s="1">
        <f>IFERROR(IF(HLOOKUP(B9,День!$C$2:$AY$3,2,FALSE)=1,$I$23/2,$I$23),I30)</f>
        <v>5.0154320987654329E-2</v>
      </c>
      <c r="B9" s="1" cm="1">
        <f t="array" ref="B9">--TEXT(IFERROR(IF(--MID(-MAX(IF(B8+I$23&gt;IF(День!C$4:AY$4="Нет",День!C$5:AY$5),День!C$5:AY$5)),2,15)&gt;B8,MAX(IF(B8+I$23&gt;IF(День!C$4:AY$4="Нет",День!C$5:AY$5),День!C$5:AY$5)),B8+I$23),B8+I$23),"ч:мм")</f>
        <v>0.67291666666666672</v>
      </c>
      <c r="C9" s="1" t="s">
        <v>18</v>
      </c>
      <c r="D9" s="1"/>
      <c r="E9" s="1">
        <f t="array" ref="E9">IFERROR(IF(--MID(-MAX(IF(E8+I$24&gt;IF(День!C$8:AY$8="Нет",День!C$9:AY$9),День!C$9:AY$9)),2,15)&gt;E8,MAX(IF(E8+I$24&gt;IF(День!C$8:AY$8="Нет",День!C$9:AY$9),День!C$9:AY$9)),E8+I$24),E8+I$24)</f>
        <v>0.80555555555555558</v>
      </c>
      <c r="F9" s="1" t="s">
        <v>20</v>
      </c>
      <c r="G9" s="1"/>
      <c r="H9" s="1">
        <f t="array" ref="H9">IFERROR(IF(--MID(-MAX(IF(H8+I$25&gt;IF(День!C$12:AY$12="Нет",День!C$13:AY$13),День!C$13:AY$13)),2,15)&gt;H8,MAX(IF(H8+I$25&gt;IF(День!C$12:AY$12="Нет",День!C$13:AY$13),День!C$13:AY$13)),H8+I$25),H8+I$25)</f>
        <v>0.73871527777777801</v>
      </c>
      <c r="K9" s="1"/>
      <c r="L9" s="1">
        <f t="array" ref="L9">IFERROR(IF(--MID(-MAX(IF(L8+I$23&gt;IF(Ночь!C$4:AY$4="Нет",День!C$5:AY$5),Ночь!K$5:BF$5)),2,15)&gt;L8,MAX(IF(L8+I$23&gt;IF(Ночь!C$4:AY$4="Нет",Ночь!C$5:AY$5),Ночь!C$5:AY$5)),L8+I$23),L8+I$23)</f>
        <v>1.2156635802469136</v>
      </c>
      <c r="M9" s="1" t="s">
        <v>18</v>
      </c>
      <c r="N9" s="1"/>
      <c r="O9" s="1">
        <f>IFERROR(IF(--MID(-MAX(IF(O8+I$24&gt;IF(Ночь!C$8:AY$8="Нет",День!C$9:AY$9),Ночь!C$9:AY$9)),2,15)&gt;O8,MAX(IF(O8+I$24&gt;IF(Ночь!C$8:AY$8="Нет",Ночь!C$9:AY$9),Ночь!C$9:AY$9)),O8+I$24),O8+I$24)</f>
        <v>1.3055555555555556</v>
      </c>
      <c r="P9" s="1" t="s">
        <v>20</v>
      </c>
      <c r="Q9" s="1"/>
      <c r="R9" s="1">
        <f t="array" ref="R9">IFERROR(IF(--MID(-MAX(IF(R8+I$25&gt;IF(Ночь!C$12:AY$12="Нет",Ночь!C$13:AY$13),Ночь!C$13:AY$13)),2,15)&gt;R8,MAX(IF(R8+I$25&gt;IF(Ночь!C$12:AY$12="Нет",Ночь!C$13:AY$13),Ночь!C$13:AY$13)),R8+I$25),R8+I$25)</f>
        <v>1.2387152777777781</v>
      </c>
    </row>
    <row r="10" spans="1:54" x14ac:dyDescent="0.25">
      <c r="A10" s="1">
        <f>IFERROR(IF(HLOOKUP(B10,День!$C$2:$AY$3,2,FALSE)=1,$I$23/2,$I$23),I31)</f>
        <v>5.0154320987654329E-2</v>
      </c>
      <c r="B10" s="1" cm="1">
        <f t="array" ref="B10">--TEXT(IFERROR(IF(--MID(-MAX(IF(B9+I$23&gt;IF(День!C$4:AY$4="Нет",День!C$5:AY$5),День!C$5:AY$5)),2,15)&gt;B9,MAX(IF(B9+I$23&gt;IF(День!C$4:AY$4="Нет",День!C$5:AY$5),День!C$5:AY$5)),B9+I$23),B9+I$23),"ч:мм")</f>
        <v>0.72291666666666665</v>
      </c>
      <c r="C10" s="1" t="s">
        <v>18</v>
      </c>
      <c r="D10" s="1"/>
      <c r="E10" s="1">
        <f t="array" ref="E10">IFERROR(IF(--MID(-MAX(IF(E9+I$24&gt;IF(День!C$8:AY$8="Нет",День!C$9:AY$9),День!C$9:AY$9)),2,15)&gt;E9,MAX(IF(E9+I$24&gt;IF(День!C$8:AY$8="Нет",День!C$9:AY$9),День!C$9:AY$9)),E9+I$24),E9+I$24)</f>
        <v>0.87003968253968256</v>
      </c>
      <c r="F10" s="1" t="s">
        <v>20</v>
      </c>
      <c r="G10" s="1"/>
      <c r="H10" s="1">
        <f t="array" ref="H10">IFERROR(IF(--MID(-MAX(IF(H9+I$25&gt;IF(День!C$12:AY$12="Нет",День!C$13:AY$13),День!C$13:AY$13)),2,15)&gt;H9,MAX(IF(H9+I$25&gt;IF(День!C$12:AY$12="Нет",День!C$13:AY$13),День!C$13:AY$13)),H9+I$25),H9+I$25)</f>
        <v>0.79513888888888917</v>
      </c>
      <c r="K10" s="1"/>
      <c r="L10" s="1">
        <f t="array" ref="L10">IFERROR(IF(--MID(-MAX(IF(L9+I$23&gt;IF(Ночь!C$4:AY$4="Нет",День!C$5:AY$5),Ночь!K$5:BF$5)),2,15)&gt;L9,MAX(IF(L9+I$23&gt;IF(Ночь!C$4:AY$4="Нет",Ночь!C$5:AY$5),Ночь!C$5:AY$5)),L9+I$23),L9+I$23)</f>
        <v>1.2658179012345678</v>
      </c>
      <c r="M10" s="1" t="s">
        <v>18</v>
      </c>
      <c r="N10" s="1"/>
      <c r="O10" s="1">
        <f>IFERROR(IF(--MID(-MAX(IF(O9+I$24&gt;IF(Ночь!C$8:AY$8="Нет",День!C$9:AY$9),Ночь!C$9:AY$9)),2,15)&gt;O9,MAX(IF(O9+I$24&gt;IF(Ночь!C$8:AY$8="Нет",Ночь!C$9:AY$9),Ночь!C$9:AY$9)),O9+I$24),O9+I$24)</f>
        <v>1.3700396825396826</v>
      </c>
      <c r="P10" s="1" t="s">
        <v>20</v>
      </c>
      <c r="Q10" s="1"/>
      <c r="R10" s="1">
        <f t="array" ref="R10">IFERROR(IF(--MID(-MAX(IF(R9+I$25&gt;IF(Ночь!C$12:AY$12="Нет",Ночь!C$13:AY$13),Ночь!C$13:AY$13)),2,15)&gt;R9,MAX(IF(R9+I$25&gt;IF(Ночь!C$12:AY$12="Нет",Ночь!C$13:AY$13),Ночь!C$13:AY$13)),R9+I$25),R9+I$25)</f>
        <v>1.2951388888888893</v>
      </c>
    </row>
    <row r="11" spans="1:54" x14ac:dyDescent="0.25">
      <c r="A11" s="1">
        <f>IFERROR(IF(HLOOKUP(B11,День!$C$2:$AY$3,2,FALSE)=1,$I$23/2,$I$23),I32)</f>
        <v>5.0154320987654329E-2</v>
      </c>
      <c r="B11" s="1" cm="1">
        <f t="array" ref="B11">--TEXT(IFERROR(IF(--MID(-MAX(IF(B10+I$23&gt;IF(День!C$4:AY$4="Нет",День!C$5:AY$5),День!C$5:AY$5)),2,15)&gt;B10,MAX(IF(B10+I$23&gt;IF(День!C$4:AY$4="Нет",День!C$5:AY$5),День!C$5:AY$5)),B10+I$23),B10+I$23),"ч:мм")</f>
        <v>0.7729166666666667</v>
      </c>
      <c r="C11" s="1" t="s">
        <v>18</v>
      </c>
      <c r="D11" s="1"/>
      <c r="E11" s="1">
        <f t="array" ref="E11">IFERROR(IF(--MID(-MAX(IF(E10+I$24&gt;IF(День!C$8:AY$8="Нет",День!C$9:AY$9),День!C$9:AY$9)),2,15)&gt;E10,MAX(IF(E10+I$24&gt;IF(День!C$8:AY$8="Нет",День!C$9:AY$9),День!C$9:AY$9)),E10+I$24),E10+I$24)</f>
        <v>0.93452380952380953</v>
      </c>
      <c r="F11" s="1" t="s">
        <v>20</v>
      </c>
      <c r="G11" s="1"/>
      <c r="H11" s="1">
        <f t="array" ref="H11">IFERROR(IF(--MID(-MAX(IF(H10+I$25&gt;IF(День!C$12:AY$12="Нет",День!C$13:AY$13),День!C$13:AY$13)),2,15)&gt;H10,MAX(IF(H10+I$25&gt;IF(День!C$12:AY$12="Нет",День!C$13:AY$13),День!C$13:AY$13)),H10+I$25),H10+I$25)</f>
        <v>0.85156250000000033</v>
      </c>
      <c r="K11" s="1"/>
      <c r="L11" s="1">
        <f t="array" ref="L11">IFERROR(IF(--MID(-MAX(IF(L10+I$23&gt;IF(Ночь!C$4:AY$4="Нет",День!C$5:AY$5),Ночь!K$5:BF$5)),2,15)&gt;L10,MAX(IF(L10+I$23&gt;IF(Ночь!C$4:AY$4="Нет",Ночь!C$5:AY$5),Ночь!C$5:AY$5)),L10+I$23),L10+I$23)</f>
        <v>1.3159722222222221</v>
      </c>
      <c r="M11" s="1" t="s">
        <v>18</v>
      </c>
      <c r="N11" s="1"/>
      <c r="O11" s="1">
        <f>IFERROR(IF(--MID(-MAX(IF(O10+I$24&gt;IF(Ночь!C$8:AY$8="Нет",День!C$9:AY$9),Ночь!C$9:AY$9)),2,15)&gt;O10,MAX(IF(O10+I$24&gt;IF(Ночь!C$8:AY$8="Нет",Ночь!C$9:AY$9),Ночь!C$9:AY$9)),O10+I$24),O10+I$24)</f>
        <v>1.4345238095238095</v>
      </c>
      <c r="P11" s="1" t="s">
        <v>20</v>
      </c>
      <c r="Q11" s="1"/>
      <c r="R11" s="1">
        <f t="array" ref="R11">IFERROR(IF(--MID(-MAX(IF(R10+I$25&gt;IF(Ночь!C$12:AY$12="Нет",Ночь!C$13:AY$13),Ночь!C$13:AY$13)),2,15)&gt;R10,MAX(IF(R10+I$25&gt;IF(Ночь!C$12:AY$12="Нет",Ночь!C$13:AY$13),Ночь!C$13:AY$13)),R10+I$25),R10+I$25)</f>
        <v>1.3515625000000004</v>
      </c>
    </row>
    <row r="12" spans="1:54" x14ac:dyDescent="0.25">
      <c r="A12" s="1">
        <f>IFERROR(IF(HLOOKUP(B12,День!$C$2:$AY$3,2,FALSE)=1,$I$23/2,$I$23),I33)</f>
        <v>5.0154320987654329E-2</v>
      </c>
      <c r="B12" s="1" cm="1">
        <f t="array" ref="B12">--TEXT(IFERROR(IF(--MID(-MAX(IF(B11+I$23&gt;IF(День!C$4:AY$4="Нет",День!C$5:AY$5),День!C$5:AY$5)),2,15)&gt;B11,MAX(IF(B11+I$23&gt;IF(День!C$4:AY$4="Нет",День!C$5:AY$5),День!C$5:AY$5)),B11+I$23),B11+I$23),"ч:мм")</f>
        <v>0.82291666666666663</v>
      </c>
      <c r="C12" s="1" t="s">
        <v>18</v>
      </c>
      <c r="D12" s="1"/>
      <c r="E12" s="1">
        <f t="array" ref="E12">IFERROR(IF(--MID(-MAX(IF(E11+I$24&gt;IF(День!C$8:AY$8="Нет",День!C$9:AY$9),День!C$9:AY$9)),2,15)&gt;E11,MAX(IF(E11+I$24&gt;IF(День!C$8:AY$8="Нет",День!C$9:AY$9),День!C$9:AY$9)),E11+I$24),E11+I$24)</f>
        <v>0.99900793650793651</v>
      </c>
      <c r="F12" s="1" t="s">
        <v>20</v>
      </c>
      <c r="G12" s="1"/>
      <c r="H12" s="1">
        <f t="array" ref="H12">IFERROR(IF(--MID(-MAX(IF(H11+I$25&gt;IF(День!C$12:AY$12="Нет",День!C$13:AY$13),День!C$13:AY$13)),2,15)&gt;H11,MAX(IF(H11+I$25&gt;IF(День!C$12:AY$12="Нет",День!C$13:AY$13),День!C$13:AY$13)),H11+I$25),H11+I$25)</f>
        <v>0.90798611111111149</v>
      </c>
      <c r="K12" s="1"/>
      <c r="L12" s="1">
        <f t="array" ref="L12">IFERROR(IF(--MID(-MAX(IF(L11+I$23&gt;IF(Ночь!C$4:AY$4="Нет",День!C$5:AY$5),Ночь!K$5:BF$5)),2,15)&gt;L11,MAX(IF(L11+I$23&gt;IF(Ночь!C$4:AY$4="Нет",Ночь!C$5:AY$5),Ночь!C$5:AY$5)),L11+I$23),L11+I$23)</f>
        <v>1.3661265432098764</v>
      </c>
      <c r="M12" s="1" t="s">
        <v>18</v>
      </c>
      <c r="N12" s="1"/>
      <c r="O12" s="1">
        <f>IFERROR(IF(--MID(-MAX(IF(O11+I$24&gt;IF(Ночь!C$8:AY$8="Нет",День!C$9:AY$9),Ночь!C$9:AY$9)),2,15)&gt;O11,MAX(IF(O11+I$24&gt;IF(Ночь!C$8:AY$8="Нет",Ночь!C$9:AY$9),Ночь!C$9:AY$9)),O11+I$24),O11+I$24)</f>
        <v>1.4990079365079365</v>
      </c>
      <c r="P12" s="1" t="s">
        <v>20</v>
      </c>
      <c r="Q12" s="1"/>
      <c r="R12" s="1">
        <f t="array" ref="R12">IFERROR(IF(--MID(-MAX(IF(R11+I$25&gt;IF(Ночь!C$12:AY$12="Нет",Ночь!C$13:AY$13),Ночь!C$13:AY$13)),2,15)&gt;R11,MAX(IF(R11+I$25&gt;IF(Ночь!C$12:AY$12="Нет",Ночь!C$13:AY$13),Ночь!C$13:AY$13)),R11+I$25),R11+I$25)</f>
        <v>1.4079861111111116</v>
      </c>
      <c r="S12" s="1"/>
    </row>
    <row r="13" spans="1:54" x14ac:dyDescent="0.25">
      <c r="A13" s="1">
        <f>IFERROR(IF(HLOOKUP(B13,День!$C$2:$AY$3,2,FALSE)=1,$I$23/2,$I$23),I34)</f>
        <v>0</v>
      </c>
      <c r="B13" s="1" cm="1">
        <f t="array" ref="B13">--TEXT(IFERROR(IF(--MID(-MAX(IF(B12+I$23&gt;IF(День!C$4:AY$4="Нет",День!C$5:AY$5),День!C$5:AY$5)),2,15)&gt;B12,MAX(IF(B12+I$23&gt;IF(День!C$4:AY$4="Нет",День!C$5:AY$5),День!C$5:AY$5)),B12+I$23),B12+I$23),"ч:мм")</f>
        <v>0.87291666666666667</v>
      </c>
      <c r="C13" s="1" t="s">
        <v>18</v>
      </c>
      <c r="D13" s="1"/>
      <c r="E13" s="1">
        <f t="array" ref="E13">IFERROR(IF(--MID(-MAX(IF(E12+I$24&gt;IF(День!C$8:AY$8="Нет",День!C$9:AY$9),День!C$9:AY$9)),2,15)&gt;E12,MAX(IF(E12+I$24&gt;IF(День!C$8:AY$8="Нет",День!C$9:AY$9),День!C$9:AY$9)),E12+I$24),E12+I$24)</f>
        <v>1.0634920634920635</v>
      </c>
      <c r="F13" s="1" t="s">
        <v>20</v>
      </c>
      <c r="G13" s="1"/>
      <c r="H13" s="1"/>
      <c r="K13" s="1"/>
      <c r="L13" s="1">
        <f t="array" ref="L13">IFERROR(IF(--MID(-MAX(IF(L12+I$23&gt;IF(Ночь!C$4:AY$4="Нет",День!C$5:AY$5),Ночь!K$5:BF$5)),2,15)&gt;L12,MAX(IF(L12+I$23&gt;IF(Ночь!C$4:AY$4="Нет",Ночь!C$5:AY$5),Ночь!C$5:AY$5)),L12+I$23),L12+I$23)</f>
        <v>1.4162808641975306</v>
      </c>
      <c r="M13" s="1" t="s">
        <v>18</v>
      </c>
      <c r="N13" s="1"/>
      <c r="O13" s="1">
        <f>IFERROR(IF(--MID(-MAX(IF(O12+I$24&gt;IF(Ночь!C$8:AY$8="Нет",День!C$9:AY$9),Ночь!C$9:AY$9)),2,15)&gt;O12,MAX(IF(O12+I$24&gt;IF(Ночь!C$8:AY$8="Нет",Ночь!C$9:AY$9),Ночь!C$9:AY$9)),O12+I$24),O12+I$24)</f>
        <v>1.5634920634920635</v>
      </c>
      <c r="P13" s="1" t="s">
        <v>20</v>
      </c>
      <c r="Q13" s="1"/>
      <c r="R13" s="1"/>
      <c r="S13" s="1"/>
    </row>
    <row r="14" spans="1:54" x14ac:dyDescent="0.25">
      <c r="B14" s="1"/>
      <c r="R14" s="1"/>
      <c r="S14" s="1"/>
    </row>
    <row r="15" spans="1:54" x14ac:dyDescent="0.25">
      <c r="B15" s="1" t="s">
        <v>6</v>
      </c>
      <c r="E15" t="s">
        <v>3</v>
      </c>
      <c r="H15" t="s">
        <v>19</v>
      </c>
      <c r="R15" s="1"/>
      <c r="S15" s="1"/>
      <c r="Y15" s="13"/>
    </row>
    <row r="16" spans="1:54" x14ac:dyDescent="0.25">
      <c r="B16" s="1"/>
      <c r="R16" s="1"/>
      <c r="S16" s="1"/>
    </row>
    <row r="17" spans="1:19" ht="15.75" thickBot="1" x14ac:dyDescent="0.3">
      <c r="B17" s="1"/>
      <c r="C17" s="1"/>
      <c r="D17" s="1"/>
      <c r="E17" s="1"/>
      <c r="R17" s="1"/>
      <c r="S17" s="1"/>
    </row>
    <row r="18" spans="1:19" ht="15.75" thickBot="1" x14ac:dyDescent="0.3">
      <c r="B18" s="1"/>
      <c r="C18" s="1"/>
      <c r="D18" s="1"/>
      <c r="E18" s="1"/>
      <c r="P18" s="74" cm="1">
        <f t="array" ref="P18">IF(IF(ISERR(SMALL(IF(День!C3:AY3&gt;0,COLUMN(День!C3:AY3)),1)-1),"",INDEX(День!C3:AY3,SMALL(IF(День!C3:AY3&gt;0,COLUMN(День!C3:AY3)),1)-1))=1,(Расчеты!I23/2),Расчеты!I23)</f>
        <v>5.0154320987654329E-2</v>
      </c>
      <c r="R18" s="1"/>
      <c r="S18" s="1"/>
    </row>
    <row r="19" spans="1:19" x14ac:dyDescent="0.25">
      <c r="B19" s="1"/>
      <c r="C19" s="1"/>
      <c r="D19" s="1"/>
      <c r="E19" s="1"/>
      <c r="R19" s="1"/>
      <c r="S19" s="1"/>
    </row>
    <row r="20" spans="1:19" ht="30" x14ac:dyDescent="0.25">
      <c r="B20" s="6" t="s">
        <v>9</v>
      </c>
      <c r="H20" s="5" t="s">
        <v>6</v>
      </c>
      <c r="I20" s="5" t="s">
        <v>3</v>
      </c>
      <c r="J20" s="5" t="s">
        <v>17</v>
      </c>
      <c r="R20" s="1"/>
      <c r="S20" s="1"/>
    </row>
    <row r="21" spans="1:19" x14ac:dyDescent="0.25">
      <c r="A21" t="s">
        <v>8</v>
      </c>
      <c r="B21">
        <v>65</v>
      </c>
      <c r="F21" t="s">
        <v>0</v>
      </c>
      <c r="H21" s="2">
        <f>B25/(B26/2*B21)</f>
        <v>1.1111111111111112</v>
      </c>
      <c r="I21">
        <f>B25/(B27*B22)</f>
        <v>1.2896825396825398</v>
      </c>
      <c r="J21">
        <f>B25/(B28*B22)</f>
        <v>1.1284722222222223</v>
      </c>
      <c r="R21" s="1"/>
      <c r="S21" s="1"/>
    </row>
    <row r="22" spans="1:19" x14ac:dyDescent="0.25">
      <c r="A22" t="s">
        <v>3</v>
      </c>
      <c r="B22">
        <v>72</v>
      </c>
      <c r="R22" s="1"/>
      <c r="S22" s="1"/>
    </row>
    <row r="23" spans="1:19" ht="60" x14ac:dyDescent="0.25">
      <c r="A23" t="s">
        <v>15</v>
      </c>
      <c r="B23">
        <v>72</v>
      </c>
      <c r="F23" s="3" t="s">
        <v>5</v>
      </c>
      <c r="G23" s="3"/>
      <c r="H23">
        <f>(B21*H21)</f>
        <v>72.222222222222229</v>
      </c>
      <c r="I23" s="1">
        <f>H23*TIME(0,1,0)</f>
        <v>5.0154320987654329E-2</v>
      </c>
      <c r="J23" s="1"/>
      <c r="R23" s="1"/>
      <c r="S23" s="1"/>
    </row>
    <row r="24" spans="1:19" ht="60" x14ac:dyDescent="0.25">
      <c r="F24" s="3" t="s">
        <v>7</v>
      </c>
      <c r="G24" s="3"/>
      <c r="H24">
        <f>(B22*I21)</f>
        <v>92.857142857142861</v>
      </c>
      <c r="I24" s="4">
        <f>H24*TIME(0,1,0)</f>
        <v>6.4484126984126991E-2</v>
      </c>
      <c r="R24" s="1"/>
      <c r="S24" s="1"/>
    </row>
    <row r="25" spans="1:19" ht="60" x14ac:dyDescent="0.25">
      <c r="A25" s="7" t="s">
        <v>10</v>
      </c>
      <c r="B25">
        <v>650</v>
      </c>
      <c r="F25" s="3" t="s">
        <v>27</v>
      </c>
      <c r="G25" s="3"/>
      <c r="H25">
        <f>(B22*J21)</f>
        <v>81.25</v>
      </c>
      <c r="I25" s="4">
        <f>H25*TIME(0,1,0)</f>
        <v>5.6423611111111112E-2</v>
      </c>
      <c r="R25" s="1"/>
      <c r="S25" s="1"/>
    </row>
    <row r="26" spans="1:19" x14ac:dyDescent="0.25">
      <c r="A26" t="s">
        <v>1</v>
      </c>
      <c r="B26">
        <f>День!B21</f>
        <v>18</v>
      </c>
    </row>
    <row r="27" spans="1:19" x14ac:dyDescent="0.25">
      <c r="A27" t="s">
        <v>4</v>
      </c>
      <c r="B27">
        <f>День!B22</f>
        <v>7</v>
      </c>
    </row>
    <row r="28" spans="1:19" x14ac:dyDescent="0.25">
      <c r="A28" t="s">
        <v>16</v>
      </c>
      <c r="B28">
        <f>День!B23</f>
        <v>8</v>
      </c>
    </row>
  </sheetData>
  <mergeCells count="2">
    <mergeCell ref="B1:H1"/>
    <mergeCell ref="L1:R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U26"/>
  <sheetViews>
    <sheetView workbookViewId="0">
      <selection activeCell="K6" sqref="K6"/>
    </sheetView>
  </sheetViews>
  <sheetFormatPr defaultRowHeight="15" x14ac:dyDescent="0.25"/>
  <cols>
    <col min="2" max="2" width="21.85546875" customWidth="1"/>
    <col min="3" max="3" width="9.7109375" customWidth="1"/>
    <col min="5" max="5" width="6.5703125" customWidth="1"/>
    <col min="6" max="6" width="23.28515625" customWidth="1"/>
    <col min="7" max="7" width="9.140625" customWidth="1"/>
    <col min="8" max="8" width="8.5703125" customWidth="1"/>
  </cols>
  <sheetData>
    <row r="1" spans="1:9" ht="15.75" thickBot="1" x14ac:dyDescent="0.3">
      <c r="A1" s="59"/>
      <c r="B1" s="59"/>
      <c r="C1" s="59"/>
      <c r="D1" s="59"/>
      <c r="E1" s="59"/>
      <c r="F1" s="59"/>
      <c r="G1" s="59"/>
      <c r="H1" s="59"/>
      <c r="I1" s="59"/>
    </row>
    <row r="2" spans="1:9" ht="15.75" thickBot="1" x14ac:dyDescent="0.3">
      <c r="A2" s="59"/>
      <c r="B2" s="99" t="s">
        <v>31</v>
      </c>
      <c r="C2" s="100"/>
      <c r="D2" s="101"/>
      <c r="E2" s="59"/>
      <c r="F2" s="102" t="s">
        <v>32</v>
      </c>
      <c r="G2" s="103"/>
      <c r="H2" s="104"/>
      <c r="I2" s="59"/>
    </row>
    <row r="3" spans="1:9" x14ac:dyDescent="0.25">
      <c r="A3" s="59"/>
      <c r="B3" s="105" t="s">
        <v>34</v>
      </c>
      <c r="C3" s="60" t="s">
        <v>6</v>
      </c>
      <c r="D3" s="61">
        <f>COUNTIF(День!$C$4:$AY$4,"Нет")</f>
        <v>0</v>
      </c>
      <c r="E3" s="59"/>
      <c r="F3" s="105" t="s">
        <v>34</v>
      </c>
      <c r="G3" s="60" t="s">
        <v>6</v>
      </c>
      <c r="H3" s="61">
        <f>COUNTIF(Ночь!$C$4:$AY$4,"Нет")</f>
        <v>0</v>
      </c>
      <c r="I3" s="59"/>
    </row>
    <row r="4" spans="1:9" x14ac:dyDescent="0.25">
      <c r="A4" s="59"/>
      <c r="B4" s="89"/>
      <c r="C4" s="62" t="s">
        <v>15</v>
      </c>
      <c r="D4" s="63">
        <f>COUNTIF(День!$C$8:$AY$8,"Нет")</f>
        <v>0</v>
      </c>
      <c r="E4" s="59"/>
      <c r="F4" s="89"/>
      <c r="G4" s="62" t="s">
        <v>15</v>
      </c>
      <c r="H4" s="63">
        <f>COUNTIF(Ночь!$C$8:$AY$8,"Нет")</f>
        <v>0</v>
      </c>
      <c r="I4" s="59"/>
    </row>
    <row r="5" spans="1:9" x14ac:dyDescent="0.25">
      <c r="A5" s="59"/>
      <c r="B5" s="89"/>
      <c r="C5" s="62" t="s">
        <v>3</v>
      </c>
      <c r="D5" s="63">
        <f>COUNTIF(День!$C$12:$AY$12,"Нет")</f>
        <v>0</v>
      </c>
      <c r="E5" s="59"/>
      <c r="F5" s="89"/>
      <c r="G5" s="62" t="s">
        <v>3</v>
      </c>
      <c r="H5" s="63">
        <f>COUNTIF(Ночь!$C$12:$AY$12,"Нет")</f>
        <v>0</v>
      </c>
      <c r="I5" s="59"/>
    </row>
    <row r="6" spans="1:9" x14ac:dyDescent="0.25">
      <c r="A6" s="59"/>
      <c r="B6" s="89" t="s">
        <v>33</v>
      </c>
      <c r="C6" s="62" t="s">
        <v>6</v>
      </c>
      <c r="D6" s="64">
        <f>SUM(День!C3:AY3)</f>
        <v>7</v>
      </c>
      <c r="E6" s="59"/>
      <c r="F6" s="89" t="s">
        <v>33</v>
      </c>
      <c r="G6" s="62" t="s">
        <v>6</v>
      </c>
      <c r="H6" s="64">
        <f>SUM(Ночь!C3:AY3)</f>
        <v>0</v>
      </c>
      <c r="I6" s="59"/>
    </row>
    <row r="7" spans="1:9" x14ac:dyDescent="0.25">
      <c r="A7" s="59"/>
      <c r="B7" s="89"/>
      <c r="C7" s="62" t="s">
        <v>15</v>
      </c>
      <c r="D7" s="64">
        <f>COUNTIF(День!$C$8:$AY$8,"Да")</f>
        <v>0</v>
      </c>
      <c r="E7" s="59"/>
      <c r="F7" s="89"/>
      <c r="G7" s="62" t="s">
        <v>15</v>
      </c>
      <c r="H7" s="64">
        <f>COUNTIF(Ночь!$C$8:$AY$8,"Да")</f>
        <v>0</v>
      </c>
      <c r="I7" s="59"/>
    </row>
    <row r="8" spans="1:9" ht="15.75" thickBot="1" x14ac:dyDescent="0.3">
      <c r="A8" s="59"/>
      <c r="B8" s="89"/>
      <c r="C8" s="62" t="s">
        <v>3</v>
      </c>
      <c r="D8" s="64">
        <f>COUNTIF(День!$C$12:$AY$12,"Да")</f>
        <v>0</v>
      </c>
      <c r="E8" s="59"/>
      <c r="F8" s="90"/>
      <c r="G8" s="65" t="s">
        <v>3</v>
      </c>
      <c r="H8" s="66">
        <f>COUNTIF(Ночь!$C$12:$AY$12,"Да")</f>
        <v>0</v>
      </c>
      <c r="I8" s="59"/>
    </row>
    <row r="9" spans="1:9" x14ac:dyDescent="0.25">
      <c r="A9" s="59"/>
      <c r="B9" s="83" t="s">
        <v>36</v>
      </c>
      <c r="C9" s="67" t="s">
        <v>6</v>
      </c>
      <c r="D9" s="68">
        <f>SUM(День!C6:AY6)</f>
        <v>0</v>
      </c>
      <c r="E9" s="59"/>
      <c r="F9" s="83" t="s">
        <v>36</v>
      </c>
      <c r="G9" s="67" t="s">
        <v>6</v>
      </c>
      <c r="H9" s="68">
        <f>SUM(Ночь!C6:AY6)</f>
        <v>0</v>
      </c>
      <c r="I9" s="59"/>
    </row>
    <row r="10" spans="1:9" x14ac:dyDescent="0.25">
      <c r="A10" s="59"/>
      <c r="B10" s="84"/>
      <c r="C10" s="62" t="s">
        <v>15</v>
      </c>
      <c r="D10" s="68">
        <f>SUM(День!C10:AY10)</f>
        <v>0</v>
      </c>
      <c r="E10" s="59"/>
      <c r="F10" s="84"/>
      <c r="G10" s="62" t="s">
        <v>15</v>
      </c>
      <c r="H10" s="68">
        <f>SUM(Ночь!C10:AY10)</f>
        <v>0</v>
      </c>
      <c r="I10" s="59"/>
    </row>
    <row r="11" spans="1:9" ht="15.75" thickBot="1" x14ac:dyDescent="0.3">
      <c r="A11" s="59"/>
      <c r="B11" s="85"/>
      <c r="C11" s="65" t="s">
        <v>3</v>
      </c>
      <c r="D11" s="69">
        <f>SUM(День!C14:AY14)</f>
        <v>0</v>
      </c>
      <c r="E11" s="59"/>
      <c r="F11" s="85"/>
      <c r="G11" s="65" t="s">
        <v>3</v>
      </c>
      <c r="H11" s="69">
        <f>SUM(Ночь!C14:AY14)</f>
        <v>0</v>
      </c>
      <c r="I11" s="59"/>
    </row>
    <row r="12" spans="1:9" x14ac:dyDescent="0.25">
      <c r="A12" s="59"/>
      <c r="B12" s="59"/>
      <c r="C12" s="59"/>
      <c r="D12" s="59"/>
      <c r="E12" s="59"/>
      <c r="F12" s="59"/>
      <c r="G12" s="59"/>
      <c r="H12" s="59"/>
      <c r="I12" s="59"/>
    </row>
    <row r="13" spans="1:9" x14ac:dyDescent="0.25">
      <c r="A13" s="59"/>
      <c r="B13" s="59"/>
      <c r="C13" s="59"/>
      <c r="D13" s="59"/>
      <c r="E13" s="59"/>
      <c r="F13" s="59"/>
      <c r="G13" s="59"/>
      <c r="H13" s="59"/>
      <c r="I13" s="59"/>
    </row>
    <row r="14" spans="1:9" ht="15.75" thickBot="1" x14ac:dyDescent="0.3">
      <c r="A14" s="59"/>
      <c r="B14" s="59"/>
      <c r="C14" s="59"/>
      <c r="D14" s="59"/>
      <c r="E14" s="59"/>
      <c r="F14" s="59"/>
      <c r="G14" s="59"/>
      <c r="H14" s="59"/>
      <c r="I14" s="59"/>
    </row>
    <row r="15" spans="1:9" ht="21.75" thickBot="1" x14ac:dyDescent="0.4">
      <c r="A15" s="59"/>
      <c r="B15" s="92" t="s">
        <v>35</v>
      </c>
      <c r="C15" s="93"/>
      <c r="D15" s="93"/>
      <c r="E15" s="94"/>
      <c r="F15" s="59"/>
      <c r="G15" s="59"/>
      <c r="H15" s="59"/>
      <c r="I15" s="59"/>
    </row>
    <row r="16" spans="1:9" x14ac:dyDescent="0.25">
      <c r="A16" s="59"/>
      <c r="B16" s="91" t="s">
        <v>34</v>
      </c>
      <c r="C16" s="67" t="s">
        <v>6</v>
      </c>
      <c r="D16" s="70">
        <f t="shared" ref="D16:D21" si="0">SUM(D3,H3)</f>
        <v>0</v>
      </c>
      <c r="E16" s="95">
        <f>SUM(D16:D18)</f>
        <v>0</v>
      </c>
      <c r="F16" s="59"/>
      <c r="G16" s="59"/>
      <c r="H16" s="59"/>
      <c r="I16" s="59"/>
    </row>
    <row r="17" spans="1:21" x14ac:dyDescent="0.25">
      <c r="A17" s="59"/>
      <c r="B17" s="89"/>
      <c r="C17" s="62" t="s">
        <v>15</v>
      </c>
      <c r="D17" s="70">
        <f t="shared" si="0"/>
        <v>0</v>
      </c>
      <c r="E17" s="96"/>
      <c r="F17" s="59"/>
      <c r="G17" s="59"/>
      <c r="H17" s="59"/>
      <c r="I17" s="59"/>
    </row>
    <row r="18" spans="1:21" x14ac:dyDescent="0.25">
      <c r="A18" s="59"/>
      <c r="B18" s="89"/>
      <c r="C18" s="62" t="s">
        <v>3</v>
      </c>
      <c r="D18" s="70">
        <f t="shared" si="0"/>
        <v>0</v>
      </c>
      <c r="E18" s="97"/>
      <c r="F18" s="59"/>
      <c r="G18" s="59"/>
      <c r="H18" s="59"/>
      <c r="I18" s="59"/>
    </row>
    <row r="19" spans="1:21" x14ac:dyDescent="0.25">
      <c r="A19" s="59"/>
      <c r="B19" s="89" t="s">
        <v>33</v>
      </c>
      <c r="C19" s="43" t="s">
        <v>6</v>
      </c>
      <c r="D19" s="70">
        <f t="shared" si="0"/>
        <v>7</v>
      </c>
      <c r="E19" s="98">
        <f>SUM(D19:D21)</f>
        <v>7</v>
      </c>
      <c r="F19" s="59"/>
      <c r="G19" s="59"/>
      <c r="H19" s="59"/>
      <c r="I19" s="59"/>
    </row>
    <row r="20" spans="1:21" x14ac:dyDescent="0.25">
      <c r="A20" s="59"/>
      <c r="B20" s="89"/>
      <c r="C20" s="62" t="s">
        <v>15</v>
      </c>
      <c r="D20" s="70">
        <f t="shared" si="0"/>
        <v>0</v>
      </c>
      <c r="E20" s="96"/>
      <c r="F20" s="59"/>
      <c r="G20" s="59"/>
      <c r="H20" s="59"/>
      <c r="I20" s="59"/>
      <c r="U20" s="13"/>
    </row>
    <row r="21" spans="1:21" ht="15.75" thickBot="1" x14ac:dyDescent="0.3">
      <c r="A21" s="59"/>
      <c r="B21" s="90"/>
      <c r="C21" s="65" t="s">
        <v>3</v>
      </c>
      <c r="D21" s="71">
        <f t="shared" si="0"/>
        <v>0</v>
      </c>
      <c r="E21" s="96"/>
      <c r="F21" s="59"/>
      <c r="G21" s="59"/>
      <c r="H21" s="59"/>
      <c r="I21" s="59"/>
    </row>
    <row r="22" spans="1:21" x14ac:dyDescent="0.25">
      <c r="A22" s="59"/>
      <c r="B22" s="83" t="s">
        <v>36</v>
      </c>
      <c r="C22" s="67" t="s">
        <v>6</v>
      </c>
      <c r="D22" s="72">
        <f>SUM(H9+D9)</f>
        <v>0</v>
      </c>
      <c r="E22" s="86">
        <f>SUM(D22:D24)</f>
        <v>0</v>
      </c>
      <c r="F22" s="59"/>
      <c r="G22" s="59"/>
      <c r="H22" s="59"/>
      <c r="I22" s="59"/>
    </row>
    <row r="23" spans="1:21" x14ac:dyDescent="0.25">
      <c r="A23" s="59"/>
      <c r="B23" s="84"/>
      <c r="C23" s="62" t="s">
        <v>15</v>
      </c>
      <c r="D23" s="72">
        <f>SUM(D10+H10)</f>
        <v>0</v>
      </c>
      <c r="E23" s="87"/>
      <c r="F23" s="59"/>
      <c r="G23" s="59"/>
      <c r="H23" s="59"/>
      <c r="I23" s="59"/>
    </row>
    <row r="24" spans="1:21" ht="15.75" thickBot="1" x14ac:dyDescent="0.3">
      <c r="A24" s="59"/>
      <c r="B24" s="85"/>
      <c r="C24" s="65" t="s">
        <v>3</v>
      </c>
      <c r="D24" s="73">
        <f>SUM(D11+H11)</f>
        <v>0</v>
      </c>
      <c r="E24" s="88"/>
      <c r="F24" s="59"/>
      <c r="G24" s="59"/>
      <c r="H24" s="59"/>
      <c r="I24" s="59"/>
    </row>
    <row r="25" spans="1:21" x14ac:dyDescent="0.25">
      <c r="A25" s="59"/>
      <c r="B25" s="59"/>
      <c r="C25" s="59"/>
      <c r="D25" s="59"/>
      <c r="E25" s="59"/>
      <c r="F25" s="59"/>
      <c r="G25" s="59"/>
      <c r="H25" s="59"/>
      <c r="I25" s="59"/>
    </row>
    <row r="26" spans="1:21" x14ac:dyDescent="0.25">
      <c r="A26" s="59"/>
      <c r="B26" s="59"/>
      <c r="C26" s="59"/>
      <c r="D26" s="59"/>
      <c r="E26" s="59"/>
      <c r="F26" s="59"/>
      <c r="G26" s="59"/>
      <c r="H26" s="59"/>
      <c r="I26" s="59"/>
    </row>
  </sheetData>
  <mergeCells count="15">
    <mergeCell ref="B2:D2"/>
    <mergeCell ref="F2:H2"/>
    <mergeCell ref="F3:F5"/>
    <mergeCell ref="B3:B5"/>
    <mergeCell ref="B6:B8"/>
    <mergeCell ref="F6:F8"/>
    <mergeCell ref="F9:F11"/>
    <mergeCell ref="B22:B24"/>
    <mergeCell ref="E22:E24"/>
    <mergeCell ref="B19:B21"/>
    <mergeCell ref="B16:B18"/>
    <mergeCell ref="B15:E15"/>
    <mergeCell ref="E16:E18"/>
    <mergeCell ref="E19:E21"/>
    <mergeCell ref="B9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День</vt:lpstr>
      <vt:lpstr>Ночь</vt:lpstr>
      <vt:lpstr>Расчеты</vt:lpstr>
      <vt:lpstr>Отчет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Wolf</dc:creator>
  <cp:lastModifiedBy>Михаил</cp:lastModifiedBy>
  <dcterms:created xsi:type="dcterms:W3CDTF">2024-01-17T15:33:55Z</dcterms:created>
  <dcterms:modified xsi:type="dcterms:W3CDTF">2024-03-01T01:52:14Z</dcterms:modified>
</cp:coreProperties>
</file>