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__EXCELWORLD\TEST-362 Графическая модель кормления животных\"/>
    </mc:Choice>
  </mc:AlternateContent>
  <bookViews>
    <workbookView xWindow="0" yWindow="0" windowWidth="28800" windowHeight="12045" activeTab="3"/>
  </bookViews>
  <sheets>
    <sheet name="Задание" sheetId="4" r:id="rId1"/>
    <sheet name="Исходные данные" sheetId="1" r:id="rId2"/>
    <sheet name="Модель" sheetId="3" r:id="rId3"/>
    <sheet name="Гистограмма кормления животных" sheetId="5" r:id="rId4"/>
  </sheets>
  <definedNames>
    <definedName name="Мин_время">'Гистограмма кормления животных'!$D$46</definedName>
    <definedName name="ТекущееВремя" localSheetId="3">'Гистограмма кормления животных'!$D$45</definedName>
    <definedName name="ТекущееВремя">Модель!$D$30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5" l="1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49" i="5"/>
  <c r="J58" i="5" l="1"/>
  <c r="F62" i="5"/>
  <c r="B29" i="5"/>
  <c r="B53" i="5" s="1"/>
  <c r="D29" i="5"/>
  <c r="F53" i="5" s="1"/>
  <c r="H29" i="5"/>
  <c r="J53" i="5" s="1"/>
  <c r="J29" i="5"/>
  <c r="L53" i="5" s="1"/>
  <c r="B30" i="5"/>
  <c r="B54" i="5" s="1"/>
  <c r="D30" i="5"/>
  <c r="F54" i="5" s="1"/>
  <c r="H30" i="5"/>
  <c r="J54" i="5" s="1"/>
  <c r="J30" i="5"/>
  <c r="L54" i="5" s="1"/>
  <c r="B31" i="5"/>
  <c r="B55" i="5" s="1"/>
  <c r="D31" i="5"/>
  <c r="F55" i="5" s="1"/>
  <c r="H31" i="5"/>
  <c r="J55" i="5" s="1"/>
  <c r="J31" i="5"/>
  <c r="L55" i="5" s="1"/>
  <c r="B32" i="5"/>
  <c r="B56" i="5" s="1"/>
  <c r="C32" i="5"/>
  <c r="D56" i="5" s="1"/>
  <c r="D32" i="5"/>
  <c r="F56" i="5" s="1"/>
  <c r="H32" i="5"/>
  <c r="J56" i="5" s="1"/>
  <c r="J32" i="5"/>
  <c r="L56" i="5" s="1"/>
  <c r="K32" i="5"/>
  <c r="M56" i="5" s="1"/>
  <c r="B33" i="5"/>
  <c r="B57" i="5" s="1"/>
  <c r="D33" i="5"/>
  <c r="F57" i="5" s="1"/>
  <c r="E33" i="5"/>
  <c r="G57" i="5" s="1"/>
  <c r="H33" i="5"/>
  <c r="J57" i="5" s="1"/>
  <c r="J33" i="5"/>
  <c r="L57" i="5" s="1"/>
  <c r="B34" i="5"/>
  <c r="B58" i="5" s="1"/>
  <c r="D34" i="5"/>
  <c r="F58" i="5" s="1"/>
  <c r="H34" i="5"/>
  <c r="J34" i="5"/>
  <c r="L58" i="5" s="1"/>
  <c r="B35" i="5"/>
  <c r="B59" i="5" s="1"/>
  <c r="D35" i="5"/>
  <c r="F59" i="5" s="1"/>
  <c r="H35" i="5"/>
  <c r="J59" i="5" s="1"/>
  <c r="J35" i="5"/>
  <c r="L59" i="5" s="1"/>
  <c r="B36" i="5"/>
  <c r="B60" i="5" s="1"/>
  <c r="D36" i="5"/>
  <c r="F60" i="5" s="1"/>
  <c r="H36" i="5"/>
  <c r="J60" i="5" s="1"/>
  <c r="J36" i="5"/>
  <c r="L60" i="5" s="1"/>
  <c r="B37" i="5"/>
  <c r="B61" i="5" s="1"/>
  <c r="D37" i="5"/>
  <c r="F61" i="5" s="1"/>
  <c r="H37" i="5"/>
  <c r="J61" i="5" s="1"/>
  <c r="J37" i="5"/>
  <c r="L61" i="5" s="1"/>
  <c r="B38" i="5"/>
  <c r="B62" i="5" s="1"/>
  <c r="D38" i="5"/>
  <c r="H38" i="5"/>
  <c r="J62" i="5" s="1"/>
  <c r="J38" i="5"/>
  <c r="L62" i="5" s="1"/>
  <c r="B39" i="5"/>
  <c r="B63" i="5" s="1"/>
  <c r="D39" i="5"/>
  <c r="F63" i="5" s="1"/>
  <c r="H39" i="5"/>
  <c r="J63" i="5" s="1"/>
  <c r="J39" i="5"/>
  <c r="L63" i="5" s="1"/>
  <c r="B40" i="5"/>
  <c r="B64" i="5" s="1"/>
  <c r="D40" i="5"/>
  <c r="F64" i="5" s="1"/>
  <c r="H40" i="5"/>
  <c r="J64" i="5" s="1"/>
  <c r="J40" i="5"/>
  <c r="L64" i="5" s="1"/>
  <c r="B41" i="5"/>
  <c r="B65" i="5" s="1"/>
  <c r="D41" i="5"/>
  <c r="F65" i="5" s="1"/>
  <c r="F41" i="5"/>
  <c r="H65" i="5" s="1"/>
  <c r="H41" i="5"/>
  <c r="J65" i="5" s="1"/>
  <c r="J41" i="5"/>
  <c r="L65" i="5" s="1"/>
  <c r="B42" i="5"/>
  <c r="B66" i="5" s="1"/>
  <c r="D42" i="5"/>
  <c r="F66" i="5" s="1"/>
  <c r="H42" i="5"/>
  <c r="J66" i="5" s="1"/>
  <c r="J42" i="5"/>
  <c r="L66" i="5" s="1"/>
  <c r="B43" i="5"/>
  <c r="B67" i="5" s="1"/>
  <c r="C43" i="5"/>
  <c r="D43" i="5"/>
  <c r="F67" i="5" s="1"/>
  <c r="H43" i="5"/>
  <c r="J67" i="5" s="1"/>
  <c r="J43" i="5"/>
  <c r="L67" i="5" s="1"/>
  <c r="K43" i="5"/>
  <c r="M67" i="5" s="1"/>
  <c r="B26" i="5"/>
  <c r="B50" i="5" s="1"/>
  <c r="B27" i="5"/>
  <c r="B51" i="5" s="1"/>
  <c r="B28" i="5"/>
  <c r="B52" i="5" s="1"/>
  <c r="B25" i="5"/>
  <c r="B49" i="5" s="1"/>
  <c r="AB20" i="5"/>
  <c r="AC20" i="5" s="1"/>
  <c r="U20" i="5"/>
  <c r="V20" i="5" s="1"/>
  <c r="I43" i="5" s="1"/>
  <c r="K67" i="5" s="1"/>
  <c r="N20" i="5"/>
  <c r="O20" i="5" s="1"/>
  <c r="G43" i="5" s="1"/>
  <c r="I67" i="5" s="1"/>
  <c r="M20" i="5"/>
  <c r="K20" i="5"/>
  <c r="F43" i="5" s="1"/>
  <c r="H67" i="5" s="1"/>
  <c r="H20" i="5"/>
  <c r="I20" i="5" s="1"/>
  <c r="E43" i="5" s="1"/>
  <c r="G67" i="5" s="1"/>
  <c r="AB19" i="5"/>
  <c r="AC19" i="5" s="1"/>
  <c r="K42" i="5" s="1"/>
  <c r="M66" i="5" s="1"/>
  <c r="U19" i="5"/>
  <c r="V19" i="5" s="1"/>
  <c r="I42" i="5" s="1"/>
  <c r="K66" i="5" s="1"/>
  <c r="N19" i="5"/>
  <c r="O19" i="5" s="1"/>
  <c r="G42" i="5" s="1"/>
  <c r="I66" i="5" s="1"/>
  <c r="M19" i="5"/>
  <c r="K19" i="5"/>
  <c r="F42" i="5" s="1"/>
  <c r="H66" i="5" s="1"/>
  <c r="H19" i="5"/>
  <c r="I19" i="5" s="1"/>
  <c r="E42" i="5" s="1"/>
  <c r="G66" i="5" s="1"/>
  <c r="AB18" i="5"/>
  <c r="AC18" i="5" s="1"/>
  <c r="K41" i="5" s="1"/>
  <c r="M65" i="5" s="1"/>
  <c r="U18" i="5"/>
  <c r="V18" i="5" s="1"/>
  <c r="I41" i="5" s="1"/>
  <c r="K65" i="5" s="1"/>
  <c r="O18" i="5"/>
  <c r="G41" i="5" s="1"/>
  <c r="I65" i="5" s="1"/>
  <c r="M18" i="5"/>
  <c r="K18" i="5"/>
  <c r="C41" i="5" s="1"/>
  <c r="D65" i="5" s="1"/>
  <c r="H18" i="5"/>
  <c r="I18" i="5" s="1"/>
  <c r="E41" i="5" s="1"/>
  <c r="AB17" i="5"/>
  <c r="AC17" i="5" s="1"/>
  <c r="K40" i="5" s="1"/>
  <c r="M64" i="5" s="1"/>
  <c r="U17" i="5"/>
  <c r="V17" i="5" s="1"/>
  <c r="I40" i="5" s="1"/>
  <c r="K64" i="5" s="1"/>
  <c r="O17" i="5"/>
  <c r="G40" i="5" s="1"/>
  <c r="I64" i="5" s="1"/>
  <c r="M17" i="5"/>
  <c r="K17" i="5"/>
  <c r="F40" i="5" s="1"/>
  <c r="H64" i="5" s="1"/>
  <c r="H17" i="5"/>
  <c r="I17" i="5" s="1"/>
  <c r="E40" i="5" s="1"/>
  <c r="AB16" i="5"/>
  <c r="AC16" i="5" s="1"/>
  <c r="K39" i="5" s="1"/>
  <c r="M63" i="5" s="1"/>
  <c r="U16" i="5"/>
  <c r="V16" i="5" s="1"/>
  <c r="I39" i="5" s="1"/>
  <c r="K63" i="5" s="1"/>
  <c r="N16" i="5"/>
  <c r="O16" i="5" s="1"/>
  <c r="G39" i="5" s="1"/>
  <c r="I63" i="5" s="1"/>
  <c r="M16" i="5"/>
  <c r="K16" i="5"/>
  <c r="C39" i="5" s="1"/>
  <c r="H16" i="5"/>
  <c r="I16" i="5" s="1"/>
  <c r="E39" i="5" s="1"/>
  <c r="G63" i="5" s="1"/>
  <c r="AB15" i="5"/>
  <c r="AC15" i="5" s="1"/>
  <c r="K38" i="5" s="1"/>
  <c r="M62" i="5" s="1"/>
  <c r="U15" i="5"/>
  <c r="V15" i="5" s="1"/>
  <c r="I38" i="5" s="1"/>
  <c r="K62" i="5" s="1"/>
  <c r="O15" i="5"/>
  <c r="G38" i="5" s="1"/>
  <c r="I62" i="5" s="1"/>
  <c r="N15" i="5"/>
  <c r="M15" i="5"/>
  <c r="K15" i="5"/>
  <c r="C38" i="5" s="1"/>
  <c r="I15" i="5"/>
  <c r="E38" i="5" s="1"/>
  <c r="G62" i="5" s="1"/>
  <c r="H15" i="5"/>
  <c r="AB14" i="5"/>
  <c r="AC14" i="5" s="1"/>
  <c r="K37" i="5" s="1"/>
  <c r="M61" i="5" s="1"/>
  <c r="U14" i="5"/>
  <c r="V14" i="5" s="1"/>
  <c r="I37" i="5" s="1"/>
  <c r="K61" i="5" s="1"/>
  <c r="N14" i="5"/>
  <c r="O14" i="5" s="1"/>
  <c r="G37" i="5" s="1"/>
  <c r="I61" i="5" s="1"/>
  <c r="M14" i="5"/>
  <c r="K14" i="5"/>
  <c r="C37" i="5" s="1"/>
  <c r="D61" i="5" s="1"/>
  <c r="H14" i="5"/>
  <c r="I14" i="5" s="1"/>
  <c r="E37" i="5" s="1"/>
  <c r="AC13" i="5"/>
  <c r="K36" i="5" s="1"/>
  <c r="M60" i="5" s="1"/>
  <c r="AB13" i="5"/>
  <c r="U13" i="5"/>
  <c r="V13" i="5" s="1"/>
  <c r="I36" i="5" s="1"/>
  <c r="K60" i="5" s="1"/>
  <c r="O13" i="5"/>
  <c r="G36" i="5" s="1"/>
  <c r="I60" i="5" s="1"/>
  <c r="N13" i="5"/>
  <c r="M13" i="5"/>
  <c r="K13" i="5"/>
  <c r="C36" i="5" s="1"/>
  <c r="D60" i="5" s="1"/>
  <c r="I13" i="5"/>
  <c r="E36" i="5" s="1"/>
  <c r="H13" i="5"/>
  <c r="AB12" i="5"/>
  <c r="AC12" i="5" s="1"/>
  <c r="K35" i="5" s="1"/>
  <c r="M59" i="5" s="1"/>
  <c r="U12" i="5"/>
  <c r="V12" i="5" s="1"/>
  <c r="I35" i="5" s="1"/>
  <c r="K59" i="5" s="1"/>
  <c r="O12" i="5"/>
  <c r="G35" i="5" s="1"/>
  <c r="I59" i="5" s="1"/>
  <c r="M12" i="5"/>
  <c r="K12" i="5"/>
  <c r="F35" i="5" s="1"/>
  <c r="H59" i="5" s="1"/>
  <c r="H12" i="5"/>
  <c r="I12" i="5" s="1"/>
  <c r="E35" i="5" s="1"/>
  <c r="G59" i="5" s="1"/>
  <c r="AB11" i="5"/>
  <c r="AC11" i="5" s="1"/>
  <c r="K34" i="5" s="1"/>
  <c r="M58" i="5" s="1"/>
  <c r="U11" i="5"/>
  <c r="V11" i="5" s="1"/>
  <c r="I34" i="5" s="1"/>
  <c r="K58" i="5" s="1"/>
  <c r="O11" i="5"/>
  <c r="G34" i="5" s="1"/>
  <c r="I58" i="5" s="1"/>
  <c r="M11" i="5"/>
  <c r="K11" i="5"/>
  <c r="F34" i="5" s="1"/>
  <c r="H58" i="5" s="1"/>
  <c r="H11" i="5"/>
  <c r="I11" i="5" s="1"/>
  <c r="E34" i="5" s="1"/>
  <c r="G58" i="5" s="1"/>
  <c r="AB10" i="5"/>
  <c r="AC10" i="5" s="1"/>
  <c r="K33" i="5" s="1"/>
  <c r="M57" i="5" s="1"/>
  <c r="U10" i="5"/>
  <c r="V10" i="5" s="1"/>
  <c r="I33" i="5" s="1"/>
  <c r="K57" i="5" s="1"/>
  <c r="N10" i="5"/>
  <c r="O10" i="5" s="1"/>
  <c r="G33" i="5" s="1"/>
  <c r="I57" i="5" s="1"/>
  <c r="M10" i="5"/>
  <c r="K10" i="5"/>
  <c r="F33" i="5" s="1"/>
  <c r="H57" i="5" s="1"/>
  <c r="H10" i="5"/>
  <c r="I10" i="5" s="1"/>
  <c r="AB9" i="5"/>
  <c r="AC9" i="5" s="1"/>
  <c r="U9" i="5"/>
  <c r="V9" i="5" s="1"/>
  <c r="I32" i="5" s="1"/>
  <c r="K56" i="5" s="1"/>
  <c r="N9" i="5"/>
  <c r="O9" i="5" s="1"/>
  <c r="G32" i="5" s="1"/>
  <c r="I56" i="5" s="1"/>
  <c r="M9" i="5"/>
  <c r="K9" i="5"/>
  <c r="F32" i="5" s="1"/>
  <c r="H56" i="5" s="1"/>
  <c r="H9" i="5"/>
  <c r="I9" i="5" s="1"/>
  <c r="E32" i="5" s="1"/>
  <c r="AB8" i="5"/>
  <c r="AC8" i="5" s="1"/>
  <c r="K31" i="5" s="1"/>
  <c r="M55" i="5" s="1"/>
  <c r="U8" i="5"/>
  <c r="V8" i="5" s="1"/>
  <c r="I31" i="5" s="1"/>
  <c r="K55" i="5" s="1"/>
  <c r="O8" i="5"/>
  <c r="G31" i="5" s="1"/>
  <c r="I55" i="5" s="1"/>
  <c r="M8" i="5"/>
  <c r="K8" i="5"/>
  <c r="C31" i="5" s="1"/>
  <c r="H8" i="5"/>
  <c r="I8" i="5" s="1"/>
  <c r="E31" i="5" s="1"/>
  <c r="G55" i="5" s="1"/>
  <c r="AB7" i="5"/>
  <c r="AC7" i="5" s="1"/>
  <c r="K30" i="5" s="1"/>
  <c r="M54" i="5" s="1"/>
  <c r="V7" i="5"/>
  <c r="I30" i="5" s="1"/>
  <c r="K54" i="5" s="1"/>
  <c r="U7" i="5"/>
  <c r="N7" i="5"/>
  <c r="O7" i="5" s="1"/>
  <c r="G30" i="5" s="1"/>
  <c r="I54" i="5" s="1"/>
  <c r="M7" i="5"/>
  <c r="K7" i="5"/>
  <c r="C30" i="5" s="1"/>
  <c r="H7" i="5"/>
  <c r="I7" i="5" s="1"/>
  <c r="E30" i="5" s="1"/>
  <c r="G54" i="5" s="1"/>
  <c r="AB6" i="5"/>
  <c r="AC6" i="5" s="1"/>
  <c r="K29" i="5" s="1"/>
  <c r="M53" i="5" s="1"/>
  <c r="U6" i="5"/>
  <c r="V6" i="5" s="1"/>
  <c r="I29" i="5" s="1"/>
  <c r="K53" i="5" s="1"/>
  <c r="N6" i="5"/>
  <c r="O6" i="5" s="1"/>
  <c r="G29" i="5" s="1"/>
  <c r="I53" i="5" s="1"/>
  <c r="M6" i="5"/>
  <c r="K6" i="5"/>
  <c r="F29" i="5" s="1"/>
  <c r="H53" i="5" s="1"/>
  <c r="H6" i="5"/>
  <c r="I6" i="5" s="1"/>
  <c r="E29" i="5" s="1"/>
  <c r="L43" i="5" l="1"/>
  <c r="N67" i="5" s="1"/>
  <c r="F38" i="5"/>
  <c r="H62" i="5" s="1"/>
  <c r="F36" i="5"/>
  <c r="H60" i="5" s="1"/>
  <c r="L32" i="5"/>
  <c r="N56" i="5" s="1"/>
  <c r="G56" i="5"/>
  <c r="L37" i="5"/>
  <c r="N61" i="5" s="1"/>
  <c r="G61" i="5"/>
  <c r="L38" i="5"/>
  <c r="N62" i="5" s="1"/>
  <c r="D62" i="5"/>
  <c r="D63" i="5"/>
  <c r="L39" i="5"/>
  <c r="N63" i="5" s="1"/>
  <c r="L41" i="5"/>
  <c r="N65" i="5" s="1"/>
  <c r="G65" i="5"/>
  <c r="L36" i="5"/>
  <c r="N60" i="5" s="1"/>
  <c r="G60" i="5"/>
  <c r="G53" i="5"/>
  <c r="G64" i="5"/>
  <c r="L30" i="5"/>
  <c r="N54" i="5" s="1"/>
  <c r="D54" i="5"/>
  <c r="D55" i="5"/>
  <c r="L31" i="5"/>
  <c r="N55" i="5" s="1"/>
  <c r="F31" i="5"/>
  <c r="H55" i="5" s="1"/>
  <c r="C42" i="5"/>
  <c r="C40" i="5"/>
  <c r="D64" i="5" s="1"/>
  <c r="F39" i="5"/>
  <c r="H63" i="5" s="1"/>
  <c r="F37" i="5"/>
  <c r="H61" i="5" s="1"/>
  <c r="C35" i="5"/>
  <c r="C33" i="5"/>
  <c r="D57" i="5" s="1"/>
  <c r="F30" i="5"/>
  <c r="H54" i="5" s="1"/>
  <c r="D67" i="5"/>
  <c r="C29" i="5"/>
  <c r="D53" i="5" s="1"/>
  <c r="C34" i="5"/>
  <c r="J28" i="5"/>
  <c r="L52" i="5" s="1"/>
  <c r="H28" i="5"/>
  <c r="J52" i="5" s="1"/>
  <c r="D28" i="5"/>
  <c r="F52" i="5" s="1"/>
  <c r="J27" i="5"/>
  <c r="L51" i="5" s="1"/>
  <c r="H27" i="5"/>
  <c r="J51" i="5" s="1"/>
  <c r="D27" i="5"/>
  <c r="F51" i="5" s="1"/>
  <c r="J26" i="5"/>
  <c r="L50" i="5" s="1"/>
  <c r="H26" i="5"/>
  <c r="J50" i="5" s="1"/>
  <c r="D26" i="5"/>
  <c r="F50" i="5" s="1"/>
  <c r="J25" i="5"/>
  <c r="L49" i="5" s="1"/>
  <c r="H25" i="5"/>
  <c r="J49" i="5" s="1"/>
  <c r="D25" i="5"/>
  <c r="F49" i="5" s="1"/>
  <c r="AB5" i="5"/>
  <c r="AC5" i="5" s="1"/>
  <c r="K28" i="5" s="1"/>
  <c r="M52" i="5" s="1"/>
  <c r="U5" i="5"/>
  <c r="V5" i="5" s="1"/>
  <c r="I28" i="5" s="1"/>
  <c r="K52" i="5" s="1"/>
  <c r="N5" i="5"/>
  <c r="O5" i="5" s="1"/>
  <c r="G28" i="5" s="1"/>
  <c r="I52" i="5" s="1"/>
  <c r="M5" i="5"/>
  <c r="K5" i="5"/>
  <c r="C28" i="5" s="1"/>
  <c r="H5" i="5"/>
  <c r="I5" i="5" s="1"/>
  <c r="E28" i="5" s="1"/>
  <c r="G52" i="5" s="1"/>
  <c r="AB4" i="5"/>
  <c r="AC4" i="5" s="1"/>
  <c r="K27" i="5" s="1"/>
  <c r="M51" i="5" s="1"/>
  <c r="U4" i="5"/>
  <c r="V4" i="5" s="1"/>
  <c r="I27" i="5" s="1"/>
  <c r="K51" i="5" s="1"/>
  <c r="N4" i="5"/>
  <c r="O4" i="5" s="1"/>
  <c r="G27" i="5" s="1"/>
  <c r="I51" i="5" s="1"/>
  <c r="M4" i="5"/>
  <c r="K4" i="5"/>
  <c r="F27" i="5" s="1"/>
  <c r="H51" i="5" s="1"/>
  <c r="H4" i="5"/>
  <c r="I4" i="5" s="1"/>
  <c r="E27" i="5" s="1"/>
  <c r="G51" i="5" s="1"/>
  <c r="AB3" i="5"/>
  <c r="AC3" i="5" s="1"/>
  <c r="K26" i="5" s="1"/>
  <c r="M50" i="5" s="1"/>
  <c r="U3" i="5"/>
  <c r="V3" i="5" s="1"/>
  <c r="I26" i="5" s="1"/>
  <c r="K50" i="5" s="1"/>
  <c r="O3" i="5"/>
  <c r="G26" i="5" s="1"/>
  <c r="I50" i="5" s="1"/>
  <c r="M3" i="5"/>
  <c r="K3" i="5"/>
  <c r="F26" i="5" s="1"/>
  <c r="H50" i="5" s="1"/>
  <c r="H3" i="5"/>
  <c r="I3" i="5" s="1"/>
  <c r="E26" i="5" s="1"/>
  <c r="G50" i="5" s="1"/>
  <c r="AB2" i="5"/>
  <c r="AC2" i="5" s="1"/>
  <c r="K25" i="5" s="1"/>
  <c r="M49" i="5" s="1"/>
  <c r="V2" i="5"/>
  <c r="I25" i="5" s="1"/>
  <c r="K49" i="5" s="1"/>
  <c r="U2" i="5"/>
  <c r="O2" i="5"/>
  <c r="G25" i="5" s="1"/>
  <c r="I49" i="5" s="1"/>
  <c r="M2" i="5"/>
  <c r="K2" i="5"/>
  <c r="F25" i="5" s="1"/>
  <c r="H49" i="5" s="1"/>
  <c r="H2" i="5"/>
  <c r="I2" i="5" s="1"/>
  <c r="E25" i="5" s="1"/>
  <c r="G49" i="5" s="1"/>
  <c r="L35" i="3"/>
  <c r="L36" i="3"/>
  <c r="L37" i="3"/>
  <c r="L34" i="3"/>
  <c r="J26" i="3"/>
  <c r="J35" i="3" s="1"/>
  <c r="J27" i="3"/>
  <c r="J36" i="3" s="1"/>
  <c r="J28" i="3"/>
  <c r="J37" i="3" s="1"/>
  <c r="J25" i="3"/>
  <c r="J34" i="3" s="1"/>
  <c r="H26" i="3"/>
  <c r="H35" i="3" s="1"/>
  <c r="H27" i="3"/>
  <c r="H36" i="3" s="1"/>
  <c r="H28" i="3"/>
  <c r="H37" i="3" s="1"/>
  <c r="H25" i="3"/>
  <c r="H34" i="3" s="1"/>
  <c r="D26" i="3"/>
  <c r="D35" i="3" s="1"/>
  <c r="D27" i="3"/>
  <c r="D36" i="3" s="1"/>
  <c r="D28" i="3"/>
  <c r="D37" i="3" s="1"/>
  <c r="D25" i="3"/>
  <c r="D34" i="3" s="1"/>
  <c r="L34" i="5" l="1"/>
  <c r="N58" i="5" s="1"/>
  <c r="D58" i="5"/>
  <c r="L33" i="5"/>
  <c r="N57" i="5" s="1"/>
  <c r="L35" i="5"/>
  <c r="N59" i="5" s="1"/>
  <c r="D59" i="5"/>
  <c r="L42" i="5"/>
  <c r="N66" i="5" s="1"/>
  <c r="D66" i="5"/>
  <c r="C26" i="5"/>
  <c r="L40" i="5"/>
  <c r="N64" i="5" s="1"/>
  <c r="L29" i="5"/>
  <c r="N53" i="5" s="1"/>
  <c r="L28" i="5"/>
  <c r="N52" i="5" s="1"/>
  <c r="D52" i="5"/>
  <c r="L26" i="5"/>
  <c r="N50" i="5" s="1"/>
  <c r="C25" i="5"/>
  <c r="C27" i="5"/>
  <c r="F28" i="5"/>
  <c r="H52" i="5" s="1"/>
  <c r="D50" i="5"/>
  <c r="AB5" i="3"/>
  <c r="AC5" i="3" s="1"/>
  <c r="K28" i="3" s="1"/>
  <c r="K37" i="3" s="1"/>
  <c r="U5" i="3"/>
  <c r="V5" i="3" s="1"/>
  <c r="I28" i="3" s="1"/>
  <c r="I37" i="3" s="1"/>
  <c r="N5" i="3"/>
  <c r="O5" i="3" s="1"/>
  <c r="G28" i="3" s="1"/>
  <c r="G37" i="3" s="1"/>
  <c r="M5" i="3"/>
  <c r="K5" i="3"/>
  <c r="H5" i="3"/>
  <c r="I5" i="3" s="1"/>
  <c r="E28" i="3" s="1"/>
  <c r="E37" i="3" s="1"/>
  <c r="AB4" i="3"/>
  <c r="AC4" i="3" s="1"/>
  <c r="K27" i="3" s="1"/>
  <c r="K36" i="3" s="1"/>
  <c r="U4" i="3"/>
  <c r="V4" i="3" s="1"/>
  <c r="I27" i="3" s="1"/>
  <c r="I36" i="3" s="1"/>
  <c r="N4" i="3"/>
  <c r="O4" i="3" s="1"/>
  <c r="G27" i="3" s="1"/>
  <c r="G36" i="3" s="1"/>
  <c r="M4" i="3"/>
  <c r="K4" i="3"/>
  <c r="H4" i="3"/>
  <c r="I4" i="3" s="1"/>
  <c r="E27" i="3" s="1"/>
  <c r="E36" i="3" s="1"/>
  <c r="AB3" i="3"/>
  <c r="AC3" i="3" s="1"/>
  <c r="K26" i="3" s="1"/>
  <c r="K35" i="3" s="1"/>
  <c r="U3" i="3"/>
  <c r="V3" i="3" s="1"/>
  <c r="I26" i="3" s="1"/>
  <c r="I35" i="3" s="1"/>
  <c r="O3" i="3"/>
  <c r="G26" i="3" s="1"/>
  <c r="G35" i="3" s="1"/>
  <c r="M3" i="3"/>
  <c r="K3" i="3"/>
  <c r="H3" i="3"/>
  <c r="I3" i="3" s="1"/>
  <c r="E26" i="3" s="1"/>
  <c r="E35" i="3" s="1"/>
  <c r="AB2" i="3"/>
  <c r="AC2" i="3" s="1"/>
  <c r="K25" i="3" s="1"/>
  <c r="K34" i="3" s="1"/>
  <c r="U2" i="3"/>
  <c r="V2" i="3" s="1"/>
  <c r="I25" i="3" s="1"/>
  <c r="I34" i="3" s="1"/>
  <c r="O2" i="3"/>
  <c r="G25" i="3" s="1"/>
  <c r="G34" i="3" s="1"/>
  <c r="M2" i="3"/>
  <c r="K2" i="3"/>
  <c r="H2" i="3"/>
  <c r="I2" i="3" s="1"/>
  <c r="E25" i="3" s="1"/>
  <c r="E34" i="3" s="1"/>
  <c r="U4" i="1"/>
  <c r="U5" i="1"/>
  <c r="L25" i="5" l="1"/>
  <c r="N49" i="5" s="1"/>
  <c r="D49" i="5"/>
  <c r="L27" i="5"/>
  <c r="N51" i="5" s="1"/>
  <c r="D51" i="5"/>
  <c r="F25" i="3"/>
  <c r="F34" i="3" s="1"/>
  <c r="C25" i="3"/>
  <c r="F27" i="3"/>
  <c r="F36" i="3" s="1"/>
  <c r="C27" i="3"/>
  <c r="F26" i="3"/>
  <c r="F35" i="3" s="1"/>
  <c r="C26" i="3"/>
  <c r="F28" i="3"/>
  <c r="F37" i="3" s="1"/>
  <c r="C28" i="3"/>
  <c r="AB20" i="1"/>
  <c r="AC20" i="1" s="1"/>
  <c r="AB19" i="1"/>
  <c r="AC19" i="1" s="1"/>
  <c r="AB18" i="1"/>
  <c r="AC18" i="1" s="1"/>
  <c r="AB17" i="1"/>
  <c r="AC17" i="1" s="1"/>
  <c r="AB16" i="1"/>
  <c r="AC16" i="1" s="1"/>
  <c r="AB15" i="1"/>
  <c r="AC15" i="1" s="1"/>
  <c r="AB14" i="1"/>
  <c r="AC14" i="1" s="1"/>
  <c r="AB13" i="1"/>
  <c r="AC13" i="1" s="1"/>
  <c r="AB12" i="1"/>
  <c r="AC12" i="1" s="1"/>
  <c r="AB11" i="1"/>
  <c r="AC11" i="1" s="1"/>
  <c r="AB10" i="1"/>
  <c r="AC10" i="1" s="1"/>
  <c r="AB9" i="1"/>
  <c r="AC9" i="1" s="1"/>
  <c r="AB8" i="1"/>
  <c r="AC8" i="1" s="1"/>
  <c r="AB7" i="1"/>
  <c r="AC7" i="1" s="1"/>
  <c r="AB6" i="1"/>
  <c r="AC6" i="1" s="1"/>
  <c r="AB5" i="1"/>
  <c r="AC5" i="1" s="1"/>
  <c r="AB4" i="1"/>
  <c r="AC4" i="1" s="1"/>
  <c r="AB3" i="1"/>
  <c r="AC3" i="1" s="1"/>
  <c r="AB2" i="1"/>
  <c r="AC2" i="1" s="1"/>
  <c r="U3" i="1"/>
  <c r="V3" i="1" s="1"/>
  <c r="V4" i="1"/>
  <c r="V5" i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" i="1"/>
  <c r="V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" i="1"/>
  <c r="I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O3" i="1"/>
  <c r="N4" i="1"/>
  <c r="O4" i="1" s="1"/>
  <c r="N5" i="1"/>
  <c r="O5" i="1" s="1"/>
  <c r="N6" i="1"/>
  <c r="O6" i="1" s="1"/>
  <c r="N7" i="1"/>
  <c r="O7" i="1" s="1"/>
  <c r="O8" i="1"/>
  <c r="N9" i="1"/>
  <c r="O9" i="1" s="1"/>
  <c r="N10" i="1"/>
  <c r="O10" i="1" s="1"/>
  <c r="O11" i="1"/>
  <c r="O12" i="1"/>
  <c r="N13" i="1"/>
  <c r="O13" i="1" s="1"/>
  <c r="N14" i="1"/>
  <c r="O14" i="1" s="1"/>
  <c r="N15" i="1"/>
  <c r="O15" i="1" s="1"/>
  <c r="N16" i="1"/>
  <c r="O16" i="1" s="1"/>
  <c r="O17" i="1"/>
  <c r="O18" i="1"/>
  <c r="N19" i="1"/>
  <c r="O19" i="1" s="1"/>
  <c r="N20" i="1"/>
  <c r="O20" i="1" s="1"/>
  <c r="O2" i="1"/>
  <c r="D46" i="5" l="1"/>
  <c r="C37" i="3"/>
  <c r="L28" i="3"/>
  <c r="C36" i="3"/>
  <c r="L27" i="3"/>
  <c r="C35" i="3"/>
  <c r="L26" i="3"/>
  <c r="C34" i="3"/>
  <c r="L25" i="3"/>
  <c r="E65" i="5" l="1"/>
  <c r="E60" i="5"/>
  <c r="E61" i="5"/>
  <c r="E56" i="5"/>
  <c r="E53" i="5"/>
  <c r="E67" i="5"/>
  <c r="E54" i="5"/>
  <c r="E63" i="5"/>
  <c r="E62" i="5"/>
  <c r="E57" i="5"/>
  <c r="E64" i="5"/>
  <c r="E55" i="5"/>
  <c r="E66" i="5"/>
  <c r="E59" i="5"/>
  <c r="E52" i="5"/>
  <c r="E58" i="5"/>
  <c r="E50" i="5"/>
  <c r="E51" i="5"/>
  <c r="E49" i="5"/>
</calcChain>
</file>

<file path=xl/sharedStrings.xml><?xml version="1.0" encoding="utf-8"?>
<sst xmlns="http://schemas.openxmlformats.org/spreadsheetml/2006/main" count="316" uniqueCount="121">
  <si>
    <t>Бобёр 1</t>
  </si>
  <si>
    <t>Бобёр 2</t>
  </si>
  <si>
    <t>Выдра 1</t>
  </si>
  <si>
    <t>Выдра 2</t>
  </si>
  <si>
    <t>Крыса 1</t>
  </si>
  <si>
    <t>Крыса 2</t>
  </si>
  <si>
    <t>Олень</t>
  </si>
  <si>
    <t>Баран</t>
  </si>
  <si>
    <t>Козёл</t>
  </si>
  <si>
    <t>Косуля</t>
  </si>
  <si>
    <t>Корова</t>
  </si>
  <si>
    <t>Лошадь</t>
  </si>
  <si>
    <t>Лось</t>
  </si>
  <si>
    <t>Буйвол</t>
  </si>
  <si>
    <t>Як</t>
  </si>
  <si>
    <t>Зубр</t>
  </si>
  <si>
    <t>Кролик</t>
  </si>
  <si>
    <t>Бизон</t>
  </si>
  <si>
    <t>Слон</t>
  </si>
  <si>
    <t>дерево 1</t>
  </si>
  <si>
    <t>дерево 2</t>
  </si>
  <si>
    <t>рыба 1</t>
  </si>
  <si>
    <t>рыба 2</t>
  </si>
  <si>
    <t>сыр 1</t>
  </si>
  <si>
    <t>сыр 2</t>
  </si>
  <si>
    <t>трава</t>
  </si>
  <si>
    <t>капуста</t>
  </si>
  <si>
    <t>ковыль</t>
  </si>
  <si>
    <t>полынь</t>
  </si>
  <si>
    <t>клевер</t>
  </si>
  <si>
    <t>герань</t>
  </si>
  <si>
    <t>тимофеевка</t>
  </si>
  <si>
    <t>колосиха</t>
  </si>
  <si>
    <t>полевик</t>
  </si>
  <si>
    <t>морковка</t>
  </si>
  <si>
    <t>аржанец</t>
  </si>
  <si>
    <t>листья</t>
  </si>
  <si>
    <t>папоротник</t>
  </si>
  <si>
    <t>дерево 3</t>
  </si>
  <si>
    <t>дерево 4</t>
  </si>
  <si>
    <t>дерево 5</t>
  </si>
  <si>
    <t>дерево 6</t>
  </si>
  <si>
    <t>еда</t>
  </si>
  <si>
    <t>папоротник 2</t>
  </si>
  <si>
    <t>трава 2</t>
  </si>
  <si>
    <t>капуста 2</t>
  </si>
  <si>
    <t>ковыль 3</t>
  </si>
  <si>
    <t>ковыль 2</t>
  </si>
  <si>
    <t>полынь 2</t>
  </si>
  <si>
    <t>клевер 2</t>
  </si>
  <si>
    <t>герань 2</t>
  </si>
  <si>
    <t>колосиха 2</t>
  </si>
  <si>
    <t>полевик 2</t>
  </si>
  <si>
    <t>морковка 2</t>
  </si>
  <si>
    <t>аржанец 2</t>
  </si>
  <si>
    <t>листья 2</t>
  </si>
  <si>
    <t>рыба 3</t>
  </si>
  <si>
    <t>рыба 4</t>
  </si>
  <si>
    <t>рыба 5</t>
  </si>
  <si>
    <t>рыба 6</t>
  </si>
  <si>
    <t>сыр 3</t>
  </si>
  <si>
    <t>сыр 4</t>
  </si>
  <si>
    <t>сыр 5</t>
  </si>
  <si>
    <t>сыр 6</t>
  </si>
  <si>
    <t>папоротник 3</t>
  </si>
  <si>
    <t>трава 3</t>
  </si>
  <si>
    <t>капуста 3</t>
  </si>
  <si>
    <t>полынь 3</t>
  </si>
  <si>
    <t>клевер 3</t>
  </si>
  <si>
    <t>герань 3</t>
  </si>
  <si>
    <t>тимофеевка 2</t>
  </si>
  <si>
    <t>тимофеевка 3</t>
  </si>
  <si>
    <t>колосиха 3</t>
  </si>
  <si>
    <t>полевик 3</t>
  </si>
  <si>
    <t>морковка 3</t>
  </si>
  <si>
    <t>аржанец 3</t>
  </si>
  <si>
    <t>листья 3</t>
  </si>
  <si>
    <t>время на 1шт в минутах</t>
  </si>
  <si>
    <t>осталось в часах и минутах</t>
  </si>
  <si>
    <t>осталось в шт</t>
  </si>
  <si>
    <t>съедено в шт</t>
  </si>
  <si>
    <t>сожрать в шт</t>
  </si>
  <si>
    <t>животное</t>
  </si>
  <si>
    <t>потрачено времени</t>
  </si>
  <si>
    <t>испорчены</t>
  </si>
  <si>
    <t>прогнозируемый % испорченных</t>
  </si>
  <si>
    <t>должно быть съедобных и испорченных</t>
  </si>
  <si>
    <t>время на испорченные</t>
  </si>
  <si>
    <t>общее время в минутах</t>
  </si>
  <si>
    <t>номер еды</t>
  </si>
  <si>
    <t>перерыв между едой в минутах</t>
  </si>
  <si>
    <t>испорченых</t>
  </si>
  <si>
    <t>Потрачено времени, мин.</t>
  </si>
  <si>
    <t>перерыв между едой, мин.</t>
  </si>
  <si>
    <t>Еда 1, общее время, мин.</t>
  </si>
  <si>
    <t>Еда 1, в т.ч.: потрачено времени , мин.</t>
  </si>
  <si>
    <t>Еда 1, в т.ч.: осталость , мин.</t>
  </si>
  <si>
    <t>Еда 1, перерыв между едой, мин.</t>
  </si>
  <si>
    <t>Еда 2, общее время, мин.</t>
  </si>
  <si>
    <t>Еда 2, перерыв между едой, мин.</t>
  </si>
  <si>
    <t>Еда 3, общее время, мин.</t>
  </si>
  <si>
    <t>ИТОГО, общее время, мин.</t>
  </si>
  <si>
    <t>Текущая дата:</t>
  </si>
  <si>
    <t>Потраченное время</t>
  </si>
  <si>
    <t>График, дни</t>
  </si>
  <si>
    <t>Животное</t>
  </si>
  <si>
    <t>№ п/п</t>
  </si>
  <si>
    <t>Потрачено времени, дн.</t>
  </si>
  <si>
    <t>перерыв между едой, дн.</t>
  </si>
  <si>
    <t>Еда 1, общее время, дн.</t>
  </si>
  <si>
    <t>Еда 1, в т.ч.: потрачено времени , дн.</t>
  </si>
  <si>
    <t>Еда 1, перерыв между едой, дн.</t>
  </si>
  <si>
    <t>Еда 2, общее время, дн.</t>
  </si>
  <si>
    <t>Еда 2, перерыв между едой, дн.</t>
  </si>
  <si>
    <t>Еда 3, общее время, дн.</t>
  </si>
  <si>
    <t>ИТОГО, общее планируемое время, дн.</t>
  </si>
  <si>
    <t>Min дата:</t>
  </si>
  <si>
    <t>Дата/время начала графика, дн, час.</t>
  </si>
  <si>
    <t>съесть в шт</t>
  </si>
  <si>
    <t>Еда 1, в т.ч.: осталось , дн.</t>
  </si>
  <si>
    <t>Код / Животное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</si>
</sst>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F400]h:mm:ss\ AM/PM"/>
    <numFmt numFmtId="165" formatCode="0.000"/>
    <numFmt numFmtId="166" formatCode="dd/mm/yy\ 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" fontId="0" fillId="0" borderId="0" xfId="1" applyNumberFormat="1" applyFont="1"/>
    <xf numFmtId="0" fontId="2" fillId="0" borderId="0" xfId="0" applyFont="1"/>
    <xf numFmtId="1" fontId="2" fillId="0" borderId="0" xfId="1" applyNumberFormat="1" applyFont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165" fontId="0" fillId="0" borderId="1" xfId="0" applyNumberFormat="1" applyBorder="1"/>
    <xf numFmtId="22" fontId="0" fillId="0" borderId="0" xfId="0" applyNumberFormat="1"/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3" fontId="0" fillId="2" borderId="1" xfId="0" applyNumberFormat="1" applyFill="1" applyBorder="1"/>
    <xf numFmtId="0" fontId="0" fillId="0" borderId="0" xfId="0" applyAlignment="1">
      <alignment horizontal="right"/>
    </xf>
    <xf numFmtId="166" fontId="0" fillId="2" borderId="1" xfId="0" applyNumberFormat="1" applyFill="1" applyBorder="1"/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3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3" fillId="4" borderId="3" xfId="0" applyFont="1" applyFill="1" applyBorder="1" applyAlignment="1">
      <alignment vertical="top" wrapText="1"/>
    </xf>
    <xf numFmtId="166" fontId="0" fillId="4" borderId="4" xfId="0" applyNumberFormat="1" applyFill="1" applyBorder="1"/>
    <xf numFmtId="166" fontId="0" fillId="4" borderId="5" xfId="0" applyNumberFormat="1" applyFill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1" fontId="3" fillId="0" borderId="1" xfId="0" applyNumberFormat="1" applyFont="1" applyBorder="1"/>
    <xf numFmtId="9" fontId="3" fillId="0" borderId="1" xfId="0" applyNumberFormat="1" applyFont="1" applyBorder="1"/>
    <xf numFmtId="1" fontId="3" fillId="0" borderId="1" xfId="1" applyNumberFormat="1" applyFont="1" applyBorder="1"/>
    <xf numFmtId="165" fontId="3" fillId="0" borderId="1" xfId="0" applyNumberFormat="1" applyFont="1" applyBorder="1"/>
    <xf numFmtId="1" fontId="4" fillId="0" borderId="1" xfId="1" applyNumberFormat="1" applyFont="1" applyBorder="1"/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vertical="top" wrapText="1"/>
    </xf>
    <xf numFmtId="166" fontId="6" fillId="5" borderId="1" xfId="0" applyNumberFormat="1" applyFont="1" applyFill="1" applyBorder="1"/>
    <xf numFmtId="0" fontId="6" fillId="5" borderId="1" xfId="0" applyFont="1" applyFill="1" applyBorder="1"/>
    <xf numFmtId="0" fontId="5" fillId="5" borderId="2" xfId="0" applyFont="1" applyFill="1" applyBorder="1" applyAlignment="1">
      <alignment vertical="top" wrapText="1"/>
    </xf>
    <xf numFmtId="0" fontId="6" fillId="5" borderId="2" xfId="0" applyFont="1" applyFill="1" applyBorder="1"/>
    <xf numFmtId="166" fontId="0" fillId="0" borderId="0" xfId="0" applyNumberFormat="1"/>
    <xf numFmtId="2" fontId="6" fillId="5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Гистограмма</a:t>
            </a:r>
            <a:r>
              <a:rPr lang="ru-RU" baseline="0"/>
              <a:t> интервалов кормления животных, дней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'Гистограмма кормления животных'!$E$48</c:f>
              <c:strCache>
                <c:ptCount val="1"/>
                <c:pt idx="0">
                  <c:v>Потрачено времени, дн.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животных'!$E$49:$E$67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0.61111111110949423</c:v>
                </c:pt>
                <c:pt idx="3">
                  <c:v>5.5555555554747116E-2</c:v>
                </c:pt>
                <c:pt idx="4">
                  <c:v>0.72916666666424135</c:v>
                </c:pt>
                <c:pt idx="5">
                  <c:v>0.72916666666424135</c:v>
                </c:pt>
                <c:pt idx="6">
                  <c:v>0.75</c:v>
                </c:pt>
                <c:pt idx="7">
                  <c:v>0.72916666666424135</c:v>
                </c:pt>
                <c:pt idx="8">
                  <c:v>0.64583333333575865</c:v>
                </c:pt>
                <c:pt idx="9">
                  <c:v>0.75</c:v>
                </c:pt>
                <c:pt idx="10">
                  <c:v>0.75</c:v>
                </c:pt>
                <c:pt idx="11">
                  <c:v>0.60416666666424135</c:v>
                </c:pt>
                <c:pt idx="12">
                  <c:v>0.61111111110949423</c:v>
                </c:pt>
                <c:pt idx="13">
                  <c:v>0.71527777778101154</c:v>
                </c:pt>
                <c:pt idx="14">
                  <c:v>0.66666666666424135</c:v>
                </c:pt>
                <c:pt idx="15">
                  <c:v>0.75</c:v>
                </c:pt>
                <c:pt idx="16">
                  <c:v>0.75</c:v>
                </c:pt>
                <c:pt idx="17">
                  <c:v>0.52083333333575865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'Гистограмма кормления животных'!$F$48</c:f>
              <c:strCache>
                <c:ptCount val="1"/>
                <c:pt idx="0">
                  <c:v>перерыв между едой, дн.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животных'!$F$49:$F$67</c:f>
              <c:numCache>
                <c:formatCode>General</c:formatCode>
                <c:ptCount val="19"/>
                <c:pt idx="0">
                  <c:v>0.125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2.777777777777778E-2</c:v>
                </c:pt>
                <c:pt idx="7">
                  <c:v>0</c:v>
                </c:pt>
                <c:pt idx="8">
                  <c:v>0</c:v>
                </c:pt>
                <c:pt idx="9">
                  <c:v>1.388888888888889E-2</c:v>
                </c:pt>
                <c:pt idx="10">
                  <c:v>4.1666666666666664E-2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2.0833333333333332E-2</c:v>
                </c:pt>
                <c:pt idx="16">
                  <c:v>2.777777777777778E-2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'Гистограмма кормления животных'!$G$48</c:f>
              <c:strCache>
                <c:ptCount val="1"/>
                <c:pt idx="0">
                  <c:v>Еда 1, общее время, дн.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животных'!$G$49:$G$67</c:f>
              <c:numCache>
                <c:formatCode>General</c:formatCode>
                <c:ptCount val="19"/>
                <c:pt idx="0">
                  <c:v>4.291666666666667</c:v>
                </c:pt>
                <c:pt idx="1">
                  <c:v>4.291666666666667</c:v>
                </c:pt>
                <c:pt idx="2">
                  <c:v>3.5763888888888888</c:v>
                </c:pt>
                <c:pt idx="3">
                  <c:v>3.5763888888888888</c:v>
                </c:pt>
                <c:pt idx="4">
                  <c:v>3.2187499999999994E-2</c:v>
                </c:pt>
                <c:pt idx="5">
                  <c:v>3.2187499999999994E-2</c:v>
                </c:pt>
                <c:pt idx="6">
                  <c:v>0.85833333333333328</c:v>
                </c:pt>
                <c:pt idx="7">
                  <c:v>2.8611111111111111E-2</c:v>
                </c:pt>
                <c:pt idx="8">
                  <c:v>0.14305555555555557</c:v>
                </c:pt>
                <c:pt idx="9">
                  <c:v>2.6822916666666665E-2</c:v>
                </c:pt>
                <c:pt idx="10">
                  <c:v>0.19312500000000002</c:v>
                </c:pt>
                <c:pt idx="11">
                  <c:v>0.2002777777777778</c:v>
                </c:pt>
                <c:pt idx="12">
                  <c:v>0.21458333333333332</c:v>
                </c:pt>
                <c:pt idx="13">
                  <c:v>5.364583333333333E-2</c:v>
                </c:pt>
                <c:pt idx="14">
                  <c:v>0.11444444444444445</c:v>
                </c:pt>
                <c:pt idx="15">
                  <c:v>6.0798611111111109E-2</c:v>
                </c:pt>
                <c:pt idx="16">
                  <c:v>6.4374999999999988E-2</c:v>
                </c:pt>
                <c:pt idx="17">
                  <c:v>0.32187500000000002</c:v>
                </c:pt>
                <c:pt idx="18">
                  <c:v>2.1458333333333335</c:v>
                </c:pt>
              </c:numCache>
            </c:numRef>
          </c:val>
        </c:ser>
        <c:ser>
          <c:idx val="3"/>
          <c:order val="3"/>
          <c:tx>
            <c:strRef>
              <c:f>'Гистограмма кормления животных'!$J$48</c:f>
              <c:strCache>
                <c:ptCount val="1"/>
                <c:pt idx="0">
                  <c:v>Еда 1, перерыв между едой, дн.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животных'!$J$49:$J$67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0</c:v>
                </c:pt>
                <c:pt idx="7">
                  <c:v>4.1666666666666664E-2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'Гистограмма кормления животных'!$K$48</c:f>
              <c:strCache>
                <c:ptCount val="1"/>
                <c:pt idx="0">
                  <c:v>Еда 2, общее время, дн.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животных'!$K$49:$K$67</c:f>
              <c:numCache>
                <c:formatCode>General</c:formatCode>
                <c:ptCount val="19"/>
                <c:pt idx="0">
                  <c:v>2.5750000000000006</c:v>
                </c:pt>
                <c:pt idx="1">
                  <c:v>2.5750000000000006</c:v>
                </c:pt>
                <c:pt idx="2">
                  <c:v>2.8611111111111112</c:v>
                </c:pt>
                <c:pt idx="3">
                  <c:v>2.8611111111111112</c:v>
                </c:pt>
                <c:pt idx="4">
                  <c:v>3.5763888888888894E-2</c:v>
                </c:pt>
                <c:pt idx="5">
                  <c:v>3.5763888888888894E-2</c:v>
                </c:pt>
                <c:pt idx="6">
                  <c:v>0.75104166666666683</c:v>
                </c:pt>
                <c:pt idx="7">
                  <c:v>2.5034722222222226E-2</c:v>
                </c:pt>
                <c:pt idx="8">
                  <c:v>0.17881944444444445</c:v>
                </c:pt>
                <c:pt idx="9">
                  <c:v>3.5763888888888894E-2</c:v>
                </c:pt>
                <c:pt idx="10">
                  <c:v>0.17166666666666669</c:v>
                </c:pt>
                <c:pt idx="11">
                  <c:v>0.17524305555555558</c:v>
                </c:pt>
                <c:pt idx="12">
                  <c:v>0.18597222222222223</c:v>
                </c:pt>
                <c:pt idx="13">
                  <c:v>5.7222222222222223E-2</c:v>
                </c:pt>
                <c:pt idx="14">
                  <c:v>0.1001388888888889</c:v>
                </c:pt>
                <c:pt idx="15">
                  <c:v>5.364583333333333E-2</c:v>
                </c:pt>
                <c:pt idx="16">
                  <c:v>8.9409722222222224E-2</c:v>
                </c:pt>
                <c:pt idx="17">
                  <c:v>0.26822916666666669</c:v>
                </c:pt>
                <c:pt idx="18">
                  <c:v>3.0041666666666669</c:v>
                </c:pt>
              </c:numCache>
            </c:numRef>
          </c:val>
        </c:ser>
        <c:ser>
          <c:idx val="5"/>
          <c:order val="5"/>
          <c:tx>
            <c:strRef>
              <c:f>'Гистограмма кормления животных'!$L$48</c:f>
              <c:strCache>
                <c:ptCount val="1"/>
                <c:pt idx="0">
                  <c:v>Еда 2, перерыв между едой, дн.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животных'!$L$49:$L$67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4.1666666666666664E-2</c:v>
                </c:pt>
                <c:pt idx="9">
                  <c:v>0</c:v>
                </c:pt>
                <c:pt idx="10">
                  <c:v>0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4.1666666666666664E-2</c:v>
                </c:pt>
                <c:pt idx="18">
                  <c:v>4.1666666666666664E-2</c:v>
                </c:pt>
              </c:numCache>
            </c:numRef>
          </c:val>
        </c:ser>
        <c:ser>
          <c:idx val="6"/>
          <c:order val="6"/>
          <c:tx>
            <c:strRef>
              <c:f>'Гистограмма кормления животных'!$M$48</c:f>
              <c:strCache>
                <c:ptCount val="1"/>
                <c:pt idx="0">
                  <c:v>Еда 3, общее время, дн.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'Гистограмма кормления животных'!$C$49:$C$67</c:f>
              <c:strCache>
                <c:ptCount val="19"/>
                <c:pt idx="0">
                  <c:v>1 Бобёр 1</c:v>
                </c:pt>
                <c:pt idx="1">
                  <c:v>2 Бобёр 2</c:v>
                </c:pt>
                <c:pt idx="2">
                  <c:v>3 Выдра 1</c:v>
                </c:pt>
                <c:pt idx="3">
                  <c:v>4 Выдра 2</c:v>
                </c:pt>
                <c:pt idx="4">
                  <c:v>5 Крыса 1</c:v>
                </c:pt>
                <c:pt idx="5">
                  <c:v>6 Крыса 2</c:v>
                </c:pt>
                <c:pt idx="6">
                  <c:v>7 Олень</c:v>
                </c:pt>
                <c:pt idx="7">
                  <c:v>8 Баран</c:v>
                </c:pt>
                <c:pt idx="8">
                  <c:v>9 Козёл</c:v>
                </c:pt>
                <c:pt idx="9">
                  <c:v>10 Косуля</c:v>
                </c:pt>
                <c:pt idx="10">
                  <c:v>11 Корова</c:v>
                </c:pt>
                <c:pt idx="11">
                  <c:v>12 Лошадь</c:v>
                </c:pt>
                <c:pt idx="12">
                  <c:v>13 Лось</c:v>
                </c:pt>
                <c:pt idx="13">
                  <c:v>14 Буйвол</c:v>
                </c:pt>
                <c:pt idx="14">
                  <c:v>15 Як</c:v>
                </c:pt>
                <c:pt idx="15">
                  <c:v>16 Зубр</c:v>
                </c:pt>
                <c:pt idx="16">
                  <c:v>17 Кролик</c:v>
                </c:pt>
                <c:pt idx="17">
                  <c:v>18 Бизон</c:v>
                </c:pt>
                <c:pt idx="18">
                  <c:v>19 Слон</c:v>
                </c:pt>
              </c:strCache>
            </c:strRef>
          </c:cat>
          <c:val>
            <c:numRef>
              <c:f>'Гистограмма кормления животных'!$M$49:$M$67</c:f>
              <c:numCache>
                <c:formatCode>General</c:formatCode>
                <c:ptCount val="19"/>
                <c:pt idx="0">
                  <c:v>3.4333333333333331</c:v>
                </c:pt>
                <c:pt idx="1">
                  <c:v>3.4333333333333331</c:v>
                </c:pt>
                <c:pt idx="2">
                  <c:v>2.1458333333333335</c:v>
                </c:pt>
                <c:pt idx="3">
                  <c:v>2.1458333333333335</c:v>
                </c:pt>
                <c:pt idx="4">
                  <c:v>2.8611111111111111E-2</c:v>
                </c:pt>
                <c:pt idx="5">
                  <c:v>2.8611111111111111E-2</c:v>
                </c:pt>
                <c:pt idx="6">
                  <c:v>0.8046875</c:v>
                </c:pt>
                <c:pt idx="7">
                  <c:v>2.1458333333333336E-2</c:v>
                </c:pt>
                <c:pt idx="8">
                  <c:v>0.21458333333333332</c:v>
                </c:pt>
                <c:pt idx="9">
                  <c:v>4.4704861111111112E-2</c:v>
                </c:pt>
                <c:pt idx="10">
                  <c:v>0.16093750000000001</c:v>
                </c:pt>
                <c:pt idx="11">
                  <c:v>0.16272569444444446</c:v>
                </c:pt>
                <c:pt idx="12">
                  <c:v>0.15736111111111112</c:v>
                </c:pt>
                <c:pt idx="13">
                  <c:v>5.9010416666666669E-2</c:v>
                </c:pt>
                <c:pt idx="14">
                  <c:v>0.10371527777777777</c:v>
                </c:pt>
                <c:pt idx="15">
                  <c:v>5.5434027777777777E-2</c:v>
                </c:pt>
                <c:pt idx="16">
                  <c:v>7.1527777777777787E-2</c:v>
                </c:pt>
                <c:pt idx="17">
                  <c:v>0.30041666666666672</c:v>
                </c:pt>
                <c:pt idx="18">
                  <c:v>2.5750000000000002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529448"/>
        <c:axId val="561529840"/>
      </c:barChart>
      <c:catAx>
        <c:axId val="56152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529840"/>
        <c:crosses val="autoZero"/>
        <c:auto val="1"/>
        <c:lblAlgn val="ctr"/>
        <c:lblOffset val="100"/>
        <c:noMultiLvlLbl val="0"/>
      </c:catAx>
      <c:valAx>
        <c:axId val="56152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1529448"/>
        <c:crosses val="autoZero"/>
        <c:crossBetween val="between"/>
        <c:majorUnit val="1"/>
        <c:minorUnit val="0.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18</xdr:col>
      <xdr:colOff>457200</xdr:colOff>
      <xdr:row>37</xdr:row>
      <xdr:rowOff>66675</xdr:rowOff>
    </xdr:to>
    <xdr:sp macro="" textlink="">
      <xdr:nvSpPr>
        <xdr:cNvPr id="2" name="TextBox 1"/>
        <xdr:cNvSpPr txBox="1"/>
      </xdr:nvSpPr>
      <xdr:spPr>
        <a:xfrm>
          <a:off x="609600" y="381000"/>
          <a:ext cx="10820400" cy="6734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времени суток!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Заранее прошу прощения, т.к. не умею работать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Excel,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прошу вас, уважаемые форумчане и специалисты, предложить готовое решение исходя из данных в таблице.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Нужен график, на нём две шкалы: вертикальная шкала отображает животное, а на горизонтальной шкале слева на право отрезки в 24 часа от текущей даты с произвольным началом по времени, которое можно редактировать так, чтобы все последующие изменения на шкале времени в последствии изменялись.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Далее описание временных полос в ЧАСАХ на горизонтальной шкале: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полоса с перерывом между едой (красный цвет), если животное сейчас ничего не ест. Она может быть разной длины, т.к. животное раньше уже какое-то время отдыхало. В случае уже начатого поглощения еды животным переходить ко 2 пункту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каждая горизонтальная полоса для первой еды (а их три в одной строке для каждого животного) должна отображать данные из таблицы, внутри которой разделено по цветам: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2.1 общее количество (серый цвет) из столбца "должно быть съедобных и испорченных"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2.2 съеденное количество (зелёный цвет) из столбца "съедено в шт"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 оставшееся количество (желтый цвет) из столбца "осталось в шт"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Полоса может быть разной длины для каждого животного из 19, потому что какое-то количество уже было поглощено до текущего момента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справа от первой еды полоса с перерывом между едой (красный цвет), в случае отсутствия перерыва сразу следующая полоса со второй едой с визуальным разделением (серый цвет)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Полоса с перерывом после первого и/или последующей еды всегда одинаковой длины, потому что составляет не более 60 минут (на графике должно быть отображено в часах)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справа от перерыва полоса с данными второй еды (серый цвет)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Полоса может быть разной длины, потому что разное количество еды, и соответственно разное время на её поглощение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справа от второй еды полоса с перерывом между едой (красный цвет), в случае отсутствия перерыва сразу следующая полоса с третьей едой с визуальным разделением (серый цвет)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справа от перерыва полоса с данными третьей еды (серый цвет)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так для каждого из 19 животных из всей таблице на одном графике.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 осознаю что задача не из простых, и заранее благодарю за любой совет/решение/подсказку!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(отредактировал текст в посте, т.к. не точно описал что неободимо сделать, а сейчас написано так как нужно)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5</xdr:row>
      <xdr:rowOff>114300</xdr:rowOff>
    </xdr:from>
    <xdr:to>
      <xdr:col>3</xdr:col>
      <xdr:colOff>257175</xdr:colOff>
      <xdr:row>19</xdr:row>
      <xdr:rowOff>47625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6A769F17-4D43-4E06-B7F8-1F689FEC252B}"/>
            </a:ext>
          </a:extLst>
        </xdr:cNvPr>
        <xdr:cNvCxnSpPr/>
      </xdr:nvCxnSpPr>
      <xdr:spPr>
        <a:xfrm>
          <a:off x="257175" y="1066800"/>
          <a:ext cx="0" cy="26003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19</xdr:row>
      <xdr:rowOff>38100</xdr:rowOff>
    </xdr:from>
    <xdr:to>
      <xdr:col>32</xdr:col>
      <xdr:colOff>9525</xdr:colOff>
      <xdr:row>19</xdr:row>
      <xdr:rowOff>47625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xmlns="" id="{28D8ABBD-7461-480D-9EE8-30CEED3333C9}"/>
            </a:ext>
          </a:extLst>
        </xdr:cNvPr>
        <xdr:cNvCxnSpPr/>
      </xdr:nvCxnSpPr>
      <xdr:spPr>
        <a:xfrm>
          <a:off x="257175" y="4610100"/>
          <a:ext cx="17430750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489180</xdr:colOff>
      <xdr:row>14</xdr:row>
      <xdr:rowOff>95249</xdr:rowOff>
    </xdr:from>
    <xdr:ext cx="342786" cy="121813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70BD70AE-7663-408E-978E-69E605539DCF}"/>
            </a:ext>
          </a:extLst>
        </xdr:cNvPr>
        <xdr:cNvSpPr txBox="1"/>
      </xdr:nvSpPr>
      <xdr:spPr>
        <a:xfrm rot="16200000">
          <a:off x="1270708" y="4152421"/>
          <a:ext cx="121813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600"/>
            <a:t>животное</a:t>
          </a:r>
          <a:endParaRPr lang="ru-RU" sz="1400"/>
        </a:p>
      </xdr:txBody>
    </xdr:sp>
    <xdr:clientData/>
  </xdr:oneCellAnchor>
  <xdr:twoCellAnchor>
    <xdr:from>
      <xdr:col>3</xdr:col>
      <xdr:colOff>247650</xdr:colOff>
      <xdr:row>6</xdr:row>
      <xdr:rowOff>47625</xdr:rowOff>
    </xdr:from>
    <xdr:to>
      <xdr:col>4</xdr:col>
      <xdr:colOff>0</xdr:colOff>
      <xdr:row>7</xdr:row>
      <xdr:rowOff>0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xmlns="" id="{A79C14FB-FCB8-4B6A-A2A3-554A435F41AC}"/>
            </a:ext>
          </a:extLst>
        </xdr:cNvPr>
        <xdr:cNvSpPr/>
      </xdr:nvSpPr>
      <xdr:spPr>
        <a:xfrm>
          <a:off x="247650" y="2143125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0</xdr:colOff>
      <xdr:row>6</xdr:row>
      <xdr:rowOff>47625</xdr:rowOff>
    </xdr:from>
    <xdr:to>
      <xdr:col>11</xdr:col>
      <xdr:colOff>600075</xdr:colOff>
      <xdr:row>7</xdr:row>
      <xdr:rowOff>0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xmlns="" id="{5C9C3EB7-1D04-46D2-BF86-3950A98429C1}"/>
            </a:ext>
          </a:extLst>
        </xdr:cNvPr>
        <xdr:cNvSpPr/>
      </xdr:nvSpPr>
      <xdr:spPr>
        <a:xfrm>
          <a:off x="609600" y="2143125"/>
          <a:ext cx="4867275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9526</xdr:colOff>
      <xdr:row>6</xdr:row>
      <xdr:rowOff>47625</xdr:rowOff>
    </xdr:from>
    <xdr:to>
      <xdr:col>16</xdr:col>
      <xdr:colOff>47626</xdr:colOff>
      <xdr:row>7</xdr:row>
      <xdr:rowOff>0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xmlns="" id="{FC421B71-188B-44FB-9593-DA63C48C401C}"/>
            </a:ext>
          </a:extLst>
        </xdr:cNvPr>
        <xdr:cNvSpPr/>
      </xdr:nvSpPr>
      <xdr:spPr>
        <a:xfrm>
          <a:off x="7324726" y="2143125"/>
          <a:ext cx="2476500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67178</xdr:colOff>
      <xdr:row>6</xdr:row>
      <xdr:rowOff>42613</xdr:rowOff>
    </xdr:from>
    <xdr:to>
      <xdr:col>22</xdr:col>
      <xdr:colOff>86228</xdr:colOff>
      <xdr:row>6</xdr:row>
      <xdr:rowOff>185487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xmlns="" id="{628F8A86-073C-40CD-99C2-3B00FA54633B}"/>
            </a:ext>
          </a:extLst>
        </xdr:cNvPr>
        <xdr:cNvSpPr/>
      </xdr:nvSpPr>
      <xdr:spPr>
        <a:xfrm>
          <a:off x="9852862" y="2138113"/>
          <a:ext cx="3688682" cy="142874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123825</xdr:colOff>
      <xdr:row>9</xdr:row>
      <xdr:rowOff>38100</xdr:rowOff>
    </xdr:from>
    <xdr:to>
      <xdr:col>3</xdr:col>
      <xdr:colOff>485775</xdr:colOff>
      <xdr:row>9</xdr:row>
      <xdr:rowOff>180975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xmlns="" id="{1047CAEF-2A72-4693-B804-9FFD1FF5F786}"/>
            </a:ext>
          </a:extLst>
        </xdr:cNvPr>
        <xdr:cNvSpPr/>
      </xdr:nvSpPr>
      <xdr:spPr>
        <a:xfrm>
          <a:off x="1956566" y="2705100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485775</xdr:colOff>
      <xdr:row>9</xdr:row>
      <xdr:rowOff>38100</xdr:rowOff>
    </xdr:from>
    <xdr:to>
      <xdr:col>11</xdr:col>
      <xdr:colOff>476250</xdr:colOff>
      <xdr:row>9</xdr:row>
      <xdr:rowOff>180975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xmlns="" id="{A0DFD232-D015-4590-8D91-1FEDCBB1A9EB}"/>
            </a:ext>
          </a:extLst>
        </xdr:cNvPr>
        <xdr:cNvSpPr/>
      </xdr:nvSpPr>
      <xdr:spPr>
        <a:xfrm>
          <a:off x="2314575" y="2705100"/>
          <a:ext cx="4867275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487847</xdr:colOff>
      <xdr:row>9</xdr:row>
      <xdr:rowOff>38100</xdr:rowOff>
    </xdr:from>
    <xdr:to>
      <xdr:col>15</xdr:col>
      <xdr:colOff>525946</xdr:colOff>
      <xdr:row>9</xdr:row>
      <xdr:rowOff>180975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xmlns="" id="{B8DB3E79-FF0F-4946-BBBE-48DFC216CE46}"/>
            </a:ext>
          </a:extLst>
        </xdr:cNvPr>
        <xdr:cNvSpPr/>
      </xdr:nvSpPr>
      <xdr:spPr>
        <a:xfrm>
          <a:off x="7229890" y="2705100"/>
          <a:ext cx="2489752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545825</xdr:colOff>
      <xdr:row>9</xdr:row>
      <xdr:rowOff>38101</xdr:rowOff>
    </xdr:from>
    <xdr:to>
      <xdr:col>21</xdr:col>
      <xdr:colOff>564875</xdr:colOff>
      <xdr:row>9</xdr:row>
      <xdr:rowOff>180975</xdr:rowOff>
    </xdr:to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xmlns="" id="{67A5FB94-7DDF-47FF-A589-EDF08A6F7804}"/>
            </a:ext>
          </a:extLst>
        </xdr:cNvPr>
        <xdr:cNvSpPr/>
      </xdr:nvSpPr>
      <xdr:spPr>
        <a:xfrm>
          <a:off x="9739521" y="2705101"/>
          <a:ext cx="3696528" cy="142874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600077</xdr:colOff>
      <xdr:row>12</xdr:row>
      <xdr:rowOff>28574</xdr:rowOff>
    </xdr:from>
    <xdr:to>
      <xdr:col>9</xdr:col>
      <xdr:colOff>209551</xdr:colOff>
      <xdr:row>12</xdr:row>
      <xdr:rowOff>171449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xmlns="" id="{8B37DBAC-3311-4B7F-8C6F-62172D835102}"/>
            </a:ext>
          </a:extLst>
        </xdr:cNvPr>
        <xdr:cNvSpPr/>
      </xdr:nvSpPr>
      <xdr:spPr>
        <a:xfrm>
          <a:off x="1819277" y="3267074"/>
          <a:ext cx="3876674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600075</xdr:colOff>
      <xdr:row>12</xdr:row>
      <xdr:rowOff>57150</xdr:rowOff>
    </xdr:from>
    <xdr:to>
      <xdr:col>3</xdr:col>
      <xdr:colOff>257175</xdr:colOff>
      <xdr:row>12</xdr:row>
      <xdr:rowOff>133350</xdr:rowOff>
    </xdr:to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xmlns="" id="{B775BDBA-4D56-40AF-8037-099AEA382BD8}"/>
            </a:ext>
          </a:extLst>
        </xdr:cNvPr>
        <xdr:cNvSpPr/>
      </xdr:nvSpPr>
      <xdr:spPr>
        <a:xfrm>
          <a:off x="1819275" y="3295650"/>
          <a:ext cx="266700" cy="762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257175</xdr:colOff>
      <xdr:row>12</xdr:row>
      <xdr:rowOff>57150</xdr:rowOff>
    </xdr:from>
    <xdr:to>
      <xdr:col>9</xdr:col>
      <xdr:colOff>209550</xdr:colOff>
      <xdr:row>12</xdr:row>
      <xdr:rowOff>133350</xdr:rowOff>
    </xdr:to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xmlns="" id="{D3F76B65-0019-4BA3-98C5-521533D919DC}"/>
            </a:ext>
          </a:extLst>
        </xdr:cNvPr>
        <xdr:cNvSpPr/>
      </xdr:nvSpPr>
      <xdr:spPr>
        <a:xfrm>
          <a:off x="2085975" y="3295650"/>
          <a:ext cx="3609975" cy="762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183604</xdr:colOff>
      <xdr:row>15</xdr:row>
      <xdr:rowOff>22005</xdr:rowOff>
    </xdr:from>
    <xdr:to>
      <xdr:col>8</xdr:col>
      <xdr:colOff>403992</xdr:colOff>
      <xdr:row>15</xdr:row>
      <xdr:rowOff>164880</xdr:rowOff>
    </xdr:to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xmlns="" id="{E5A000AA-6567-4D3F-8FFA-F7D5AE90DCA8}"/>
            </a:ext>
          </a:extLst>
        </xdr:cNvPr>
        <xdr:cNvSpPr/>
      </xdr:nvSpPr>
      <xdr:spPr>
        <a:xfrm>
          <a:off x="1405432" y="3832005"/>
          <a:ext cx="3885870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217833</xdr:colOff>
      <xdr:row>12</xdr:row>
      <xdr:rowOff>28575</xdr:rowOff>
    </xdr:from>
    <xdr:to>
      <xdr:col>13</xdr:col>
      <xdr:colOff>236882</xdr:colOff>
      <xdr:row>12</xdr:row>
      <xdr:rowOff>171450</xdr:rowOff>
    </xdr:to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xmlns="" id="{B8341F23-A669-4280-929F-B7B51C2FC595}"/>
            </a:ext>
          </a:extLst>
        </xdr:cNvPr>
        <xdr:cNvSpPr/>
      </xdr:nvSpPr>
      <xdr:spPr>
        <a:xfrm>
          <a:off x="5734050" y="3267075"/>
          <a:ext cx="2470702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258004</xdr:colOff>
      <xdr:row>12</xdr:row>
      <xdr:rowOff>28575</xdr:rowOff>
    </xdr:from>
    <xdr:to>
      <xdr:col>14</xdr:col>
      <xdr:colOff>7041</xdr:colOff>
      <xdr:row>12</xdr:row>
      <xdr:rowOff>171450</xdr:rowOff>
    </xdr:to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xmlns="" id="{339EC22B-C469-4F3E-8DE4-344CF2AD0E72}"/>
            </a:ext>
          </a:extLst>
        </xdr:cNvPr>
        <xdr:cNvSpPr/>
      </xdr:nvSpPr>
      <xdr:spPr>
        <a:xfrm>
          <a:off x="8225874" y="3267075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23605</xdr:colOff>
      <xdr:row>12</xdr:row>
      <xdr:rowOff>28575</xdr:rowOff>
    </xdr:from>
    <xdr:to>
      <xdr:col>16</xdr:col>
      <xdr:colOff>588893</xdr:colOff>
      <xdr:row>12</xdr:row>
      <xdr:rowOff>171450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xmlns="" id="{D6EDF3E0-4BB6-42F2-99EB-52098748D975}"/>
            </a:ext>
          </a:extLst>
        </xdr:cNvPr>
        <xdr:cNvSpPr/>
      </xdr:nvSpPr>
      <xdr:spPr>
        <a:xfrm>
          <a:off x="8604388" y="3267075"/>
          <a:ext cx="1791114" cy="14287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180975</xdr:colOff>
      <xdr:row>15</xdr:row>
      <xdr:rowOff>47624</xdr:rowOff>
    </xdr:from>
    <xdr:to>
      <xdr:col>3</xdr:col>
      <xdr:colOff>257175</xdr:colOff>
      <xdr:row>15</xdr:row>
      <xdr:rowOff>133349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xmlns="" id="{E62D6351-D346-4E69-B524-2976CD565C80}"/>
            </a:ext>
          </a:extLst>
        </xdr:cNvPr>
        <xdr:cNvSpPr/>
      </xdr:nvSpPr>
      <xdr:spPr>
        <a:xfrm>
          <a:off x="1400175" y="3857624"/>
          <a:ext cx="685800" cy="8572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257176</xdr:colOff>
      <xdr:row>15</xdr:row>
      <xdr:rowOff>47624</xdr:rowOff>
    </xdr:from>
    <xdr:to>
      <xdr:col>8</xdr:col>
      <xdr:colOff>390525</xdr:colOff>
      <xdr:row>15</xdr:row>
      <xdr:rowOff>133350</xdr:rowOff>
    </xdr:to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xmlns="" id="{940FF31C-20AA-4D63-81F1-5854AA08D08F}"/>
            </a:ext>
          </a:extLst>
        </xdr:cNvPr>
        <xdr:cNvSpPr/>
      </xdr:nvSpPr>
      <xdr:spPr>
        <a:xfrm>
          <a:off x="2085976" y="3857624"/>
          <a:ext cx="3181349" cy="85726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425727</xdr:colOff>
      <xdr:row>15</xdr:row>
      <xdr:rowOff>27332</xdr:rowOff>
    </xdr:from>
    <xdr:to>
      <xdr:col>12</xdr:col>
      <xdr:colOff>444776</xdr:colOff>
      <xdr:row>15</xdr:row>
      <xdr:rowOff>170207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xmlns="" id="{21829D25-66AC-44B7-88AD-C2AA7B64AB83}"/>
            </a:ext>
          </a:extLst>
        </xdr:cNvPr>
        <xdr:cNvSpPr/>
      </xdr:nvSpPr>
      <xdr:spPr>
        <a:xfrm>
          <a:off x="5329031" y="3837332"/>
          <a:ext cx="2470702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462584</xdr:colOff>
      <xdr:row>15</xdr:row>
      <xdr:rowOff>27333</xdr:rowOff>
    </xdr:from>
    <xdr:to>
      <xdr:col>13</xdr:col>
      <xdr:colOff>211621</xdr:colOff>
      <xdr:row>15</xdr:row>
      <xdr:rowOff>170208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xmlns="" id="{58C5BECE-CBEA-47C8-B3A1-5960F07396D5}"/>
            </a:ext>
          </a:extLst>
        </xdr:cNvPr>
        <xdr:cNvSpPr/>
      </xdr:nvSpPr>
      <xdr:spPr>
        <a:xfrm>
          <a:off x="7817541" y="3837333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229428</xdr:colOff>
      <xdr:row>15</xdr:row>
      <xdr:rowOff>27333</xdr:rowOff>
    </xdr:from>
    <xdr:to>
      <xdr:col>16</xdr:col>
      <xdr:colOff>181803</xdr:colOff>
      <xdr:row>15</xdr:row>
      <xdr:rowOff>170208</xdr:rowOff>
    </xdr:to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xmlns="" id="{E9B266A2-9914-43DF-9A91-B89855ED0056}"/>
            </a:ext>
          </a:extLst>
        </xdr:cNvPr>
        <xdr:cNvSpPr/>
      </xdr:nvSpPr>
      <xdr:spPr>
        <a:xfrm>
          <a:off x="8197298" y="3837333"/>
          <a:ext cx="1791114" cy="14287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219075</xdr:colOff>
      <xdr:row>1</xdr:row>
      <xdr:rowOff>104775</xdr:rowOff>
    </xdr:from>
    <xdr:to>
      <xdr:col>3</xdr:col>
      <xdr:colOff>428625</xdr:colOff>
      <xdr:row>6</xdr:row>
      <xdr:rowOff>47625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xmlns="" id="{1DAB2104-06F4-4151-BFF2-D45FA7A2C8BB}"/>
            </a:ext>
          </a:extLst>
        </xdr:cNvPr>
        <xdr:cNvCxnSpPr>
          <a:endCxn id="8" idx="0"/>
        </xdr:cNvCxnSpPr>
      </xdr:nvCxnSpPr>
      <xdr:spPr>
        <a:xfrm>
          <a:off x="219075" y="1247775"/>
          <a:ext cx="2038350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604838</xdr:colOff>
      <xdr:row>1</xdr:row>
      <xdr:rowOff>123825</xdr:rowOff>
    </xdr:from>
    <xdr:to>
      <xdr:col>8</xdr:col>
      <xdr:colOff>38100</xdr:colOff>
      <xdr:row>6</xdr:row>
      <xdr:rowOff>47625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3097F8A1-7A88-4B1F-AB99-CD1A29459A5B}"/>
            </a:ext>
          </a:extLst>
        </xdr:cNvPr>
        <xdr:cNvCxnSpPr>
          <a:endCxn id="9" idx="0"/>
        </xdr:cNvCxnSpPr>
      </xdr:nvCxnSpPr>
      <xdr:spPr>
        <a:xfrm flipH="1">
          <a:off x="4872038" y="1266825"/>
          <a:ext cx="42862" cy="876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131375</xdr:colOff>
      <xdr:row>2</xdr:row>
      <xdr:rowOff>153037</xdr:rowOff>
    </xdr:from>
    <xdr:to>
      <xdr:col>3</xdr:col>
      <xdr:colOff>355005</xdr:colOff>
      <xdr:row>9</xdr:row>
      <xdr:rowOff>28798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xmlns="" id="{DBB5572E-6309-4ADE-8546-CEFB7A036DD7}"/>
            </a:ext>
          </a:extLst>
        </xdr:cNvPr>
        <xdr:cNvCxnSpPr/>
      </xdr:nvCxnSpPr>
      <xdr:spPr>
        <a:xfrm>
          <a:off x="131375" y="1486537"/>
          <a:ext cx="2052430" cy="120926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117231</xdr:colOff>
      <xdr:row>1</xdr:row>
      <xdr:rowOff>168519</xdr:rowOff>
    </xdr:from>
    <xdr:to>
      <xdr:col>21</xdr:col>
      <xdr:colOff>87923</xdr:colOff>
      <xdr:row>6</xdr:row>
      <xdr:rowOff>36635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9695A009-D1FD-4BF1-A9D5-B226B511CDBE}"/>
            </a:ext>
          </a:extLst>
        </xdr:cNvPr>
        <xdr:cNvCxnSpPr/>
      </xdr:nvCxnSpPr>
      <xdr:spPr>
        <a:xfrm flipH="1">
          <a:off x="9239250" y="1311519"/>
          <a:ext cx="3619500" cy="82061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1</xdr:row>
      <xdr:rowOff>152400</xdr:rowOff>
    </xdr:from>
    <xdr:to>
      <xdr:col>28</xdr:col>
      <xdr:colOff>57150</xdr:colOff>
      <xdr:row>6</xdr:row>
      <xdr:rowOff>28575</xdr:rowOff>
    </xdr:to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xmlns="" id="{AFC831ED-DE63-4F39-805C-4A8124DCF3A1}"/>
            </a:ext>
          </a:extLst>
        </xdr:cNvPr>
        <xdr:cNvCxnSpPr/>
      </xdr:nvCxnSpPr>
      <xdr:spPr>
        <a:xfrm flipH="1">
          <a:off x="12868275" y="1295400"/>
          <a:ext cx="4257675" cy="828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2</xdr:row>
      <xdr:rowOff>161925</xdr:rowOff>
    </xdr:from>
    <xdr:to>
      <xdr:col>9</xdr:col>
      <xdr:colOff>114300</xdr:colOff>
      <xdr:row>9</xdr:row>
      <xdr:rowOff>47625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xmlns="" id="{0F764BBB-AC7E-41B3-A713-06E673A70019}"/>
            </a:ext>
          </a:extLst>
        </xdr:cNvPr>
        <xdr:cNvCxnSpPr/>
      </xdr:nvCxnSpPr>
      <xdr:spPr>
        <a:xfrm>
          <a:off x="5448300" y="1495425"/>
          <a:ext cx="152400" cy="1219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2</xdr:row>
      <xdr:rowOff>152400</xdr:rowOff>
    </xdr:from>
    <xdr:to>
      <xdr:col>21</xdr:col>
      <xdr:colOff>47625</xdr:colOff>
      <xdr:row>9</xdr:row>
      <xdr:rowOff>28575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xmlns="" id="{97D6D4EC-10B7-4F38-8637-0236EBA83C0A}"/>
            </a:ext>
          </a:extLst>
        </xdr:cNvPr>
        <xdr:cNvCxnSpPr/>
      </xdr:nvCxnSpPr>
      <xdr:spPr>
        <a:xfrm flipH="1">
          <a:off x="9344025" y="1485900"/>
          <a:ext cx="3505200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247650</xdr:colOff>
      <xdr:row>2</xdr:row>
      <xdr:rowOff>161925</xdr:rowOff>
    </xdr:from>
    <xdr:to>
      <xdr:col>28</xdr:col>
      <xdr:colOff>66675</xdr:colOff>
      <xdr:row>9</xdr:row>
      <xdr:rowOff>38100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xmlns="" id="{BB7F6A18-A608-4B24-B0C5-17EE8D35008F}"/>
            </a:ext>
          </a:extLst>
        </xdr:cNvPr>
        <xdr:cNvCxnSpPr/>
      </xdr:nvCxnSpPr>
      <xdr:spPr>
        <a:xfrm flipH="1">
          <a:off x="12439650" y="1495425"/>
          <a:ext cx="4695825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437323</xdr:colOff>
      <xdr:row>3</xdr:row>
      <xdr:rowOff>95250</xdr:rowOff>
    </xdr:from>
    <xdr:to>
      <xdr:col>22</xdr:col>
      <xdr:colOff>142875</xdr:colOff>
      <xdr:row>12</xdr:row>
      <xdr:rowOff>28575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B41128DD-474A-4E4D-A652-A63C82E9D937}"/>
            </a:ext>
          </a:extLst>
        </xdr:cNvPr>
        <xdr:cNvCxnSpPr>
          <a:endCxn id="28" idx="0"/>
        </xdr:cNvCxnSpPr>
      </xdr:nvCxnSpPr>
      <xdr:spPr>
        <a:xfrm flipH="1">
          <a:off x="8362123" y="1619250"/>
          <a:ext cx="5191952" cy="16478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32303</xdr:colOff>
      <xdr:row>4</xdr:row>
      <xdr:rowOff>85725</xdr:rowOff>
    </xdr:from>
    <xdr:to>
      <xdr:col>22</xdr:col>
      <xdr:colOff>190500</xdr:colOff>
      <xdr:row>15</xdr:row>
      <xdr:rowOff>27333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DC93EA58-3AE5-419C-A36C-8D2FFE7792D1}"/>
            </a:ext>
          </a:extLst>
        </xdr:cNvPr>
        <xdr:cNvCxnSpPr>
          <a:endCxn id="33" idx="0"/>
        </xdr:cNvCxnSpPr>
      </xdr:nvCxnSpPr>
      <xdr:spPr>
        <a:xfrm flipH="1">
          <a:off x="7957103" y="1800225"/>
          <a:ext cx="5644597" cy="203710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590551</xdr:colOff>
      <xdr:row>3</xdr:row>
      <xdr:rowOff>76200</xdr:rowOff>
    </xdr:from>
    <xdr:to>
      <xdr:col>28</xdr:col>
      <xdr:colOff>95250</xdr:colOff>
      <xdr:row>12</xdr:row>
      <xdr:rowOff>142875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xmlns="" id="{D5F8A2BF-1BD8-4E6C-A4EC-5D0168A206DF}"/>
            </a:ext>
          </a:extLst>
        </xdr:cNvPr>
        <xdr:cNvCxnSpPr/>
      </xdr:nvCxnSpPr>
      <xdr:spPr>
        <a:xfrm flipH="1">
          <a:off x="10344151" y="1600200"/>
          <a:ext cx="6819899" cy="17811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181803</xdr:colOff>
      <xdr:row>4</xdr:row>
      <xdr:rowOff>133350</xdr:rowOff>
    </xdr:from>
    <xdr:to>
      <xdr:col>28</xdr:col>
      <xdr:colOff>47625</xdr:colOff>
      <xdr:row>15</xdr:row>
      <xdr:rowOff>98771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xmlns="" id="{55022D2E-78CE-4199-A053-50E45F212110}"/>
            </a:ext>
          </a:extLst>
        </xdr:cNvPr>
        <xdr:cNvCxnSpPr>
          <a:endCxn id="34" idx="3"/>
        </xdr:cNvCxnSpPr>
      </xdr:nvCxnSpPr>
      <xdr:spPr>
        <a:xfrm flipH="1">
          <a:off x="9935403" y="1847850"/>
          <a:ext cx="7181022" cy="206092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171450</xdr:rowOff>
    </xdr:from>
    <xdr:to>
      <xdr:col>8</xdr:col>
      <xdr:colOff>104775</xdr:colOff>
      <xdr:row>12</xdr:row>
      <xdr:rowOff>28575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xmlns="" id="{85EAA9D5-8702-4EF6-9D5E-C2AC4195DFBB}"/>
            </a:ext>
          </a:extLst>
        </xdr:cNvPr>
        <xdr:cNvCxnSpPr/>
      </xdr:nvCxnSpPr>
      <xdr:spPr>
        <a:xfrm flipH="1">
          <a:off x="4867275" y="1695450"/>
          <a:ext cx="114300" cy="1571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4</xdr:row>
      <xdr:rowOff>180975</xdr:rowOff>
    </xdr:from>
    <xdr:to>
      <xdr:col>8</xdr:col>
      <xdr:colOff>476251</xdr:colOff>
      <xdr:row>15</xdr:row>
      <xdr:rowOff>19050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C3343A59-83AE-47F1-8298-11EF6A47163A}"/>
            </a:ext>
          </a:extLst>
        </xdr:cNvPr>
        <xdr:cNvCxnSpPr/>
      </xdr:nvCxnSpPr>
      <xdr:spPr>
        <a:xfrm flipH="1">
          <a:off x="4867275" y="1895475"/>
          <a:ext cx="485776" cy="19335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3</xdr:row>
      <xdr:rowOff>180975</xdr:rowOff>
    </xdr:from>
    <xdr:to>
      <xdr:col>14</xdr:col>
      <xdr:colOff>85725</xdr:colOff>
      <xdr:row>12</xdr:row>
      <xdr:rowOff>104775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1EF813F6-8C4A-4565-9FA5-DBD02B0EB3A3}"/>
            </a:ext>
          </a:extLst>
        </xdr:cNvPr>
        <xdr:cNvCxnSpPr/>
      </xdr:nvCxnSpPr>
      <xdr:spPr>
        <a:xfrm flipH="1">
          <a:off x="5410200" y="1704975"/>
          <a:ext cx="3209925" cy="163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</xdr:row>
      <xdr:rowOff>152400</xdr:rowOff>
    </xdr:from>
    <xdr:to>
      <xdr:col>14</xdr:col>
      <xdr:colOff>66675</xdr:colOff>
      <xdr:row>15</xdr:row>
      <xdr:rowOff>104775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xmlns="" id="{A0984C19-FDF7-4E43-A897-B568710010BD}"/>
            </a:ext>
          </a:extLst>
        </xdr:cNvPr>
        <xdr:cNvCxnSpPr/>
      </xdr:nvCxnSpPr>
      <xdr:spPr>
        <a:xfrm flipH="1">
          <a:off x="5105400" y="1866900"/>
          <a:ext cx="3495675" cy="2047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3</xdr:row>
      <xdr:rowOff>133350</xdr:rowOff>
    </xdr:from>
    <xdr:to>
      <xdr:col>10</xdr:col>
      <xdr:colOff>323850</xdr:colOff>
      <xdr:row>12</xdr:row>
      <xdr:rowOff>133350</xdr:rowOff>
    </xdr:to>
    <xdr:cxnSp macro="">
      <xdr:nvCxnSpPr>
        <xdr:cNvPr id="45" name="Прямая со стрелкой 44">
          <a:extLst>
            <a:ext uri="{FF2B5EF4-FFF2-40B4-BE49-F238E27FC236}">
              <a16:creationId xmlns:a16="http://schemas.microsoft.com/office/drawing/2014/main" xmlns="" id="{9E36AA0D-6919-48D7-9E96-F1AAFD1EBF6E}"/>
            </a:ext>
          </a:extLst>
        </xdr:cNvPr>
        <xdr:cNvCxnSpPr>
          <a:endCxn id="22" idx="2"/>
        </xdr:cNvCxnSpPr>
      </xdr:nvCxnSpPr>
      <xdr:spPr>
        <a:xfrm flipH="1">
          <a:off x="1952625" y="1657350"/>
          <a:ext cx="4467225" cy="1714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4</xdr:row>
      <xdr:rowOff>142875</xdr:rowOff>
    </xdr:from>
    <xdr:to>
      <xdr:col>10</xdr:col>
      <xdr:colOff>257175</xdr:colOff>
      <xdr:row>15</xdr:row>
      <xdr:rowOff>133349</xdr:rowOff>
    </xdr:to>
    <xdr:cxnSp macro="">
      <xdr:nvCxnSpPr>
        <xdr:cNvPr id="48" name="Прямая со стрелкой 47">
          <a:extLst>
            <a:ext uri="{FF2B5EF4-FFF2-40B4-BE49-F238E27FC236}">
              <a16:creationId xmlns:a16="http://schemas.microsoft.com/office/drawing/2014/main" xmlns="" id="{8A7D801A-7E31-4DA1-996F-5F45F41C07D0}"/>
            </a:ext>
          </a:extLst>
        </xdr:cNvPr>
        <xdr:cNvCxnSpPr>
          <a:endCxn id="30" idx="2"/>
        </xdr:cNvCxnSpPr>
      </xdr:nvCxnSpPr>
      <xdr:spPr>
        <a:xfrm flipH="1">
          <a:off x="1743075" y="1857375"/>
          <a:ext cx="4610100" cy="20859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18</xdr:row>
      <xdr:rowOff>95250</xdr:rowOff>
    </xdr:from>
    <xdr:to>
      <xdr:col>11</xdr:col>
      <xdr:colOff>171450</xdr:colOff>
      <xdr:row>19</xdr:row>
      <xdr:rowOff>171450</xdr:rowOff>
    </xdr:to>
    <xdr:cxnSp macro="">
      <xdr:nvCxnSpPr>
        <xdr:cNvPr id="57" name="Прямая соединительная линия 56">
          <a:extLst>
            <a:ext uri="{FF2B5EF4-FFF2-40B4-BE49-F238E27FC236}">
              <a16:creationId xmlns:a16="http://schemas.microsoft.com/office/drawing/2014/main" xmlns="" id="{EA57E490-E8B6-47A1-ABE2-E943F337ACD4}"/>
            </a:ext>
          </a:extLst>
        </xdr:cNvPr>
        <xdr:cNvCxnSpPr/>
      </xdr:nvCxnSpPr>
      <xdr:spPr>
        <a:xfrm flipH="1">
          <a:off x="6867525" y="447675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18</xdr:row>
      <xdr:rowOff>95250</xdr:rowOff>
    </xdr:from>
    <xdr:to>
      <xdr:col>9</xdr:col>
      <xdr:colOff>104775</xdr:colOff>
      <xdr:row>19</xdr:row>
      <xdr:rowOff>171450</xdr:rowOff>
    </xdr:to>
    <xdr:cxnSp macro="">
      <xdr:nvCxnSpPr>
        <xdr:cNvPr id="58" name="Прямая соединительная линия 57">
          <a:extLst>
            <a:ext uri="{FF2B5EF4-FFF2-40B4-BE49-F238E27FC236}">
              <a16:creationId xmlns:a16="http://schemas.microsoft.com/office/drawing/2014/main" xmlns="" id="{2821B537-EB97-477F-A12B-E62F342EAD01}"/>
            </a:ext>
          </a:extLst>
        </xdr:cNvPr>
        <xdr:cNvCxnSpPr/>
      </xdr:nvCxnSpPr>
      <xdr:spPr>
        <a:xfrm flipH="1">
          <a:off x="5581650" y="447675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18</xdr:row>
      <xdr:rowOff>123825</xdr:rowOff>
    </xdr:from>
    <xdr:to>
      <xdr:col>7</xdr:col>
      <xdr:colOff>66675</xdr:colOff>
      <xdr:row>20</xdr:row>
      <xdr:rowOff>9525</xdr:rowOff>
    </xdr:to>
    <xdr:cxnSp macro="">
      <xdr:nvCxnSpPr>
        <xdr:cNvPr id="59" name="Прямая соединительная линия 58">
          <a:extLst>
            <a:ext uri="{FF2B5EF4-FFF2-40B4-BE49-F238E27FC236}">
              <a16:creationId xmlns:a16="http://schemas.microsoft.com/office/drawing/2014/main" xmlns="" id="{ED5EC358-B838-4BC0-9768-485ED3B00C60}"/>
            </a:ext>
          </a:extLst>
        </xdr:cNvPr>
        <xdr:cNvCxnSpPr/>
      </xdr:nvCxnSpPr>
      <xdr:spPr>
        <a:xfrm flipH="1">
          <a:off x="4324350" y="450532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104775</xdr:rowOff>
    </xdr:from>
    <xdr:to>
      <xdr:col>5</xdr:col>
      <xdr:colOff>9525</xdr:colOff>
      <xdr:row>19</xdr:row>
      <xdr:rowOff>180975</xdr:rowOff>
    </xdr:to>
    <xdr:cxnSp macro="">
      <xdr:nvCxnSpPr>
        <xdr:cNvPr id="60" name="Прямая соединительная линия 59">
          <a:extLst>
            <a:ext uri="{FF2B5EF4-FFF2-40B4-BE49-F238E27FC236}">
              <a16:creationId xmlns:a16="http://schemas.microsoft.com/office/drawing/2014/main" xmlns="" id="{BC14474A-822B-4437-AE7E-44E732EF7634}"/>
            </a:ext>
          </a:extLst>
        </xdr:cNvPr>
        <xdr:cNvCxnSpPr/>
      </xdr:nvCxnSpPr>
      <xdr:spPr>
        <a:xfrm flipH="1">
          <a:off x="3048000" y="448627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295275</xdr:colOff>
      <xdr:row>18</xdr:row>
      <xdr:rowOff>190499</xdr:rowOff>
    </xdr:from>
    <xdr:ext cx="827791" cy="45720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F827C638-7549-443D-BAD1-583BABF4F6FA}"/>
            </a:ext>
          </a:extLst>
        </xdr:cNvPr>
        <xdr:cNvSpPr txBox="1"/>
      </xdr:nvSpPr>
      <xdr:spPr>
        <a:xfrm>
          <a:off x="2124075" y="457199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01</a:t>
          </a:r>
          <a:r>
            <a:rPr lang="ru-RU" sz="1100"/>
            <a:t>.01.2024</a:t>
          </a:r>
          <a:endParaRPr lang="ru-RU" sz="1100" baseline="0"/>
        </a:p>
        <a:p>
          <a:r>
            <a:rPr lang="ru-RU" sz="1100" baseline="0"/>
            <a:t>08:00</a:t>
          </a:r>
          <a:endParaRPr lang="ru-RU" sz="1100"/>
        </a:p>
      </xdr:txBody>
    </xdr:sp>
    <xdr:clientData/>
  </xdr:oneCellAnchor>
  <xdr:oneCellAnchor>
    <xdr:from>
      <xdr:col>5</xdr:col>
      <xdr:colOff>180975</xdr:colOff>
      <xdr:row>18</xdr:row>
      <xdr:rowOff>180974</xdr:rowOff>
    </xdr:from>
    <xdr:ext cx="827791" cy="45720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681C1004-B30C-463F-870A-5222F7FA1BCE}"/>
            </a:ext>
          </a:extLst>
        </xdr:cNvPr>
        <xdr:cNvSpPr txBox="1"/>
      </xdr:nvSpPr>
      <xdr:spPr>
        <a:xfrm>
          <a:off x="3228975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2.01.2024</a:t>
          </a:r>
          <a:endParaRPr lang="ru-RU" sz="1100" baseline="0"/>
        </a:p>
      </xdr:txBody>
    </xdr:sp>
    <xdr:clientData/>
  </xdr:oneCellAnchor>
  <xdr:oneCellAnchor>
    <xdr:from>
      <xdr:col>7</xdr:col>
      <xdr:colOff>266700</xdr:colOff>
      <xdr:row>18</xdr:row>
      <xdr:rowOff>180974</xdr:rowOff>
    </xdr:from>
    <xdr:ext cx="827791" cy="45720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5A776D98-8D4A-443E-AB64-EFF32D12C20C}"/>
            </a:ext>
          </a:extLst>
        </xdr:cNvPr>
        <xdr:cNvSpPr txBox="1"/>
      </xdr:nvSpPr>
      <xdr:spPr>
        <a:xfrm>
          <a:off x="4533900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3.01.2024</a:t>
          </a:r>
          <a:endParaRPr lang="ru-RU" sz="1100" baseline="0"/>
        </a:p>
      </xdr:txBody>
    </xdr:sp>
    <xdr:clientData/>
  </xdr:oneCellAnchor>
  <xdr:oneCellAnchor>
    <xdr:from>
      <xdr:col>9</xdr:col>
      <xdr:colOff>333375</xdr:colOff>
      <xdr:row>18</xdr:row>
      <xdr:rowOff>180974</xdr:rowOff>
    </xdr:from>
    <xdr:ext cx="827791" cy="45720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950C642A-0998-4EE1-A1C7-6D6B8FAB7FAF}"/>
            </a:ext>
          </a:extLst>
        </xdr:cNvPr>
        <xdr:cNvSpPr txBox="1"/>
      </xdr:nvSpPr>
      <xdr:spPr>
        <a:xfrm>
          <a:off x="5819775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4.01.2024</a:t>
          </a:r>
          <a:endParaRPr lang="ru-RU" sz="1100" baseline="0"/>
        </a:p>
      </xdr:txBody>
    </xdr:sp>
    <xdr:clientData/>
  </xdr:oneCellAnchor>
  <xdr:twoCellAnchor>
    <xdr:from>
      <xdr:col>13</xdr:col>
      <xdr:colOff>133350</xdr:colOff>
      <xdr:row>18</xdr:row>
      <xdr:rowOff>95250</xdr:rowOff>
    </xdr:from>
    <xdr:to>
      <xdr:col>13</xdr:col>
      <xdr:colOff>142875</xdr:colOff>
      <xdr:row>19</xdr:row>
      <xdr:rowOff>171450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xmlns="" id="{86D6CB67-997A-4180-A871-0F14CB0AD84D}"/>
            </a:ext>
          </a:extLst>
        </xdr:cNvPr>
        <xdr:cNvCxnSpPr/>
      </xdr:nvCxnSpPr>
      <xdr:spPr>
        <a:xfrm flipH="1">
          <a:off x="8058150" y="447675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18</xdr:row>
      <xdr:rowOff>85725</xdr:rowOff>
    </xdr:from>
    <xdr:to>
      <xdr:col>15</xdr:col>
      <xdr:colOff>114300</xdr:colOff>
      <xdr:row>19</xdr:row>
      <xdr:rowOff>161925</xdr:rowOff>
    </xdr:to>
    <xdr:cxnSp macro="">
      <xdr:nvCxnSpPr>
        <xdr:cNvPr id="66" name="Прямая соединительная линия 65">
          <a:extLst>
            <a:ext uri="{FF2B5EF4-FFF2-40B4-BE49-F238E27FC236}">
              <a16:creationId xmlns:a16="http://schemas.microsoft.com/office/drawing/2014/main" xmlns="" id="{78DE3268-4245-425C-97BF-EE34F8DD3939}"/>
            </a:ext>
          </a:extLst>
        </xdr:cNvPr>
        <xdr:cNvCxnSpPr/>
      </xdr:nvCxnSpPr>
      <xdr:spPr>
        <a:xfrm flipH="1">
          <a:off x="9248775" y="446722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18</xdr:row>
      <xdr:rowOff>123825</xdr:rowOff>
    </xdr:from>
    <xdr:to>
      <xdr:col>17</xdr:col>
      <xdr:colOff>19051</xdr:colOff>
      <xdr:row>19</xdr:row>
      <xdr:rowOff>152400</xdr:rowOff>
    </xdr:to>
    <xdr:cxnSp macro="">
      <xdr:nvCxnSpPr>
        <xdr:cNvPr id="67" name="Прямая соединительная линия 66">
          <a:extLst>
            <a:ext uri="{FF2B5EF4-FFF2-40B4-BE49-F238E27FC236}">
              <a16:creationId xmlns:a16="http://schemas.microsoft.com/office/drawing/2014/main" xmlns="" id="{3812B10F-44CC-4BDA-B61A-A11068A29A19}"/>
            </a:ext>
          </a:extLst>
        </xdr:cNvPr>
        <xdr:cNvCxnSpPr/>
      </xdr:nvCxnSpPr>
      <xdr:spPr>
        <a:xfrm flipH="1">
          <a:off x="10382250" y="4505325"/>
          <a:ext cx="1" cy="2190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561975</xdr:colOff>
      <xdr:row>18</xdr:row>
      <xdr:rowOff>114300</xdr:rowOff>
    </xdr:from>
    <xdr:to>
      <xdr:col>18</xdr:col>
      <xdr:colOff>571500</xdr:colOff>
      <xdr:row>20</xdr:row>
      <xdr:rowOff>0</xdr:rowOff>
    </xdr:to>
    <xdr:cxnSp macro="">
      <xdr:nvCxnSpPr>
        <xdr:cNvPr id="68" name="Прямая соединительная линия 67">
          <a:extLst>
            <a:ext uri="{FF2B5EF4-FFF2-40B4-BE49-F238E27FC236}">
              <a16:creationId xmlns:a16="http://schemas.microsoft.com/office/drawing/2014/main" xmlns="" id="{27542322-5E1A-4238-A81C-924926F3AA76}"/>
            </a:ext>
          </a:extLst>
        </xdr:cNvPr>
        <xdr:cNvCxnSpPr/>
      </xdr:nvCxnSpPr>
      <xdr:spPr>
        <a:xfrm flipH="1">
          <a:off x="11534775" y="449580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504825</xdr:colOff>
      <xdr:row>18</xdr:row>
      <xdr:rowOff>104775</xdr:rowOff>
    </xdr:from>
    <xdr:to>
      <xdr:col>20</xdr:col>
      <xdr:colOff>514350</xdr:colOff>
      <xdr:row>19</xdr:row>
      <xdr:rowOff>180975</xdr:rowOff>
    </xdr:to>
    <xdr:cxnSp macro="">
      <xdr:nvCxnSpPr>
        <xdr:cNvPr id="69" name="Прямая соединительная линия 68">
          <a:extLst>
            <a:ext uri="{FF2B5EF4-FFF2-40B4-BE49-F238E27FC236}">
              <a16:creationId xmlns:a16="http://schemas.microsoft.com/office/drawing/2014/main" xmlns="" id="{3FECD627-81B8-4C4F-9489-A6CFCB35BD04}"/>
            </a:ext>
          </a:extLst>
        </xdr:cNvPr>
        <xdr:cNvCxnSpPr/>
      </xdr:nvCxnSpPr>
      <xdr:spPr>
        <a:xfrm flipH="1">
          <a:off x="12696825" y="448627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381000</xdr:colOff>
      <xdr:row>18</xdr:row>
      <xdr:rowOff>190499</xdr:rowOff>
    </xdr:from>
    <xdr:ext cx="827791" cy="45720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157240E5-C6AB-4027-847D-C0A1FC7CAE4B}"/>
            </a:ext>
          </a:extLst>
        </xdr:cNvPr>
        <xdr:cNvSpPr txBox="1"/>
      </xdr:nvSpPr>
      <xdr:spPr>
        <a:xfrm>
          <a:off x="7086600" y="457199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5.01.2024</a:t>
          </a:r>
          <a:endParaRPr lang="ru-RU" sz="1100" baseline="0"/>
        </a:p>
      </xdr:txBody>
    </xdr:sp>
    <xdr:clientData/>
  </xdr:oneCellAnchor>
  <xdr:oneCellAnchor>
    <xdr:from>
      <xdr:col>13</xdr:col>
      <xdr:colOff>342900</xdr:colOff>
      <xdr:row>18</xdr:row>
      <xdr:rowOff>190499</xdr:rowOff>
    </xdr:from>
    <xdr:ext cx="827791" cy="45720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2E6648B4-21ED-4B70-90ED-9A29683078AB}"/>
            </a:ext>
          </a:extLst>
        </xdr:cNvPr>
        <xdr:cNvSpPr txBox="1"/>
      </xdr:nvSpPr>
      <xdr:spPr>
        <a:xfrm>
          <a:off x="8267700" y="457199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6.01.2024</a:t>
          </a:r>
          <a:endParaRPr lang="ru-RU" sz="1100" baseline="0"/>
        </a:p>
      </xdr:txBody>
    </xdr:sp>
    <xdr:clientData/>
  </xdr:oneCellAnchor>
  <xdr:oneCellAnchor>
    <xdr:from>
      <xdr:col>15</xdr:col>
      <xdr:colOff>276225</xdr:colOff>
      <xdr:row>18</xdr:row>
      <xdr:rowOff>180974</xdr:rowOff>
    </xdr:from>
    <xdr:ext cx="827791" cy="45720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232DA685-6745-48E1-A530-07CBF46A2B8B}"/>
            </a:ext>
          </a:extLst>
        </xdr:cNvPr>
        <xdr:cNvSpPr txBox="1"/>
      </xdr:nvSpPr>
      <xdr:spPr>
        <a:xfrm>
          <a:off x="9420225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7.01.2024</a:t>
          </a:r>
          <a:endParaRPr lang="ru-RU" sz="1100" baseline="0"/>
        </a:p>
      </xdr:txBody>
    </xdr:sp>
    <xdr:clientData/>
  </xdr:oneCellAnchor>
  <xdr:oneCellAnchor>
    <xdr:from>
      <xdr:col>17</xdr:col>
      <xdr:colOff>228600</xdr:colOff>
      <xdr:row>18</xdr:row>
      <xdr:rowOff>180974</xdr:rowOff>
    </xdr:from>
    <xdr:ext cx="827791" cy="45720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CD2B7576-0AAE-49B0-B53A-9B3557893E18}"/>
            </a:ext>
          </a:extLst>
        </xdr:cNvPr>
        <xdr:cNvSpPr txBox="1"/>
      </xdr:nvSpPr>
      <xdr:spPr>
        <a:xfrm>
          <a:off x="10591800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.01.2024</a:t>
          </a:r>
          <a:endParaRPr lang="ru-RU" sz="1100" baseline="0"/>
        </a:p>
      </xdr:txBody>
    </xdr:sp>
    <xdr:clientData/>
  </xdr:oneCellAnchor>
  <xdr:oneCellAnchor>
    <xdr:from>
      <xdr:col>19</xdr:col>
      <xdr:colOff>133350</xdr:colOff>
      <xdr:row>18</xdr:row>
      <xdr:rowOff>171449</xdr:rowOff>
    </xdr:from>
    <xdr:ext cx="827791" cy="45720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3F495D39-90C3-4125-B0E2-F5B750EBF7B9}"/>
            </a:ext>
          </a:extLst>
        </xdr:cNvPr>
        <xdr:cNvSpPr txBox="1"/>
      </xdr:nvSpPr>
      <xdr:spPr>
        <a:xfrm>
          <a:off x="11715750" y="455294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9.01.2024</a:t>
          </a:r>
          <a:endParaRPr lang="ru-RU" sz="1100" baseline="0"/>
        </a:p>
      </xdr:txBody>
    </xdr:sp>
    <xdr:clientData/>
  </xdr:oneCellAnchor>
  <xdr:oneCellAnchor>
    <xdr:from>
      <xdr:col>21</xdr:col>
      <xdr:colOff>38100</xdr:colOff>
      <xdr:row>18</xdr:row>
      <xdr:rowOff>180974</xdr:rowOff>
    </xdr:from>
    <xdr:ext cx="827791" cy="457201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882EC3DB-45E7-4560-B1C0-5750AD0DA6BA}"/>
            </a:ext>
          </a:extLst>
        </xdr:cNvPr>
        <xdr:cNvSpPr txBox="1"/>
      </xdr:nvSpPr>
      <xdr:spPr>
        <a:xfrm>
          <a:off x="12839700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10.01.2024</a:t>
          </a:r>
          <a:endParaRPr lang="ru-RU" sz="1100" baseline="0"/>
        </a:p>
      </xdr:txBody>
    </xdr:sp>
    <xdr:clientData/>
  </xdr:oneCellAnchor>
  <xdr:oneCellAnchor>
    <xdr:from>
      <xdr:col>3</xdr:col>
      <xdr:colOff>257175</xdr:colOff>
      <xdr:row>20</xdr:row>
      <xdr:rowOff>123825</xdr:rowOff>
    </xdr:from>
    <xdr:ext cx="748154" cy="342786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227794C4-67A4-4CEC-A0A6-DDAC8B845FCC}"/>
            </a:ext>
          </a:extLst>
        </xdr:cNvPr>
        <xdr:cNvSpPr txBox="1"/>
      </xdr:nvSpPr>
      <xdr:spPr>
        <a:xfrm>
          <a:off x="2085975" y="4886325"/>
          <a:ext cx="74815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 b="0"/>
            <a:t>время</a:t>
          </a:r>
        </a:p>
      </xdr:txBody>
    </xdr:sp>
    <xdr:clientData/>
  </xdr:oneCellAnchor>
  <xdr:twoCellAnchor>
    <xdr:from>
      <xdr:col>3</xdr:col>
      <xdr:colOff>257175</xdr:colOff>
      <xdr:row>19</xdr:row>
      <xdr:rowOff>47625</xdr:rowOff>
    </xdr:from>
    <xdr:to>
      <xdr:col>3</xdr:col>
      <xdr:colOff>428625</xdr:colOff>
      <xdr:row>20</xdr:row>
      <xdr:rowOff>85725</xdr:rowOff>
    </xdr:to>
    <xdr:cxnSp macro="">
      <xdr:nvCxnSpPr>
        <xdr:cNvPr id="81" name="Прямая со стрелкой 80">
          <a:extLst>
            <a:ext uri="{FF2B5EF4-FFF2-40B4-BE49-F238E27FC236}">
              <a16:creationId xmlns:a16="http://schemas.microsoft.com/office/drawing/2014/main" xmlns="" id="{1F03814F-5AAC-4A55-8944-6C2AD546A112}"/>
            </a:ext>
          </a:extLst>
        </xdr:cNvPr>
        <xdr:cNvCxnSpPr/>
      </xdr:nvCxnSpPr>
      <xdr:spPr>
        <a:xfrm>
          <a:off x="2085975" y="4619625"/>
          <a:ext cx="171450" cy="228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68</xdr:row>
      <xdr:rowOff>4761</xdr:rowOff>
    </xdr:from>
    <xdr:to>
      <xdr:col>17</xdr:col>
      <xdr:colOff>190499</xdr:colOff>
      <xdr:row>101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80" zoomScaleNormal="80" workbookViewId="0">
      <selection activeCell="F33" sqref="F33"/>
    </sheetView>
  </sheetViews>
  <sheetFormatPr defaultRowHeight="15" x14ac:dyDescent="0.25"/>
  <cols>
    <col min="1" max="1" width="12.140625" customWidth="1"/>
    <col min="2" max="2" width="10.85546875" customWidth="1"/>
    <col min="3" max="3" width="10.7109375" style="1" customWidth="1"/>
    <col min="4" max="4" width="11.7109375" bestFit="1" customWidth="1"/>
    <col min="5" max="5" width="9.28515625" customWidth="1"/>
    <col min="6" max="6" width="9.85546875" style="1" customWidth="1"/>
    <col min="7" max="7" width="14.140625" style="9" customWidth="1"/>
    <col min="8" max="8" width="13.140625" style="1" customWidth="1"/>
    <col min="9" max="9" width="13.140625" style="6" customWidth="1"/>
    <col min="11" max="11" width="10.42578125" customWidth="1"/>
    <col min="12" max="12" width="11.42578125" bestFit="1" customWidth="1"/>
    <col min="13" max="13" width="9.85546875" customWidth="1"/>
    <col min="15" max="15" width="10" style="6" customWidth="1"/>
    <col min="16" max="16" width="12.140625" customWidth="1"/>
    <col min="18" max="18" width="13.42578125" bestFit="1" customWidth="1"/>
    <col min="19" max="19" width="9.42578125" style="1" customWidth="1"/>
    <col min="20" max="20" width="13.5703125" style="9" customWidth="1"/>
    <col min="21" max="21" width="13.140625" style="1" customWidth="1"/>
    <col min="22" max="22" width="13.140625" style="6" customWidth="1"/>
    <col min="23" max="23" width="12.140625" customWidth="1"/>
    <col min="25" max="25" width="13.42578125" bestFit="1" customWidth="1"/>
    <col min="26" max="26" width="9.140625" style="1" customWidth="1"/>
    <col min="27" max="27" width="13.5703125" style="9" customWidth="1"/>
    <col min="28" max="28" width="13.140625" style="1" customWidth="1"/>
    <col min="29" max="29" width="13.140625" style="6" customWidth="1"/>
  </cols>
  <sheetData>
    <row r="1" spans="1:29" ht="57" customHeight="1" x14ac:dyDescent="0.25">
      <c r="A1" s="2" t="s">
        <v>90</v>
      </c>
      <c r="B1" s="2" t="s">
        <v>82</v>
      </c>
      <c r="C1" s="3" t="s">
        <v>89</v>
      </c>
      <c r="D1" t="s">
        <v>42</v>
      </c>
      <c r="E1" s="4" t="s">
        <v>77</v>
      </c>
      <c r="F1" s="3" t="s">
        <v>81</v>
      </c>
      <c r="G1" s="8" t="s">
        <v>85</v>
      </c>
      <c r="H1" s="3" t="s">
        <v>86</v>
      </c>
      <c r="I1" s="5" t="s">
        <v>88</v>
      </c>
      <c r="J1" s="2" t="s">
        <v>80</v>
      </c>
      <c r="K1" s="7" t="s">
        <v>83</v>
      </c>
      <c r="L1" s="2" t="s">
        <v>84</v>
      </c>
      <c r="M1" s="2" t="s">
        <v>87</v>
      </c>
      <c r="N1" s="2" t="s">
        <v>79</v>
      </c>
      <c r="O1" s="5" t="s">
        <v>78</v>
      </c>
      <c r="P1" s="2" t="s">
        <v>90</v>
      </c>
      <c r="Q1" s="3" t="s">
        <v>89</v>
      </c>
      <c r="R1" t="s">
        <v>42</v>
      </c>
      <c r="S1" s="3" t="s">
        <v>81</v>
      </c>
      <c r="T1" s="8" t="s">
        <v>85</v>
      </c>
      <c r="U1" s="3" t="s">
        <v>86</v>
      </c>
      <c r="V1" s="5" t="s">
        <v>88</v>
      </c>
      <c r="W1" s="2" t="s">
        <v>90</v>
      </c>
      <c r="X1" s="3" t="s">
        <v>89</v>
      </c>
      <c r="Y1" t="s">
        <v>42</v>
      </c>
      <c r="Z1" s="3" t="s">
        <v>81</v>
      </c>
      <c r="AA1" s="8" t="s">
        <v>85</v>
      </c>
      <c r="AB1" s="3" t="s">
        <v>86</v>
      </c>
      <c r="AC1" s="5" t="s">
        <v>88</v>
      </c>
    </row>
    <row r="2" spans="1:29" x14ac:dyDescent="0.25">
      <c r="A2">
        <v>180</v>
      </c>
      <c r="B2" t="s">
        <v>0</v>
      </c>
      <c r="C2" s="1">
        <v>1</v>
      </c>
      <c r="D2" t="s">
        <v>19</v>
      </c>
      <c r="E2">
        <v>120</v>
      </c>
      <c r="F2" s="1">
        <v>50</v>
      </c>
      <c r="G2" s="9">
        <v>0.03</v>
      </c>
      <c r="H2" s="10">
        <f t="shared" ref="H2:H20" si="0">F2*(1+G2)</f>
        <v>51.5</v>
      </c>
      <c r="I2" s="6">
        <f t="shared" ref="I2:I20" si="1">H2*E2</f>
        <v>6180</v>
      </c>
      <c r="K2">
        <f t="shared" ref="K2:K20" si="2">J2*E2</f>
        <v>0</v>
      </c>
      <c r="M2">
        <f t="shared" ref="M2:M20" si="3">L2*E2</f>
        <v>0</v>
      </c>
      <c r="O2" s="6">
        <f t="shared" ref="O2:O20" si="4">N2*E2</f>
        <v>0</v>
      </c>
      <c r="Q2" s="1">
        <v>20</v>
      </c>
      <c r="R2" t="s">
        <v>38</v>
      </c>
      <c r="S2" s="1">
        <v>30</v>
      </c>
      <c r="T2" s="9">
        <v>0.03</v>
      </c>
      <c r="U2" s="10">
        <f>S2*(1+T2)</f>
        <v>30.900000000000002</v>
      </c>
      <c r="V2" s="6">
        <f t="shared" ref="V2:V20" si="5">U2*E2</f>
        <v>3708.0000000000005</v>
      </c>
      <c r="X2" s="1">
        <v>39</v>
      </c>
      <c r="Y2" t="s">
        <v>40</v>
      </c>
      <c r="Z2" s="1">
        <v>40</v>
      </c>
      <c r="AA2" s="9">
        <v>0.03</v>
      </c>
      <c r="AB2" s="10">
        <f>Z2*(1+AA2)</f>
        <v>41.2</v>
      </c>
      <c r="AC2" s="6">
        <f t="shared" ref="AC2:AC20" si="6">AB2*E2</f>
        <v>4944</v>
      </c>
    </row>
    <row r="3" spans="1:29" x14ac:dyDescent="0.25">
      <c r="A3">
        <v>180</v>
      </c>
      <c r="B3" t="s">
        <v>1</v>
      </c>
      <c r="C3" s="1">
        <v>2</v>
      </c>
      <c r="D3" t="s">
        <v>20</v>
      </c>
      <c r="E3">
        <v>120</v>
      </c>
      <c r="F3" s="1">
        <v>50</v>
      </c>
      <c r="G3" s="9">
        <v>0.03</v>
      </c>
      <c r="H3" s="10">
        <f t="shared" si="0"/>
        <v>51.5</v>
      </c>
      <c r="I3" s="6">
        <f t="shared" si="1"/>
        <v>6180</v>
      </c>
      <c r="K3">
        <f t="shared" si="2"/>
        <v>0</v>
      </c>
      <c r="M3">
        <f t="shared" si="3"/>
        <v>0</v>
      </c>
      <c r="O3" s="6">
        <f t="shared" si="4"/>
        <v>0</v>
      </c>
      <c r="Q3" s="1">
        <v>21</v>
      </c>
      <c r="R3" t="s">
        <v>39</v>
      </c>
      <c r="S3" s="1">
        <v>30</v>
      </c>
      <c r="T3" s="9">
        <v>0.03</v>
      </c>
      <c r="U3" s="10">
        <f t="shared" ref="U3:U20" si="7">S3*(1+T3)</f>
        <v>30.900000000000002</v>
      </c>
      <c r="V3" s="6">
        <f t="shared" si="5"/>
        <v>3708.0000000000005</v>
      </c>
      <c r="X3" s="1">
        <v>40</v>
      </c>
      <c r="Y3" t="s">
        <v>41</v>
      </c>
      <c r="Z3" s="1">
        <v>40</v>
      </c>
      <c r="AA3" s="9">
        <v>0.03</v>
      </c>
      <c r="AB3" s="10">
        <f t="shared" ref="AB3:AB20" si="8">Z3*(1+AA3)</f>
        <v>41.2</v>
      </c>
      <c r="AC3" s="6">
        <f t="shared" si="6"/>
        <v>4944</v>
      </c>
    </row>
    <row r="4" spans="1:29" x14ac:dyDescent="0.25">
      <c r="B4" t="s">
        <v>2</v>
      </c>
      <c r="C4" s="1">
        <v>3</v>
      </c>
      <c r="D4" t="s">
        <v>21</v>
      </c>
      <c r="E4">
        <v>20</v>
      </c>
      <c r="F4" s="1">
        <v>250</v>
      </c>
      <c r="G4" s="9">
        <v>0.03</v>
      </c>
      <c r="H4" s="10">
        <f t="shared" si="0"/>
        <v>257.5</v>
      </c>
      <c r="I4" s="6">
        <f t="shared" si="1"/>
        <v>5150</v>
      </c>
      <c r="J4">
        <v>10</v>
      </c>
      <c r="K4">
        <f t="shared" si="2"/>
        <v>200</v>
      </c>
      <c r="L4">
        <v>1</v>
      </c>
      <c r="M4">
        <f t="shared" si="3"/>
        <v>20</v>
      </c>
      <c r="N4">
        <f t="shared" ref="N4:N20" si="9">F4-J4</f>
        <v>240</v>
      </c>
      <c r="O4" s="6">
        <f t="shared" si="4"/>
        <v>4800</v>
      </c>
      <c r="Q4" s="1">
        <v>22</v>
      </c>
      <c r="R4" t="s">
        <v>56</v>
      </c>
      <c r="S4" s="1">
        <v>200</v>
      </c>
      <c r="T4" s="9">
        <v>0.03</v>
      </c>
      <c r="U4" s="10">
        <f t="shared" si="7"/>
        <v>206</v>
      </c>
      <c r="V4" s="6">
        <f t="shared" si="5"/>
        <v>4120</v>
      </c>
      <c r="W4" s="10">
        <v>180</v>
      </c>
      <c r="X4" s="1">
        <v>41</v>
      </c>
      <c r="Y4" t="s">
        <v>58</v>
      </c>
      <c r="Z4" s="1">
        <v>150</v>
      </c>
      <c r="AA4" s="9">
        <v>0.03</v>
      </c>
      <c r="AB4" s="10">
        <f t="shared" si="8"/>
        <v>154.5</v>
      </c>
      <c r="AC4" s="6">
        <f t="shared" si="6"/>
        <v>3090</v>
      </c>
    </row>
    <row r="5" spans="1:29" x14ac:dyDescent="0.25">
      <c r="B5" t="s">
        <v>3</v>
      </c>
      <c r="C5" s="1">
        <v>4</v>
      </c>
      <c r="D5" t="s">
        <v>22</v>
      </c>
      <c r="E5">
        <v>20</v>
      </c>
      <c r="F5" s="1">
        <v>250</v>
      </c>
      <c r="G5" s="9">
        <v>0.03</v>
      </c>
      <c r="H5" s="10">
        <f t="shared" si="0"/>
        <v>257.5</v>
      </c>
      <c r="I5" s="6">
        <f t="shared" si="1"/>
        <v>5150</v>
      </c>
      <c r="J5">
        <v>10</v>
      </c>
      <c r="K5">
        <f t="shared" si="2"/>
        <v>200</v>
      </c>
      <c r="L5">
        <v>1</v>
      </c>
      <c r="M5">
        <f t="shared" si="3"/>
        <v>20</v>
      </c>
      <c r="N5">
        <f t="shared" si="9"/>
        <v>240</v>
      </c>
      <c r="O5" s="6">
        <f t="shared" si="4"/>
        <v>4800</v>
      </c>
      <c r="Q5" s="1">
        <v>23</v>
      </c>
      <c r="R5" t="s">
        <v>57</v>
      </c>
      <c r="S5" s="1">
        <v>200</v>
      </c>
      <c r="T5" s="9">
        <v>0.03</v>
      </c>
      <c r="U5" s="10">
        <f t="shared" si="7"/>
        <v>206</v>
      </c>
      <c r="V5" s="6">
        <f t="shared" si="5"/>
        <v>4120</v>
      </c>
      <c r="W5" s="10">
        <v>180</v>
      </c>
      <c r="X5" s="1">
        <v>42</v>
      </c>
      <c r="Y5" t="s">
        <v>59</v>
      </c>
      <c r="Z5" s="1">
        <v>150</v>
      </c>
      <c r="AA5" s="9">
        <v>0.03</v>
      </c>
      <c r="AB5" s="10">
        <f t="shared" si="8"/>
        <v>154.5</v>
      </c>
      <c r="AC5" s="6">
        <f t="shared" si="6"/>
        <v>3090</v>
      </c>
    </row>
    <row r="6" spans="1:29" x14ac:dyDescent="0.25">
      <c r="B6" t="s">
        <v>4</v>
      </c>
      <c r="C6" s="1">
        <v>5</v>
      </c>
      <c r="D6" t="s">
        <v>23</v>
      </c>
      <c r="E6">
        <v>5</v>
      </c>
      <c r="F6" s="1">
        <v>9</v>
      </c>
      <c r="G6" s="9">
        <v>0.03</v>
      </c>
      <c r="H6" s="10">
        <f t="shared" si="0"/>
        <v>9.27</v>
      </c>
      <c r="I6" s="6">
        <f t="shared" si="1"/>
        <v>46.349999999999994</v>
      </c>
      <c r="J6">
        <v>6</v>
      </c>
      <c r="K6">
        <f t="shared" si="2"/>
        <v>30</v>
      </c>
      <c r="L6">
        <v>2</v>
      </c>
      <c r="M6">
        <f t="shared" si="3"/>
        <v>10</v>
      </c>
      <c r="N6">
        <f t="shared" si="9"/>
        <v>3</v>
      </c>
      <c r="O6" s="6">
        <f t="shared" si="4"/>
        <v>15</v>
      </c>
      <c r="P6">
        <v>60</v>
      </c>
      <c r="Q6" s="1">
        <v>24</v>
      </c>
      <c r="R6" t="s">
        <v>60</v>
      </c>
      <c r="S6" s="1">
        <v>10</v>
      </c>
      <c r="T6" s="9">
        <v>0.03</v>
      </c>
      <c r="U6" s="10">
        <f t="shared" si="7"/>
        <v>10.3</v>
      </c>
      <c r="V6" s="6">
        <f t="shared" si="5"/>
        <v>51.5</v>
      </c>
      <c r="X6" s="1">
        <v>43</v>
      </c>
      <c r="Y6" t="s">
        <v>62</v>
      </c>
      <c r="Z6" s="1">
        <v>8</v>
      </c>
      <c r="AA6" s="9">
        <v>0.03</v>
      </c>
      <c r="AB6" s="10">
        <f t="shared" si="8"/>
        <v>8.24</v>
      </c>
      <c r="AC6" s="6">
        <f t="shared" si="6"/>
        <v>41.2</v>
      </c>
    </row>
    <row r="7" spans="1:29" x14ac:dyDescent="0.25">
      <c r="B7" t="s">
        <v>5</v>
      </c>
      <c r="C7" s="1">
        <v>6</v>
      </c>
      <c r="D7" t="s">
        <v>24</v>
      </c>
      <c r="E7">
        <v>5</v>
      </c>
      <c r="F7" s="1">
        <v>9</v>
      </c>
      <c r="G7" s="9">
        <v>0.03</v>
      </c>
      <c r="H7" s="10">
        <f t="shared" si="0"/>
        <v>9.27</v>
      </c>
      <c r="I7" s="6">
        <f t="shared" si="1"/>
        <v>46.349999999999994</v>
      </c>
      <c r="J7">
        <v>6</v>
      </c>
      <c r="K7">
        <f t="shared" si="2"/>
        <v>30</v>
      </c>
      <c r="L7">
        <v>2</v>
      </c>
      <c r="M7">
        <f t="shared" si="3"/>
        <v>10</v>
      </c>
      <c r="N7">
        <f t="shared" si="9"/>
        <v>3</v>
      </c>
      <c r="O7" s="6">
        <f t="shared" si="4"/>
        <v>15</v>
      </c>
      <c r="P7">
        <v>60</v>
      </c>
      <c r="Q7" s="1">
        <v>25</v>
      </c>
      <c r="R7" t="s">
        <v>61</v>
      </c>
      <c r="S7" s="1">
        <v>10</v>
      </c>
      <c r="T7" s="9">
        <v>0.03</v>
      </c>
      <c r="U7" s="10">
        <f t="shared" si="7"/>
        <v>10.3</v>
      </c>
      <c r="V7" s="6">
        <f t="shared" si="5"/>
        <v>51.5</v>
      </c>
      <c r="X7" s="1">
        <v>44</v>
      </c>
      <c r="Y7" t="s">
        <v>63</v>
      </c>
      <c r="Z7" s="1">
        <v>8</v>
      </c>
      <c r="AA7" s="9">
        <v>0.03</v>
      </c>
      <c r="AB7" s="10">
        <f t="shared" si="8"/>
        <v>8.24</v>
      </c>
      <c r="AC7" s="6">
        <f t="shared" si="6"/>
        <v>41.2</v>
      </c>
    </row>
    <row r="8" spans="1:29" x14ac:dyDescent="0.25">
      <c r="A8">
        <v>40</v>
      </c>
      <c r="B8" t="s">
        <v>6</v>
      </c>
      <c r="C8" s="1">
        <v>7</v>
      </c>
      <c r="D8" t="s">
        <v>37</v>
      </c>
      <c r="E8">
        <v>15</v>
      </c>
      <c r="F8" s="1">
        <v>80</v>
      </c>
      <c r="G8" s="9">
        <v>0.03</v>
      </c>
      <c r="H8" s="10">
        <f t="shared" si="0"/>
        <v>82.4</v>
      </c>
      <c r="I8" s="6">
        <f t="shared" si="1"/>
        <v>1236</v>
      </c>
      <c r="K8">
        <f t="shared" si="2"/>
        <v>0</v>
      </c>
      <c r="M8">
        <f t="shared" si="3"/>
        <v>0</v>
      </c>
      <c r="O8" s="6">
        <f t="shared" si="4"/>
        <v>0</v>
      </c>
      <c r="Q8" s="1">
        <v>26</v>
      </c>
      <c r="R8" t="s">
        <v>43</v>
      </c>
      <c r="S8" s="1">
        <v>70</v>
      </c>
      <c r="T8" s="9">
        <v>0.03</v>
      </c>
      <c r="U8" s="10">
        <f t="shared" si="7"/>
        <v>72.100000000000009</v>
      </c>
      <c r="V8" s="6">
        <f t="shared" si="5"/>
        <v>1081.5000000000002</v>
      </c>
      <c r="X8" s="1">
        <v>45</v>
      </c>
      <c r="Y8" t="s">
        <v>64</v>
      </c>
      <c r="Z8" s="1">
        <v>75</v>
      </c>
      <c r="AA8" s="9">
        <v>0.03</v>
      </c>
      <c r="AB8" s="10">
        <f t="shared" si="8"/>
        <v>77.25</v>
      </c>
      <c r="AC8" s="6">
        <f t="shared" si="6"/>
        <v>1158.75</v>
      </c>
    </row>
    <row r="9" spans="1:29" x14ac:dyDescent="0.25">
      <c r="B9" t="s">
        <v>7</v>
      </c>
      <c r="C9" s="1">
        <v>8</v>
      </c>
      <c r="D9" t="s">
        <v>25</v>
      </c>
      <c r="E9">
        <v>1</v>
      </c>
      <c r="F9" s="1">
        <v>40</v>
      </c>
      <c r="G9" s="9">
        <v>0.03</v>
      </c>
      <c r="H9" s="10">
        <f t="shared" si="0"/>
        <v>41.2</v>
      </c>
      <c r="I9" s="6">
        <f t="shared" si="1"/>
        <v>41.2</v>
      </c>
      <c r="J9">
        <v>30</v>
      </c>
      <c r="K9">
        <f t="shared" si="2"/>
        <v>30</v>
      </c>
      <c r="L9">
        <v>6</v>
      </c>
      <c r="M9">
        <f t="shared" si="3"/>
        <v>6</v>
      </c>
      <c r="N9">
        <f t="shared" si="9"/>
        <v>10</v>
      </c>
      <c r="O9" s="6">
        <f t="shared" si="4"/>
        <v>10</v>
      </c>
      <c r="P9">
        <v>60</v>
      </c>
      <c r="Q9" s="1">
        <v>27</v>
      </c>
      <c r="R9" t="s">
        <v>44</v>
      </c>
      <c r="S9" s="1">
        <v>35</v>
      </c>
      <c r="T9" s="9">
        <v>0.03</v>
      </c>
      <c r="U9" s="10">
        <f t="shared" si="7"/>
        <v>36.050000000000004</v>
      </c>
      <c r="V9" s="6">
        <f t="shared" si="5"/>
        <v>36.050000000000004</v>
      </c>
      <c r="X9" s="1">
        <v>46</v>
      </c>
      <c r="Y9" t="s">
        <v>65</v>
      </c>
      <c r="Z9" s="1">
        <v>30</v>
      </c>
      <c r="AA9" s="9">
        <v>0.03</v>
      </c>
      <c r="AB9" s="10">
        <f t="shared" si="8"/>
        <v>30.900000000000002</v>
      </c>
      <c r="AC9" s="6">
        <f t="shared" si="6"/>
        <v>30.900000000000002</v>
      </c>
    </row>
    <row r="10" spans="1:29" x14ac:dyDescent="0.25">
      <c r="B10" t="s">
        <v>8</v>
      </c>
      <c r="C10" s="1">
        <v>9</v>
      </c>
      <c r="D10" t="s">
        <v>26</v>
      </c>
      <c r="E10">
        <v>10</v>
      </c>
      <c r="F10" s="1">
        <v>20</v>
      </c>
      <c r="G10" s="9">
        <v>0.03</v>
      </c>
      <c r="H10" s="10">
        <f t="shared" si="0"/>
        <v>20.6</v>
      </c>
      <c r="I10" s="6">
        <f t="shared" si="1"/>
        <v>206</v>
      </c>
      <c r="J10">
        <v>15</v>
      </c>
      <c r="K10">
        <f t="shared" si="2"/>
        <v>150</v>
      </c>
      <c r="L10">
        <v>5</v>
      </c>
      <c r="M10">
        <f t="shared" si="3"/>
        <v>50</v>
      </c>
      <c r="N10">
        <f t="shared" si="9"/>
        <v>5</v>
      </c>
      <c r="O10" s="6">
        <f t="shared" si="4"/>
        <v>50</v>
      </c>
      <c r="Q10" s="1">
        <v>28</v>
      </c>
      <c r="R10" t="s">
        <v>45</v>
      </c>
      <c r="S10" s="1">
        <v>25</v>
      </c>
      <c r="T10" s="9">
        <v>0.03</v>
      </c>
      <c r="U10" s="10">
        <f t="shared" si="7"/>
        <v>25.75</v>
      </c>
      <c r="V10" s="6">
        <f t="shared" si="5"/>
        <v>257.5</v>
      </c>
      <c r="W10">
        <v>60</v>
      </c>
      <c r="X10" s="1">
        <v>47</v>
      </c>
      <c r="Y10" t="s">
        <v>66</v>
      </c>
      <c r="Z10" s="1">
        <v>30</v>
      </c>
      <c r="AA10" s="9">
        <v>0.03</v>
      </c>
      <c r="AB10" s="10">
        <f t="shared" si="8"/>
        <v>30.900000000000002</v>
      </c>
      <c r="AC10" s="6">
        <f t="shared" si="6"/>
        <v>309</v>
      </c>
    </row>
    <row r="11" spans="1:29" x14ac:dyDescent="0.25">
      <c r="A11">
        <v>20</v>
      </c>
      <c r="B11" t="s">
        <v>9</v>
      </c>
      <c r="C11" s="1">
        <v>10</v>
      </c>
      <c r="D11" t="s">
        <v>27</v>
      </c>
      <c r="E11">
        <v>2.5</v>
      </c>
      <c r="F11" s="1">
        <v>15</v>
      </c>
      <c r="G11" s="9">
        <v>0.03</v>
      </c>
      <c r="H11" s="10">
        <f t="shared" si="0"/>
        <v>15.450000000000001</v>
      </c>
      <c r="I11" s="6">
        <f t="shared" si="1"/>
        <v>38.625</v>
      </c>
      <c r="K11">
        <f t="shared" si="2"/>
        <v>0</v>
      </c>
      <c r="M11">
        <f t="shared" si="3"/>
        <v>0</v>
      </c>
      <c r="O11" s="6">
        <f t="shared" si="4"/>
        <v>0</v>
      </c>
      <c r="Q11" s="1">
        <v>29</v>
      </c>
      <c r="R11" t="s">
        <v>47</v>
      </c>
      <c r="S11" s="1">
        <v>20</v>
      </c>
      <c r="T11" s="9">
        <v>0.03</v>
      </c>
      <c r="U11" s="10">
        <f t="shared" si="7"/>
        <v>20.6</v>
      </c>
      <c r="V11" s="6">
        <f t="shared" si="5"/>
        <v>51.5</v>
      </c>
      <c r="X11" s="1">
        <v>48</v>
      </c>
      <c r="Y11" t="s">
        <v>46</v>
      </c>
      <c r="Z11" s="1">
        <v>25</v>
      </c>
      <c r="AA11" s="9">
        <v>0.03</v>
      </c>
      <c r="AB11" s="10">
        <f t="shared" si="8"/>
        <v>25.75</v>
      </c>
      <c r="AC11" s="6">
        <f t="shared" si="6"/>
        <v>64.375</v>
      </c>
    </row>
    <row r="12" spans="1:29" x14ac:dyDescent="0.25">
      <c r="A12">
        <v>60</v>
      </c>
      <c r="B12" t="s">
        <v>10</v>
      </c>
      <c r="C12" s="1">
        <v>11</v>
      </c>
      <c r="D12" t="s">
        <v>28</v>
      </c>
      <c r="E12">
        <v>3</v>
      </c>
      <c r="F12" s="1">
        <v>90</v>
      </c>
      <c r="G12" s="9">
        <v>0.03</v>
      </c>
      <c r="H12" s="10">
        <f t="shared" si="0"/>
        <v>92.7</v>
      </c>
      <c r="I12" s="6">
        <f t="shared" si="1"/>
        <v>278.10000000000002</v>
      </c>
      <c r="K12">
        <f t="shared" si="2"/>
        <v>0</v>
      </c>
      <c r="M12">
        <f t="shared" si="3"/>
        <v>0</v>
      </c>
      <c r="O12" s="6">
        <f t="shared" si="4"/>
        <v>0</v>
      </c>
      <c r="Q12" s="1">
        <v>30</v>
      </c>
      <c r="R12" t="s">
        <v>48</v>
      </c>
      <c r="S12" s="1">
        <v>80</v>
      </c>
      <c r="T12" s="9">
        <v>0.03</v>
      </c>
      <c r="U12" s="10">
        <f t="shared" si="7"/>
        <v>82.4</v>
      </c>
      <c r="V12" s="6">
        <f t="shared" si="5"/>
        <v>247.20000000000002</v>
      </c>
      <c r="X12" s="1">
        <v>49</v>
      </c>
      <c r="Y12" t="s">
        <v>67</v>
      </c>
      <c r="Z12" s="1">
        <v>75</v>
      </c>
      <c r="AA12" s="9">
        <v>0.03</v>
      </c>
      <c r="AB12" s="10">
        <f t="shared" si="8"/>
        <v>77.25</v>
      </c>
      <c r="AC12" s="6">
        <f t="shared" si="6"/>
        <v>231.75</v>
      </c>
    </row>
    <row r="13" spans="1:29" x14ac:dyDescent="0.25">
      <c r="B13" t="s">
        <v>11</v>
      </c>
      <c r="C13" s="1">
        <v>12</v>
      </c>
      <c r="D13" t="s">
        <v>29</v>
      </c>
      <c r="E13">
        <v>3.5</v>
      </c>
      <c r="F13" s="1">
        <v>80</v>
      </c>
      <c r="G13" s="9">
        <v>0.03</v>
      </c>
      <c r="H13" s="10">
        <f t="shared" si="0"/>
        <v>82.4</v>
      </c>
      <c r="I13" s="6">
        <f t="shared" si="1"/>
        <v>288.40000000000003</v>
      </c>
      <c r="J13">
        <v>60</v>
      </c>
      <c r="K13">
        <f t="shared" si="2"/>
        <v>210</v>
      </c>
      <c r="L13">
        <v>10</v>
      </c>
      <c r="M13">
        <f t="shared" si="3"/>
        <v>35</v>
      </c>
      <c r="N13">
        <f t="shared" si="9"/>
        <v>20</v>
      </c>
      <c r="O13" s="6">
        <f t="shared" si="4"/>
        <v>70</v>
      </c>
      <c r="Q13" s="1">
        <v>31</v>
      </c>
      <c r="R13" t="s">
        <v>49</v>
      </c>
      <c r="S13" s="1">
        <v>70</v>
      </c>
      <c r="T13" s="9">
        <v>0.03</v>
      </c>
      <c r="U13" s="10">
        <f t="shared" si="7"/>
        <v>72.100000000000009</v>
      </c>
      <c r="V13" s="6">
        <f t="shared" si="5"/>
        <v>252.35000000000002</v>
      </c>
      <c r="W13">
        <v>60</v>
      </c>
      <c r="X13" s="1">
        <v>50</v>
      </c>
      <c r="Y13" t="s">
        <v>68</v>
      </c>
      <c r="Z13" s="1">
        <v>65</v>
      </c>
      <c r="AA13" s="9">
        <v>0.03</v>
      </c>
      <c r="AB13" s="10">
        <f t="shared" si="8"/>
        <v>66.95</v>
      </c>
      <c r="AC13" s="6">
        <f t="shared" si="6"/>
        <v>234.32500000000002</v>
      </c>
    </row>
    <row r="14" spans="1:29" x14ac:dyDescent="0.25">
      <c r="B14" t="s">
        <v>12</v>
      </c>
      <c r="C14" s="1">
        <v>13</v>
      </c>
      <c r="D14" t="s">
        <v>30</v>
      </c>
      <c r="E14">
        <v>4</v>
      </c>
      <c r="F14" s="1">
        <v>75</v>
      </c>
      <c r="G14" s="9">
        <v>0.03</v>
      </c>
      <c r="H14" s="10">
        <f t="shared" si="0"/>
        <v>77.25</v>
      </c>
      <c r="I14" s="6">
        <f t="shared" si="1"/>
        <v>309</v>
      </c>
      <c r="J14">
        <v>50</v>
      </c>
      <c r="K14">
        <f t="shared" si="2"/>
        <v>200</v>
      </c>
      <c r="L14">
        <v>8</v>
      </c>
      <c r="M14">
        <f t="shared" si="3"/>
        <v>32</v>
      </c>
      <c r="N14">
        <f t="shared" si="9"/>
        <v>25</v>
      </c>
      <c r="O14" s="6">
        <f t="shared" si="4"/>
        <v>100</v>
      </c>
      <c r="Q14" s="1">
        <v>32</v>
      </c>
      <c r="R14" t="s">
        <v>50</v>
      </c>
      <c r="S14" s="1">
        <v>65</v>
      </c>
      <c r="T14" s="9">
        <v>0.03</v>
      </c>
      <c r="U14" s="10">
        <f t="shared" si="7"/>
        <v>66.95</v>
      </c>
      <c r="V14" s="6">
        <f t="shared" si="5"/>
        <v>267.8</v>
      </c>
      <c r="W14">
        <v>60</v>
      </c>
      <c r="X14" s="1">
        <v>51</v>
      </c>
      <c r="Y14" t="s">
        <v>69</v>
      </c>
      <c r="Z14" s="1">
        <v>55</v>
      </c>
      <c r="AA14" s="9">
        <v>0.03</v>
      </c>
      <c r="AB14" s="10">
        <f t="shared" si="8"/>
        <v>56.65</v>
      </c>
      <c r="AC14" s="6">
        <f t="shared" si="6"/>
        <v>226.6</v>
      </c>
    </row>
    <row r="15" spans="1:29" x14ac:dyDescent="0.25">
      <c r="B15" t="s">
        <v>13</v>
      </c>
      <c r="C15" s="1">
        <v>14</v>
      </c>
      <c r="D15" t="s">
        <v>31</v>
      </c>
      <c r="E15">
        <v>0.5</v>
      </c>
      <c r="F15" s="1">
        <v>150</v>
      </c>
      <c r="G15" s="9">
        <v>0.03</v>
      </c>
      <c r="H15" s="10">
        <f t="shared" si="0"/>
        <v>154.5</v>
      </c>
      <c r="I15" s="6">
        <f t="shared" si="1"/>
        <v>77.25</v>
      </c>
      <c r="J15">
        <v>100</v>
      </c>
      <c r="K15">
        <f t="shared" si="2"/>
        <v>50</v>
      </c>
      <c r="L15">
        <v>20</v>
      </c>
      <c r="M15">
        <f t="shared" si="3"/>
        <v>10</v>
      </c>
      <c r="N15">
        <f t="shared" si="9"/>
        <v>50</v>
      </c>
      <c r="O15" s="6">
        <f t="shared" si="4"/>
        <v>25</v>
      </c>
      <c r="P15">
        <v>60</v>
      </c>
      <c r="Q15" s="1">
        <v>33</v>
      </c>
      <c r="R15" t="s">
        <v>70</v>
      </c>
      <c r="S15" s="1">
        <v>160</v>
      </c>
      <c r="T15" s="9">
        <v>0.03</v>
      </c>
      <c r="U15" s="10">
        <f t="shared" si="7"/>
        <v>164.8</v>
      </c>
      <c r="V15" s="6">
        <f t="shared" si="5"/>
        <v>82.4</v>
      </c>
      <c r="X15" s="1">
        <v>52</v>
      </c>
      <c r="Y15" t="s">
        <v>71</v>
      </c>
      <c r="Z15" s="1">
        <v>165</v>
      </c>
      <c r="AA15" s="9">
        <v>0.03</v>
      </c>
      <c r="AB15" s="10">
        <f t="shared" si="8"/>
        <v>169.95000000000002</v>
      </c>
      <c r="AC15" s="6">
        <f t="shared" si="6"/>
        <v>84.975000000000009</v>
      </c>
    </row>
    <row r="16" spans="1:29" x14ac:dyDescent="0.25">
      <c r="B16" t="s">
        <v>14</v>
      </c>
      <c r="C16" s="1">
        <v>15</v>
      </c>
      <c r="D16" t="s">
        <v>32</v>
      </c>
      <c r="E16">
        <v>1</v>
      </c>
      <c r="F16" s="1">
        <v>160</v>
      </c>
      <c r="G16" s="9">
        <v>0.03</v>
      </c>
      <c r="H16" s="10">
        <f t="shared" si="0"/>
        <v>164.8</v>
      </c>
      <c r="I16" s="6">
        <f t="shared" si="1"/>
        <v>164.8</v>
      </c>
      <c r="J16">
        <v>120</v>
      </c>
      <c r="K16">
        <f t="shared" si="2"/>
        <v>120</v>
      </c>
      <c r="L16">
        <v>35</v>
      </c>
      <c r="M16">
        <f t="shared" si="3"/>
        <v>35</v>
      </c>
      <c r="N16">
        <f t="shared" si="9"/>
        <v>40</v>
      </c>
      <c r="O16" s="6">
        <f t="shared" si="4"/>
        <v>40</v>
      </c>
      <c r="P16">
        <v>60</v>
      </c>
      <c r="Q16" s="1">
        <v>34</v>
      </c>
      <c r="R16" t="s">
        <v>51</v>
      </c>
      <c r="S16" s="1">
        <v>140</v>
      </c>
      <c r="T16" s="9">
        <v>0.03</v>
      </c>
      <c r="U16" s="10">
        <f t="shared" si="7"/>
        <v>144.20000000000002</v>
      </c>
      <c r="V16" s="6">
        <f t="shared" si="5"/>
        <v>144.20000000000002</v>
      </c>
      <c r="X16" s="1">
        <v>53</v>
      </c>
      <c r="Y16" t="s">
        <v>72</v>
      </c>
      <c r="Z16" s="1">
        <v>145</v>
      </c>
      <c r="AA16" s="9">
        <v>0.03</v>
      </c>
      <c r="AB16" s="10">
        <f t="shared" si="8"/>
        <v>149.35</v>
      </c>
      <c r="AC16" s="6">
        <f t="shared" si="6"/>
        <v>149.35</v>
      </c>
    </row>
    <row r="17" spans="1:29" x14ac:dyDescent="0.25">
      <c r="A17">
        <v>30</v>
      </c>
      <c r="B17" t="s">
        <v>15</v>
      </c>
      <c r="C17" s="1">
        <v>16</v>
      </c>
      <c r="D17" t="s">
        <v>33</v>
      </c>
      <c r="E17">
        <v>0.5</v>
      </c>
      <c r="F17" s="1">
        <v>170</v>
      </c>
      <c r="G17" s="9">
        <v>0.03</v>
      </c>
      <c r="H17" s="10">
        <f t="shared" si="0"/>
        <v>175.1</v>
      </c>
      <c r="I17" s="6">
        <f t="shared" si="1"/>
        <v>87.55</v>
      </c>
      <c r="K17">
        <f t="shared" si="2"/>
        <v>0</v>
      </c>
      <c r="M17">
        <f t="shared" si="3"/>
        <v>0</v>
      </c>
      <c r="O17" s="6">
        <f t="shared" si="4"/>
        <v>0</v>
      </c>
      <c r="Q17" s="1">
        <v>35</v>
      </c>
      <c r="R17" t="s">
        <v>52</v>
      </c>
      <c r="S17" s="1">
        <v>150</v>
      </c>
      <c r="T17" s="9">
        <v>0.03</v>
      </c>
      <c r="U17" s="10">
        <f t="shared" si="7"/>
        <v>154.5</v>
      </c>
      <c r="V17" s="6">
        <f t="shared" si="5"/>
        <v>77.25</v>
      </c>
      <c r="X17" s="1">
        <v>54</v>
      </c>
      <c r="Y17" t="s">
        <v>73</v>
      </c>
      <c r="Z17" s="1">
        <v>155</v>
      </c>
      <c r="AA17" s="9">
        <v>0.03</v>
      </c>
      <c r="AB17" s="10">
        <f t="shared" si="8"/>
        <v>159.65</v>
      </c>
      <c r="AC17" s="6">
        <f t="shared" si="6"/>
        <v>79.825000000000003</v>
      </c>
    </row>
    <row r="18" spans="1:29" x14ac:dyDescent="0.25">
      <c r="A18">
        <v>40</v>
      </c>
      <c r="B18" t="s">
        <v>16</v>
      </c>
      <c r="C18" s="1">
        <v>17</v>
      </c>
      <c r="D18" t="s">
        <v>34</v>
      </c>
      <c r="E18">
        <v>5</v>
      </c>
      <c r="F18" s="1">
        <v>18</v>
      </c>
      <c r="G18" s="9">
        <v>0.03</v>
      </c>
      <c r="H18" s="10">
        <f t="shared" si="0"/>
        <v>18.54</v>
      </c>
      <c r="I18" s="6">
        <f t="shared" si="1"/>
        <v>92.699999999999989</v>
      </c>
      <c r="K18">
        <f t="shared" si="2"/>
        <v>0</v>
      </c>
      <c r="M18">
        <f t="shared" si="3"/>
        <v>0</v>
      </c>
      <c r="O18" s="6">
        <f t="shared" si="4"/>
        <v>0</v>
      </c>
      <c r="Q18" s="1">
        <v>36</v>
      </c>
      <c r="R18" t="s">
        <v>53</v>
      </c>
      <c r="S18" s="1">
        <v>25</v>
      </c>
      <c r="T18" s="9">
        <v>0.03</v>
      </c>
      <c r="U18" s="10">
        <f t="shared" si="7"/>
        <v>25.75</v>
      </c>
      <c r="V18" s="6">
        <f t="shared" si="5"/>
        <v>128.75</v>
      </c>
      <c r="X18" s="1">
        <v>55</v>
      </c>
      <c r="Y18" t="s">
        <v>74</v>
      </c>
      <c r="Z18" s="1">
        <v>20</v>
      </c>
      <c r="AA18" s="9">
        <v>0.03</v>
      </c>
      <c r="AB18" s="10">
        <f t="shared" si="8"/>
        <v>20.6</v>
      </c>
      <c r="AC18" s="6">
        <f t="shared" si="6"/>
        <v>103</v>
      </c>
    </row>
    <row r="19" spans="1:29" x14ac:dyDescent="0.25">
      <c r="B19" t="s">
        <v>17</v>
      </c>
      <c r="C19" s="1">
        <v>18</v>
      </c>
      <c r="D19" t="s">
        <v>35</v>
      </c>
      <c r="E19">
        <v>1.5</v>
      </c>
      <c r="F19" s="1">
        <v>300</v>
      </c>
      <c r="G19" s="9">
        <v>0.03</v>
      </c>
      <c r="H19" s="10">
        <f t="shared" si="0"/>
        <v>309</v>
      </c>
      <c r="I19" s="6">
        <f t="shared" si="1"/>
        <v>463.5</v>
      </c>
      <c r="J19">
        <v>220</v>
      </c>
      <c r="K19">
        <f t="shared" si="2"/>
        <v>330</v>
      </c>
      <c r="L19">
        <v>50</v>
      </c>
      <c r="M19">
        <f t="shared" si="3"/>
        <v>75</v>
      </c>
      <c r="N19">
        <f t="shared" si="9"/>
        <v>80</v>
      </c>
      <c r="O19" s="6">
        <f t="shared" si="4"/>
        <v>120</v>
      </c>
      <c r="Q19" s="1">
        <v>37</v>
      </c>
      <c r="R19" t="s">
        <v>54</v>
      </c>
      <c r="S19" s="1">
        <v>250</v>
      </c>
      <c r="T19" s="9">
        <v>0.03</v>
      </c>
      <c r="U19" s="10">
        <f t="shared" si="7"/>
        <v>257.5</v>
      </c>
      <c r="V19" s="6">
        <f t="shared" si="5"/>
        <v>386.25</v>
      </c>
      <c r="W19">
        <v>60</v>
      </c>
      <c r="X19" s="1">
        <v>56</v>
      </c>
      <c r="Y19" t="s">
        <v>75</v>
      </c>
      <c r="Z19" s="1">
        <v>280</v>
      </c>
      <c r="AA19" s="9">
        <v>0.03</v>
      </c>
      <c r="AB19" s="10">
        <f t="shared" si="8"/>
        <v>288.40000000000003</v>
      </c>
      <c r="AC19" s="6">
        <f t="shared" si="6"/>
        <v>432.6</v>
      </c>
    </row>
    <row r="20" spans="1:29" x14ac:dyDescent="0.25">
      <c r="B20" t="s">
        <v>18</v>
      </c>
      <c r="C20" s="1">
        <v>19</v>
      </c>
      <c r="D20" t="s">
        <v>36</v>
      </c>
      <c r="E20">
        <v>6</v>
      </c>
      <c r="F20" s="1">
        <v>500</v>
      </c>
      <c r="G20" s="9">
        <v>0.03</v>
      </c>
      <c r="H20" s="10">
        <f t="shared" si="0"/>
        <v>515</v>
      </c>
      <c r="I20" s="6">
        <f t="shared" si="1"/>
        <v>3090</v>
      </c>
      <c r="J20">
        <v>180</v>
      </c>
      <c r="K20">
        <f t="shared" si="2"/>
        <v>1080</v>
      </c>
      <c r="L20">
        <v>45</v>
      </c>
      <c r="M20">
        <f t="shared" si="3"/>
        <v>270</v>
      </c>
      <c r="N20">
        <f t="shared" si="9"/>
        <v>320</v>
      </c>
      <c r="O20" s="6">
        <f t="shared" si="4"/>
        <v>1920</v>
      </c>
      <c r="Q20" s="1">
        <v>38</v>
      </c>
      <c r="R20" t="s">
        <v>55</v>
      </c>
      <c r="S20" s="1">
        <v>700</v>
      </c>
      <c r="T20" s="9">
        <v>0.03</v>
      </c>
      <c r="U20" s="10">
        <f t="shared" si="7"/>
        <v>721</v>
      </c>
      <c r="V20" s="6">
        <f t="shared" si="5"/>
        <v>4326</v>
      </c>
      <c r="W20">
        <v>60</v>
      </c>
      <c r="X20" s="1">
        <v>57</v>
      </c>
      <c r="Y20" t="s">
        <v>76</v>
      </c>
      <c r="Z20" s="1">
        <v>600</v>
      </c>
      <c r="AA20" s="9">
        <v>0.03</v>
      </c>
      <c r="AB20" s="10">
        <f t="shared" si="8"/>
        <v>618</v>
      </c>
      <c r="AC20" s="6">
        <f t="shared" si="6"/>
        <v>3708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Normal="100" workbookViewId="0">
      <selection activeCell="Q33" sqref="Q33"/>
    </sheetView>
  </sheetViews>
  <sheetFormatPr defaultRowHeight="15" x14ac:dyDescent="0.25"/>
  <cols>
    <col min="3" max="3" width="15.140625" customWidth="1"/>
    <col min="4" max="4" width="14.28515625" bestFit="1" customWidth="1"/>
    <col min="12" max="12" width="13" customWidth="1"/>
  </cols>
  <sheetData>
    <row r="1" spans="1:29" ht="90" x14ac:dyDescent="0.25">
      <c r="A1" s="2" t="s">
        <v>90</v>
      </c>
      <c r="B1" s="2" t="s">
        <v>82</v>
      </c>
      <c r="C1" s="3" t="s">
        <v>89</v>
      </c>
      <c r="D1" t="s">
        <v>42</v>
      </c>
      <c r="E1" s="4" t="s">
        <v>77</v>
      </c>
      <c r="F1" s="3" t="s">
        <v>81</v>
      </c>
      <c r="G1" s="8" t="s">
        <v>85</v>
      </c>
      <c r="H1" s="3" t="s">
        <v>86</v>
      </c>
      <c r="I1" s="5" t="s">
        <v>88</v>
      </c>
      <c r="J1" s="2" t="s">
        <v>80</v>
      </c>
      <c r="K1" s="7" t="s">
        <v>83</v>
      </c>
      <c r="L1" s="2" t="s">
        <v>91</v>
      </c>
      <c r="M1" s="2" t="s">
        <v>87</v>
      </c>
      <c r="N1" s="2" t="s">
        <v>79</v>
      </c>
      <c r="O1" s="5" t="s">
        <v>78</v>
      </c>
      <c r="P1" s="2" t="s">
        <v>90</v>
      </c>
      <c r="Q1" s="3" t="s">
        <v>89</v>
      </c>
      <c r="R1" t="s">
        <v>42</v>
      </c>
      <c r="S1" s="3" t="s">
        <v>81</v>
      </c>
      <c r="T1" s="8" t="s">
        <v>85</v>
      </c>
      <c r="U1" s="3" t="s">
        <v>86</v>
      </c>
      <c r="V1" s="5" t="s">
        <v>88</v>
      </c>
      <c r="W1" s="2" t="s">
        <v>90</v>
      </c>
      <c r="X1" s="3" t="s">
        <v>89</v>
      </c>
      <c r="Y1" t="s">
        <v>42</v>
      </c>
      <c r="Z1" s="3" t="s">
        <v>81</v>
      </c>
      <c r="AA1" s="8" t="s">
        <v>85</v>
      </c>
      <c r="AB1" s="3" t="s">
        <v>86</v>
      </c>
      <c r="AC1" s="5" t="s">
        <v>88</v>
      </c>
    </row>
    <row r="2" spans="1:29" x14ac:dyDescent="0.25">
      <c r="A2" s="11">
        <v>180</v>
      </c>
      <c r="B2" t="s">
        <v>0</v>
      </c>
      <c r="C2" s="1">
        <v>1</v>
      </c>
      <c r="D2" t="s">
        <v>19</v>
      </c>
      <c r="E2">
        <v>120</v>
      </c>
      <c r="F2" s="1">
        <v>50</v>
      </c>
      <c r="G2" s="9">
        <v>0.03</v>
      </c>
      <c r="H2" s="10">
        <f t="shared" ref="H2:H5" si="0">F2*(1+G2)</f>
        <v>51.5</v>
      </c>
      <c r="I2" s="6">
        <f t="shared" ref="I2:I5" si="1">H2*E2</f>
        <v>6180</v>
      </c>
      <c r="K2">
        <f t="shared" ref="K2:K5" si="2">J2*E2</f>
        <v>0</v>
      </c>
      <c r="M2">
        <f t="shared" ref="M2:M5" si="3">L2*E2</f>
        <v>0</v>
      </c>
      <c r="O2" s="6">
        <f t="shared" ref="O2:O5" si="4">N2*E2</f>
        <v>0</v>
      </c>
      <c r="Q2" s="1">
        <v>20</v>
      </c>
      <c r="R2" t="s">
        <v>38</v>
      </c>
      <c r="S2" s="1">
        <v>30</v>
      </c>
      <c r="T2" s="9">
        <v>0.03</v>
      </c>
      <c r="U2" s="10">
        <f>S2*(1+T2)</f>
        <v>30.900000000000002</v>
      </c>
      <c r="V2" s="6">
        <f t="shared" ref="V2:V5" si="5">U2*E2</f>
        <v>3708.0000000000005</v>
      </c>
      <c r="X2" s="1">
        <v>39</v>
      </c>
      <c r="Y2" t="s">
        <v>40</v>
      </c>
      <c r="Z2" s="1">
        <v>40</v>
      </c>
      <c r="AA2" s="9">
        <v>0.03</v>
      </c>
      <c r="AB2" s="10">
        <f>Z2*(1+AA2)</f>
        <v>41.2</v>
      </c>
      <c r="AC2" s="6">
        <f t="shared" ref="AC2:AC5" si="6">AB2*E2</f>
        <v>4944</v>
      </c>
    </row>
    <row r="3" spans="1:29" x14ac:dyDescent="0.25">
      <c r="A3" s="11">
        <v>120</v>
      </c>
      <c r="B3" t="s">
        <v>1</v>
      </c>
      <c r="C3" s="1">
        <v>2</v>
      </c>
      <c r="D3" t="s">
        <v>20</v>
      </c>
      <c r="E3">
        <v>120</v>
      </c>
      <c r="F3" s="1">
        <v>50</v>
      </c>
      <c r="G3" s="9">
        <v>0.03</v>
      </c>
      <c r="H3" s="10">
        <f t="shared" si="0"/>
        <v>51.5</v>
      </c>
      <c r="I3" s="6">
        <f t="shared" si="1"/>
        <v>6180</v>
      </c>
      <c r="K3">
        <f t="shared" si="2"/>
        <v>0</v>
      </c>
      <c r="M3">
        <f t="shared" si="3"/>
        <v>0</v>
      </c>
      <c r="O3" s="6">
        <f t="shared" si="4"/>
        <v>0</v>
      </c>
      <c r="Q3" s="1">
        <v>21</v>
      </c>
      <c r="R3" t="s">
        <v>39</v>
      </c>
      <c r="S3" s="1">
        <v>30</v>
      </c>
      <c r="T3" s="9">
        <v>0.03</v>
      </c>
      <c r="U3" s="10">
        <f t="shared" ref="U3:U5" si="7">S3*(1+T3)</f>
        <v>30.900000000000002</v>
      </c>
      <c r="V3" s="6">
        <f t="shared" si="5"/>
        <v>3708.0000000000005</v>
      </c>
      <c r="X3" s="1">
        <v>40</v>
      </c>
      <c r="Y3" t="s">
        <v>41</v>
      </c>
      <c r="Z3" s="1">
        <v>40</v>
      </c>
      <c r="AA3" s="9">
        <v>0.03</v>
      </c>
      <c r="AB3" s="10">
        <f t="shared" ref="AB3:AB5" si="8">Z3*(1+AA3)</f>
        <v>41.2</v>
      </c>
      <c r="AC3" s="6">
        <f t="shared" si="6"/>
        <v>4944</v>
      </c>
    </row>
    <row r="4" spans="1:29" x14ac:dyDescent="0.25">
      <c r="B4" t="s">
        <v>2</v>
      </c>
      <c r="C4" s="1">
        <v>3</v>
      </c>
      <c r="D4" t="s">
        <v>21</v>
      </c>
      <c r="E4">
        <v>20</v>
      </c>
      <c r="F4" s="1">
        <v>250</v>
      </c>
      <c r="G4" s="9">
        <v>0.03</v>
      </c>
      <c r="H4" s="10">
        <f t="shared" si="0"/>
        <v>257.5</v>
      </c>
      <c r="I4" s="6">
        <f t="shared" si="1"/>
        <v>5150</v>
      </c>
      <c r="J4">
        <v>10</v>
      </c>
      <c r="K4">
        <f t="shared" si="2"/>
        <v>200</v>
      </c>
      <c r="L4">
        <v>1</v>
      </c>
      <c r="M4">
        <f t="shared" si="3"/>
        <v>20</v>
      </c>
      <c r="N4">
        <f t="shared" ref="N4:N5" si="9">F4-J4</f>
        <v>240</v>
      </c>
      <c r="O4" s="6">
        <f t="shared" si="4"/>
        <v>4800</v>
      </c>
      <c r="Q4" s="1">
        <v>22</v>
      </c>
      <c r="R4" t="s">
        <v>56</v>
      </c>
      <c r="S4" s="1">
        <v>200</v>
      </c>
      <c r="T4" s="9">
        <v>0.03</v>
      </c>
      <c r="U4" s="10">
        <f t="shared" si="7"/>
        <v>206</v>
      </c>
      <c r="V4" s="6">
        <f t="shared" si="5"/>
        <v>4120</v>
      </c>
      <c r="W4" s="12">
        <v>180</v>
      </c>
      <c r="X4" s="1">
        <v>41</v>
      </c>
      <c r="Y4" t="s">
        <v>58</v>
      </c>
      <c r="Z4" s="1">
        <v>150</v>
      </c>
      <c r="AA4" s="9">
        <v>0.03</v>
      </c>
      <c r="AB4" s="10">
        <f t="shared" si="8"/>
        <v>154.5</v>
      </c>
      <c r="AC4" s="6">
        <f t="shared" si="6"/>
        <v>3090</v>
      </c>
    </row>
    <row r="5" spans="1:29" x14ac:dyDescent="0.25">
      <c r="B5" t="s">
        <v>3</v>
      </c>
      <c r="C5" s="1">
        <v>4</v>
      </c>
      <c r="D5" t="s">
        <v>22</v>
      </c>
      <c r="E5">
        <v>20</v>
      </c>
      <c r="F5" s="1">
        <v>250</v>
      </c>
      <c r="G5" s="9">
        <v>0.03</v>
      </c>
      <c r="H5" s="10">
        <f t="shared" si="0"/>
        <v>257.5</v>
      </c>
      <c r="I5" s="6">
        <f t="shared" si="1"/>
        <v>5150</v>
      </c>
      <c r="J5">
        <v>50</v>
      </c>
      <c r="K5">
        <f t="shared" si="2"/>
        <v>1000</v>
      </c>
      <c r="L5">
        <v>1</v>
      </c>
      <c r="M5">
        <f t="shared" si="3"/>
        <v>20</v>
      </c>
      <c r="N5">
        <f t="shared" si="9"/>
        <v>200</v>
      </c>
      <c r="O5" s="6">
        <f t="shared" si="4"/>
        <v>4000</v>
      </c>
      <c r="Q5" s="1">
        <v>23</v>
      </c>
      <c r="R5" t="s">
        <v>57</v>
      </c>
      <c r="S5" s="1">
        <v>200</v>
      </c>
      <c r="T5" s="9">
        <v>0.03</v>
      </c>
      <c r="U5" s="10">
        <f t="shared" si="7"/>
        <v>206</v>
      </c>
      <c r="V5" s="6">
        <f t="shared" si="5"/>
        <v>4120</v>
      </c>
      <c r="W5" s="12">
        <v>180</v>
      </c>
      <c r="X5" s="1">
        <v>42</v>
      </c>
      <c r="Y5" t="s">
        <v>59</v>
      </c>
      <c r="Z5" s="1">
        <v>150</v>
      </c>
      <c r="AA5" s="9">
        <v>0.03</v>
      </c>
      <c r="AB5" s="10">
        <f t="shared" si="8"/>
        <v>154.5</v>
      </c>
      <c r="AC5" s="6">
        <f t="shared" si="6"/>
        <v>3090</v>
      </c>
    </row>
    <row r="23" spans="2:12" x14ac:dyDescent="0.25">
      <c r="L23" s="22" t="s">
        <v>103</v>
      </c>
    </row>
    <row r="24" spans="2:12" s="13" customFormat="1" ht="45" x14ac:dyDescent="0.25">
      <c r="B24" s="14"/>
      <c r="C24" s="19" t="s">
        <v>92</v>
      </c>
      <c r="D24" s="19" t="s">
        <v>93</v>
      </c>
      <c r="E24" s="19" t="s">
        <v>94</v>
      </c>
      <c r="F24" s="14" t="s">
        <v>95</v>
      </c>
      <c r="G24" s="14" t="s">
        <v>96</v>
      </c>
      <c r="H24" s="19" t="s">
        <v>97</v>
      </c>
      <c r="I24" s="19" t="s">
        <v>98</v>
      </c>
      <c r="J24" s="19" t="s">
        <v>99</v>
      </c>
      <c r="K24" s="19" t="s">
        <v>100</v>
      </c>
      <c r="L24" s="14" t="s">
        <v>101</v>
      </c>
    </row>
    <row r="25" spans="2:12" x14ac:dyDescent="0.25">
      <c r="B25" s="15" t="s">
        <v>0</v>
      </c>
      <c r="C25" s="20">
        <f>-1*K2</f>
        <v>0</v>
      </c>
      <c r="D25" s="20">
        <f>A2</f>
        <v>180</v>
      </c>
      <c r="E25" s="21">
        <f>I2</f>
        <v>6180</v>
      </c>
      <c r="F25" s="15">
        <f>K2</f>
        <v>0</v>
      </c>
      <c r="G25" s="17">
        <f>O2</f>
        <v>0</v>
      </c>
      <c r="H25" s="20">
        <f>P2</f>
        <v>0</v>
      </c>
      <c r="I25" s="21">
        <f>V2</f>
        <v>3708.0000000000005</v>
      </c>
      <c r="J25" s="20">
        <f>W2</f>
        <v>0</v>
      </c>
      <c r="K25" s="21">
        <f>AC2</f>
        <v>4944</v>
      </c>
      <c r="L25" s="16">
        <f>C25+D25+E25+H25+I25+J25+K25</f>
        <v>15012</v>
      </c>
    </row>
    <row r="26" spans="2:12" x14ac:dyDescent="0.25">
      <c r="B26" s="15" t="s">
        <v>1</v>
      </c>
      <c r="C26" s="20">
        <f t="shared" ref="C26:C28" si="10">-1*K3</f>
        <v>0</v>
      </c>
      <c r="D26" s="20">
        <f t="shared" ref="D26:D28" si="11">A3</f>
        <v>120</v>
      </c>
      <c r="E26" s="21">
        <f t="shared" ref="E26:E28" si="12">I3</f>
        <v>6180</v>
      </c>
      <c r="F26" s="15">
        <f t="shared" ref="F26:F28" si="13">K3</f>
        <v>0</v>
      </c>
      <c r="G26" s="17">
        <f t="shared" ref="G26:G28" si="14">O3</f>
        <v>0</v>
      </c>
      <c r="H26" s="20">
        <f t="shared" ref="H26:H28" si="15">P3</f>
        <v>0</v>
      </c>
      <c r="I26" s="21">
        <f t="shared" ref="I26:I28" si="16">V3</f>
        <v>3708.0000000000005</v>
      </c>
      <c r="J26" s="20">
        <f t="shared" ref="J26:J28" si="17">W3</f>
        <v>0</v>
      </c>
      <c r="K26" s="21">
        <f t="shared" ref="K26:K28" si="18">AC3</f>
        <v>4944</v>
      </c>
      <c r="L26" s="16">
        <f t="shared" ref="L26:L28" si="19">C26+D26+E26+H26+I26+J26+K26</f>
        <v>14952</v>
      </c>
    </row>
    <row r="27" spans="2:12" x14ac:dyDescent="0.25">
      <c r="B27" s="15" t="s">
        <v>2</v>
      </c>
      <c r="C27" s="20">
        <f t="shared" si="10"/>
        <v>-200</v>
      </c>
      <c r="D27" s="20">
        <f t="shared" si="11"/>
        <v>0</v>
      </c>
      <c r="E27" s="21">
        <f t="shared" si="12"/>
        <v>5150</v>
      </c>
      <c r="F27" s="15">
        <f t="shared" si="13"/>
        <v>200</v>
      </c>
      <c r="G27" s="17">
        <f t="shared" si="14"/>
        <v>4800</v>
      </c>
      <c r="H27" s="20">
        <f t="shared" si="15"/>
        <v>0</v>
      </c>
      <c r="I27" s="21">
        <f t="shared" si="16"/>
        <v>4120</v>
      </c>
      <c r="J27" s="20">
        <f t="shared" si="17"/>
        <v>180</v>
      </c>
      <c r="K27" s="21">
        <f t="shared" si="18"/>
        <v>3090</v>
      </c>
      <c r="L27" s="16">
        <f t="shared" si="19"/>
        <v>12340</v>
      </c>
    </row>
    <row r="28" spans="2:12" x14ac:dyDescent="0.25">
      <c r="B28" s="15" t="s">
        <v>3</v>
      </c>
      <c r="C28" s="20">
        <f t="shared" si="10"/>
        <v>-1000</v>
      </c>
      <c r="D28" s="20">
        <f t="shared" si="11"/>
        <v>0</v>
      </c>
      <c r="E28" s="21">
        <f t="shared" si="12"/>
        <v>5150</v>
      </c>
      <c r="F28" s="15">
        <f t="shared" si="13"/>
        <v>1000</v>
      </c>
      <c r="G28" s="17">
        <f t="shared" si="14"/>
        <v>4000</v>
      </c>
      <c r="H28" s="20">
        <f t="shared" si="15"/>
        <v>0</v>
      </c>
      <c r="I28" s="21">
        <f t="shared" si="16"/>
        <v>4120</v>
      </c>
      <c r="J28" s="20">
        <f t="shared" si="17"/>
        <v>180</v>
      </c>
      <c r="K28" s="21">
        <f t="shared" si="18"/>
        <v>3090</v>
      </c>
      <c r="L28" s="16">
        <f t="shared" si="19"/>
        <v>11540</v>
      </c>
    </row>
    <row r="30" spans="2:12" x14ac:dyDescent="0.25">
      <c r="B30" t="s">
        <v>102</v>
      </c>
      <c r="D30" s="18">
        <v>45337.333333333336</v>
      </c>
    </row>
    <row r="32" spans="2:12" ht="15.75" thickBot="1" x14ac:dyDescent="0.3">
      <c r="L32" s="22" t="s">
        <v>104</v>
      </c>
    </row>
    <row r="33" spans="2:12" ht="45" x14ac:dyDescent="0.25">
      <c r="B33" s="14"/>
      <c r="C33" s="19" t="s">
        <v>92</v>
      </c>
      <c r="D33" s="19" t="s">
        <v>93</v>
      </c>
      <c r="E33" s="19" t="s">
        <v>94</v>
      </c>
      <c r="F33" s="24" t="s">
        <v>95</v>
      </c>
      <c r="G33" s="24" t="s">
        <v>96</v>
      </c>
      <c r="H33" s="19" t="s">
        <v>97</v>
      </c>
      <c r="I33" s="19" t="s">
        <v>98</v>
      </c>
      <c r="J33" s="19" t="s">
        <v>99</v>
      </c>
      <c r="K33" s="26" t="s">
        <v>100</v>
      </c>
      <c r="L33" s="28" t="s">
        <v>101</v>
      </c>
    </row>
    <row r="34" spans="2:12" x14ac:dyDescent="0.25">
      <c r="B34" s="15" t="s">
        <v>0</v>
      </c>
      <c r="C34" s="23">
        <f>ТекущееВремя+C25/24/60</f>
        <v>45337.333333333336</v>
      </c>
      <c r="D34" s="20">
        <f t="shared" ref="D34:K34" si="20">D25/24/60</f>
        <v>0.125</v>
      </c>
      <c r="E34" s="20">
        <f t="shared" si="20"/>
        <v>4.291666666666667</v>
      </c>
      <c r="F34" s="25">
        <f t="shared" si="20"/>
        <v>0</v>
      </c>
      <c r="G34" s="25">
        <f t="shared" si="20"/>
        <v>0</v>
      </c>
      <c r="H34" s="20">
        <f t="shared" si="20"/>
        <v>0</v>
      </c>
      <c r="I34" s="20">
        <f t="shared" si="20"/>
        <v>2.5750000000000006</v>
      </c>
      <c r="J34" s="20">
        <f t="shared" si="20"/>
        <v>0</v>
      </c>
      <c r="K34" s="27">
        <f t="shared" si="20"/>
        <v>3.4333333333333331</v>
      </c>
      <c r="L34" s="29">
        <f>ТекущееВремя+L25/24/60</f>
        <v>45347.758333333339</v>
      </c>
    </row>
    <row r="35" spans="2:12" x14ac:dyDescent="0.25">
      <c r="B35" s="15" t="s">
        <v>1</v>
      </c>
      <c r="C35" s="23">
        <f>ТекущееВремя+C26/24/60</f>
        <v>45337.333333333336</v>
      </c>
      <c r="D35" s="20">
        <f t="shared" ref="D35:G36" si="21">D26/24/60</f>
        <v>8.3333333333333329E-2</v>
      </c>
      <c r="E35" s="20">
        <f t="shared" si="21"/>
        <v>4.291666666666667</v>
      </c>
      <c r="F35" s="25">
        <f t="shared" si="21"/>
        <v>0</v>
      </c>
      <c r="G35" s="25">
        <f t="shared" si="21"/>
        <v>0</v>
      </c>
      <c r="H35" s="20">
        <f t="shared" ref="H35:K37" si="22">H26/24/60</f>
        <v>0</v>
      </c>
      <c r="I35" s="20">
        <f t="shared" si="22"/>
        <v>2.5750000000000006</v>
      </c>
      <c r="J35" s="20">
        <f t="shared" si="22"/>
        <v>0</v>
      </c>
      <c r="K35" s="27">
        <f t="shared" si="22"/>
        <v>3.4333333333333331</v>
      </c>
      <c r="L35" s="29">
        <f>ТекущееВремя+L26/24/60</f>
        <v>45347.716666666667</v>
      </c>
    </row>
    <row r="36" spans="2:12" x14ac:dyDescent="0.25">
      <c r="B36" s="15" t="s">
        <v>2</v>
      </c>
      <c r="C36" s="23">
        <f>ТекущееВремя+C27/24/60</f>
        <v>45337.194444444445</v>
      </c>
      <c r="D36" s="20">
        <f t="shared" si="21"/>
        <v>0</v>
      </c>
      <c r="E36" s="20">
        <f t="shared" si="21"/>
        <v>3.5763888888888888</v>
      </c>
      <c r="F36" s="25">
        <f t="shared" si="21"/>
        <v>0.1388888888888889</v>
      </c>
      <c r="G36" s="25">
        <f t="shared" si="21"/>
        <v>3.3333333333333335</v>
      </c>
      <c r="H36" s="20">
        <f t="shared" si="22"/>
        <v>0</v>
      </c>
      <c r="I36" s="20">
        <f t="shared" si="22"/>
        <v>2.8611111111111112</v>
      </c>
      <c r="J36" s="20">
        <f t="shared" si="22"/>
        <v>0.125</v>
      </c>
      <c r="K36" s="27">
        <f t="shared" si="22"/>
        <v>2.1458333333333335</v>
      </c>
      <c r="L36" s="29">
        <f>ТекущееВремя+L27/24/60</f>
        <v>45345.902777777781</v>
      </c>
    </row>
    <row r="37" spans="2:12" ht="15.75" thickBot="1" x14ac:dyDescent="0.3">
      <c r="B37" s="15" t="s">
        <v>3</v>
      </c>
      <c r="C37" s="23">
        <f>ТекущееВремя+C28/24/60</f>
        <v>45336.638888888891</v>
      </c>
      <c r="D37" s="20">
        <f>D28/24/60</f>
        <v>0</v>
      </c>
      <c r="E37" s="20">
        <f t="shared" ref="E37:G37" si="23">E28/24/60</f>
        <v>3.5763888888888888</v>
      </c>
      <c r="F37" s="25">
        <f t="shared" si="23"/>
        <v>0.69444444444444442</v>
      </c>
      <c r="G37" s="25">
        <f t="shared" si="23"/>
        <v>2.7777777777777777</v>
      </c>
      <c r="H37" s="20">
        <f t="shared" si="22"/>
        <v>0</v>
      </c>
      <c r="I37" s="20">
        <f t="shared" si="22"/>
        <v>2.8611111111111112</v>
      </c>
      <c r="J37" s="20">
        <f t="shared" si="22"/>
        <v>0.125</v>
      </c>
      <c r="K37" s="27">
        <f t="shared" si="22"/>
        <v>2.1458333333333335</v>
      </c>
      <c r="L37" s="30">
        <f>ТекущееВремя+L28/24/60</f>
        <v>45345.347222222226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topLeftCell="A37" zoomScaleNormal="100" workbookViewId="0">
      <selection activeCell="L47" sqref="L47:M47"/>
    </sheetView>
  </sheetViews>
  <sheetFormatPr defaultRowHeight="15" x14ac:dyDescent="0.25"/>
  <cols>
    <col min="3" max="3" width="15.140625" customWidth="1"/>
    <col min="4" max="4" width="14.28515625" bestFit="1" customWidth="1"/>
    <col min="12" max="12" width="16.5703125" customWidth="1"/>
    <col min="13" max="13" width="15.7109375" customWidth="1"/>
    <col min="14" max="14" width="13.85546875" customWidth="1"/>
  </cols>
  <sheetData>
    <row r="1" spans="1:29" ht="68.25" x14ac:dyDescent="0.25">
      <c r="A1" s="31" t="s">
        <v>90</v>
      </c>
      <c r="B1" s="31" t="s">
        <v>82</v>
      </c>
      <c r="C1" s="32" t="s">
        <v>89</v>
      </c>
      <c r="D1" s="33" t="s">
        <v>42</v>
      </c>
      <c r="E1" s="34" t="s">
        <v>77</v>
      </c>
      <c r="F1" s="32" t="s">
        <v>118</v>
      </c>
      <c r="G1" s="35" t="s">
        <v>85</v>
      </c>
      <c r="H1" s="32" t="s">
        <v>86</v>
      </c>
      <c r="I1" s="36" t="s">
        <v>88</v>
      </c>
      <c r="J1" s="31" t="s">
        <v>80</v>
      </c>
      <c r="K1" s="37" t="s">
        <v>83</v>
      </c>
      <c r="L1" s="31" t="s">
        <v>91</v>
      </c>
      <c r="M1" s="31" t="s">
        <v>87</v>
      </c>
      <c r="N1" s="31" t="s">
        <v>79</v>
      </c>
      <c r="O1" s="36" t="s">
        <v>78</v>
      </c>
      <c r="P1" s="31" t="s">
        <v>90</v>
      </c>
      <c r="Q1" s="32" t="s">
        <v>89</v>
      </c>
      <c r="R1" s="33" t="s">
        <v>42</v>
      </c>
      <c r="S1" s="32" t="s">
        <v>118</v>
      </c>
      <c r="T1" s="35" t="s">
        <v>85</v>
      </c>
      <c r="U1" s="32" t="s">
        <v>86</v>
      </c>
      <c r="V1" s="36" t="s">
        <v>88</v>
      </c>
      <c r="W1" s="31" t="s">
        <v>90</v>
      </c>
      <c r="X1" s="32" t="s">
        <v>89</v>
      </c>
      <c r="Y1" s="33" t="s">
        <v>42</v>
      </c>
      <c r="Z1" s="32" t="s">
        <v>118</v>
      </c>
      <c r="AA1" s="35" t="s">
        <v>85</v>
      </c>
      <c r="AB1" s="32" t="s">
        <v>86</v>
      </c>
      <c r="AC1" s="36" t="s">
        <v>88</v>
      </c>
    </row>
    <row r="2" spans="1:29" x14ac:dyDescent="0.25">
      <c r="A2" s="38">
        <v>180</v>
      </c>
      <c r="B2" s="33" t="s">
        <v>0</v>
      </c>
      <c r="C2" s="39">
        <v>1</v>
      </c>
      <c r="D2" s="33" t="s">
        <v>19</v>
      </c>
      <c r="E2" s="33">
        <v>120</v>
      </c>
      <c r="F2" s="39">
        <v>50</v>
      </c>
      <c r="G2" s="40">
        <v>0.03</v>
      </c>
      <c r="H2" s="41">
        <f t="shared" ref="H2:H20" si="0">F2*(1+G2)</f>
        <v>51.5</v>
      </c>
      <c r="I2" s="42">
        <f t="shared" ref="I2:I20" si="1">H2*E2</f>
        <v>6180</v>
      </c>
      <c r="J2" s="33"/>
      <c r="K2" s="33">
        <f t="shared" ref="K2:K20" si="2">J2*E2</f>
        <v>0</v>
      </c>
      <c r="L2" s="33"/>
      <c r="M2" s="33">
        <f t="shared" ref="M2:M20" si="3">L2*E2</f>
        <v>0</v>
      </c>
      <c r="N2" s="33"/>
      <c r="O2" s="42">
        <f t="shared" ref="O2:O20" si="4">N2*E2</f>
        <v>0</v>
      </c>
      <c r="P2" s="33"/>
      <c r="Q2" s="39">
        <v>20</v>
      </c>
      <c r="R2" s="33" t="s">
        <v>38</v>
      </c>
      <c r="S2" s="39">
        <v>30</v>
      </c>
      <c r="T2" s="40">
        <v>0.03</v>
      </c>
      <c r="U2" s="41">
        <f>S2*(1+T2)</f>
        <v>30.900000000000002</v>
      </c>
      <c r="V2" s="42">
        <f t="shared" ref="V2:V20" si="5">U2*E2</f>
        <v>3708.0000000000005</v>
      </c>
      <c r="W2" s="33"/>
      <c r="X2" s="39">
        <v>39</v>
      </c>
      <c r="Y2" s="33" t="s">
        <v>40</v>
      </c>
      <c r="Z2" s="39">
        <v>40</v>
      </c>
      <c r="AA2" s="40">
        <v>0.03</v>
      </c>
      <c r="AB2" s="41">
        <f>Z2*(1+AA2)</f>
        <v>41.2</v>
      </c>
      <c r="AC2" s="42">
        <f t="shared" ref="AC2:AC20" si="6">AB2*E2</f>
        <v>4944</v>
      </c>
    </row>
    <row r="3" spans="1:29" x14ac:dyDescent="0.25">
      <c r="A3" s="38">
        <v>120</v>
      </c>
      <c r="B3" s="33" t="s">
        <v>1</v>
      </c>
      <c r="C3" s="39">
        <v>2</v>
      </c>
      <c r="D3" s="33" t="s">
        <v>20</v>
      </c>
      <c r="E3" s="33">
        <v>120</v>
      </c>
      <c r="F3" s="39">
        <v>50</v>
      </c>
      <c r="G3" s="40">
        <v>0.03</v>
      </c>
      <c r="H3" s="41">
        <f t="shared" si="0"/>
        <v>51.5</v>
      </c>
      <c r="I3" s="42">
        <f t="shared" si="1"/>
        <v>6180</v>
      </c>
      <c r="J3" s="33"/>
      <c r="K3" s="33">
        <f t="shared" si="2"/>
        <v>0</v>
      </c>
      <c r="L3" s="33"/>
      <c r="M3" s="33">
        <f t="shared" si="3"/>
        <v>0</v>
      </c>
      <c r="N3" s="33"/>
      <c r="O3" s="42">
        <f t="shared" si="4"/>
        <v>0</v>
      </c>
      <c r="P3" s="33"/>
      <c r="Q3" s="39">
        <v>21</v>
      </c>
      <c r="R3" s="33" t="s">
        <v>39</v>
      </c>
      <c r="S3" s="39">
        <v>30</v>
      </c>
      <c r="T3" s="40">
        <v>0.03</v>
      </c>
      <c r="U3" s="41">
        <f t="shared" ref="U3:U20" si="7">S3*(1+T3)</f>
        <v>30.900000000000002</v>
      </c>
      <c r="V3" s="42">
        <f t="shared" si="5"/>
        <v>3708.0000000000005</v>
      </c>
      <c r="W3" s="33"/>
      <c r="X3" s="39">
        <v>40</v>
      </c>
      <c r="Y3" s="33" t="s">
        <v>41</v>
      </c>
      <c r="Z3" s="39">
        <v>40</v>
      </c>
      <c r="AA3" s="40">
        <v>0.03</v>
      </c>
      <c r="AB3" s="41">
        <f t="shared" ref="AB3:AB20" si="8">Z3*(1+AA3)</f>
        <v>41.2</v>
      </c>
      <c r="AC3" s="42">
        <f t="shared" si="6"/>
        <v>4944</v>
      </c>
    </row>
    <row r="4" spans="1:29" x14ac:dyDescent="0.25">
      <c r="A4" s="33"/>
      <c r="B4" s="33" t="s">
        <v>2</v>
      </c>
      <c r="C4" s="39">
        <v>3</v>
      </c>
      <c r="D4" s="33" t="s">
        <v>21</v>
      </c>
      <c r="E4" s="33">
        <v>20</v>
      </c>
      <c r="F4" s="39">
        <v>250</v>
      </c>
      <c r="G4" s="40">
        <v>0.03</v>
      </c>
      <c r="H4" s="41">
        <f t="shared" si="0"/>
        <v>257.5</v>
      </c>
      <c r="I4" s="42">
        <f t="shared" si="1"/>
        <v>5150</v>
      </c>
      <c r="J4" s="33">
        <v>10</v>
      </c>
      <c r="K4" s="33">
        <f t="shared" si="2"/>
        <v>200</v>
      </c>
      <c r="L4" s="33">
        <v>1</v>
      </c>
      <c r="M4" s="33">
        <f t="shared" si="3"/>
        <v>20</v>
      </c>
      <c r="N4" s="33">
        <f t="shared" ref="N4:N20" si="9">F4-J4</f>
        <v>240</v>
      </c>
      <c r="O4" s="42">
        <f t="shared" si="4"/>
        <v>4800</v>
      </c>
      <c r="P4" s="33"/>
      <c r="Q4" s="39">
        <v>22</v>
      </c>
      <c r="R4" s="33" t="s">
        <v>56</v>
      </c>
      <c r="S4" s="39">
        <v>200</v>
      </c>
      <c r="T4" s="40">
        <v>0.03</v>
      </c>
      <c r="U4" s="41">
        <f t="shared" si="7"/>
        <v>206</v>
      </c>
      <c r="V4" s="42">
        <f t="shared" si="5"/>
        <v>4120</v>
      </c>
      <c r="W4" s="43">
        <v>180</v>
      </c>
      <c r="X4" s="39">
        <v>41</v>
      </c>
      <c r="Y4" s="33" t="s">
        <v>58</v>
      </c>
      <c r="Z4" s="39">
        <v>150</v>
      </c>
      <c r="AA4" s="40">
        <v>0.03</v>
      </c>
      <c r="AB4" s="41">
        <f t="shared" si="8"/>
        <v>154.5</v>
      </c>
      <c r="AC4" s="42">
        <f t="shared" si="6"/>
        <v>3090</v>
      </c>
    </row>
    <row r="5" spans="1:29" x14ac:dyDescent="0.25">
      <c r="A5" s="33"/>
      <c r="B5" s="33" t="s">
        <v>3</v>
      </c>
      <c r="C5" s="39">
        <v>4</v>
      </c>
      <c r="D5" s="33" t="s">
        <v>22</v>
      </c>
      <c r="E5" s="33">
        <v>20</v>
      </c>
      <c r="F5" s="39">
        <v>250</v>
      </c>
      <c r="G5" s="40">
        <v>0.03</v>
      </c>
      <c r="H5" s="41">
        <f t="shared" si="0"/>
        <v>257.5</v>
      </c>
      <c r="I5" s="42">
        <f t="shared" si="1"/>
        <v>5150</v>
      </c>
      <c r="J5" s="33">
        <v>50</v>
      </c>
      <c r="K5" s="33">
        <f t="shared" si="2"/>
        <v>1000</v>
      </c>
      <c r="L5" s="33">
        <v>1</v>
      </c>
      <c r="M5" s="33">
        <f t="shared" si="3"/>
        <v>20</v>
      </c>
      <c r="N5" s="33">
        <f t="shared" si="9"/>
        <v>200</v>
      </c>
      <c r="O5" s="42">
        <f t="shared" si="4"/>
        <v>4000</v>
      </c>
      <c r="P5" s="33"/>
      <c r="Q5" s="39">
        <v>23</v>
      </c>
      <c r="R5" s="33" t="s">
        <v>57</v>
      </c>
      <c r="S5" s="39">
        <v>200</v>
      </c>
      <c r="T5" s="40">
        <v>0.03</v>
      </c>
      <c r="U5" s="41">
        <f t="shared" si="7"/>
        <v>206</v>
      </c>
      <c r="V5" s="42">
        <f t="shared" si="5"/>
        <v>4120</v>
      </c>
      <c r="W5" s="43">
        <v>180</v>
      </c>
      <c r="X5" s="39">
        <v>42</v>
      </c>
      <c r="Y5" s="33" t="s">
        <v>59</v>
      </c>
      <c r="Z5" s="39">
        <v>150</v>
      </c>
      <c r="AA5" s="40">
        <v>0.03</v>
      </c>
      <c r="AB5" s="41">
        <f t="shared" si="8"/>
        <v>154.5</v>
      </c>
      <c r="AC5" s="42">
        <f t="shared" si="6"/>
        <v>3090</v>
      </c>
    </row>
    <row r="6" spans="1:29" x14ac:dyDescent="0.25">
      <c r="A6" s="33"/>
      <c r="B6" s="33" t="s">
        <v>4</v>
      </c>
      <c r="C6" s="39">
        <v>5</v>
      </c>
      <c r="D6" s="33" t="s">
        <v>23</v>
      </c>
      <c r="E6" s="33">
        <v>5</v>
      </c>
      <c r="F6" s="39">
        <v>9</v>
      </c>
      <c r="G6" s="40">
        <v>0.03</v>
      </c>
      <c r="H6" s="41">
        <f t="shared" si="0"/>
        <v>9.27</v>
      </c>
      <c r="I6" s="42">
        <f t="shared" si="1"/>
        <v>46.349999999999994</v>
      </c>
      <c r="J6" s="33">
        <v>6</v>
      </c>
      <c r="K6" s="33">
        <f t="shared" si="2"/>
        <v>30</v>
      </c>
      <c r="L6" s="33">
        <v>2</v>
      </c>
      <c r="M6" s="33">
        <f t="shared" si="3"/>
        <v>10</v>
      </c>
      <c r="N6" s="33">
        <f t="shared" si="9"/>
        <v>3</v>
      </c>
      <c r="O6" s="42">
        <f t="shared" si="4"/>
        <v>15</v>
      </c>
      <c r="P6" s="33">
        <v>60</v>
      </c>
      <c r="Q6" s="39">
        <v>24</v>
      </c>
      <c r="R6" s="33" t="s">
        <v>60</v>
      </c>
      <c r="S6" s="39">
        <v>10</v>
      </c>
      <c r="T6" s="40">
        <v>0.03</v>
      </c>
      <c r="U6" s="41">
        <f t="shared" si="7"/>
        <v>10.3</v>
      </c>
      <c r="V6" s="42">
        <f t="shared" si="5"/>
        <v>51.5</v>
      </c>
      <c r="W6" s="33"/>
      <c r="X6" s="39">
        <v>43</v>
      </c>
      <c r="Y6" s="33" t="s">
        <v>62</v>
      </c>
      <c r="Z6" s="39">
        <v>8</v>
      </c>
      <c r="AA6" s="40">
        <v>0.03</v>
      </c>
      <c r="AB6" s="41">
        <f t="shared" si="8"/>
        <v>8.24</v>
      </c>
      <c r="AC6" s="42">
        <f t="shared" si="6"/>
        <v>41.2</v>
      </c>
    </row>
    <row r="7" spans="1:29" x14ac:dyDescent="0.25">
      <c r="A7" s="33"/>
      <c r="B7" s="33" t="s">
        <v>5</v>
      </c>
      <c r="C7" s="39">
        <v>6</v>
      </c>
      <c r="D7" s="33" t="s">
        <v>24</v>
      </c>
      <c r="E7" s="33">
        <v>5</v>
      </c>
      <c r="F7" s="39">
        <v>9</v>
      </c>
      <c r="G7" s="40">
        <v>0.03</v>
      </c>
      <c r="H7" s="41">
        <f t="shared" si="0"/>
        <v>9.27</v>
      </c>
      <c r="I7" s="42">
        <f t="shared" si="1"/>
        <v>46.349999999999994</v>
      </c>
      <c r="J7" s="33">
        <v>6</v>
      </c>
      <c r="K7" s="33">
        <f t="shared" si="2"/>
        <v>30</v>
      </c>
      <c r="L7" s="33">
        <v>2</v>
      </c>
      <c r="M7" s="33">
        <f t="shared" si="3"/>
        <v>10</v>
      </c>
      <c r="N7" s="33">
        <f t="shared" si="9"/>
        <v>3</v>
      </c>
      <c r="O7" s="42">
        <f t="shared" si="4"/>
        <v>15</v>
      </c>
      <c r="P7" s="33">
        <v>60</v>
      </c>
      <c r="Q7" s="39">
        <v>25</v>
      </c>
      <c r="R7" s="33" t="s">
        <v>61</v>
      </c>
      <c r="S7" s="39">
        <v>10</v>
      </c>
      <c r="T7" s="40">
        <v>0.03</v>
      </c>
      <c r="U7" s="41">
        <f t="shared" si="7"/>
        <v>10.3</v>
      </c>
      <c r="V7" s="42">
        <f t="shared" si="5"/>
        <v>51.5</v>
      </c>
      <c r="W7" s="33"/>
      <c r="X7" s="39">
        <v>44</v>
      </c>
      <c r="Y7" s="33" t="s">
        <v>63</v>
      </c>
      <c r="Z7" s="39">
        <v>8</v>
      </c>
      <c r="AA7" s="40">
        <v>0.03</v>
      </c>
      <c r="AB7" s="41">
        <f t="shared" si="8"/>
        <v>8.24</v>
      </c>
      <c r="AC7" s="42">
        <f t="shared" si="6"/>
        <v>41.2</v>
      </c>
    </row>
    <row r="8" spans="1:29" x14ac:dyDescent="0.25">
      <c r="A8" s="33">
        <v>40</v>
      </c>
      <c r="B8" s="33" t="s">
        <v>6</v>
      </c>
      <c r="C8" s="39">
        <v>7</v>
      </c>
      <c r="D8" s="33" t="s">
        <v>37</v>
      </c>
      <c r="E8" s="33">
        <v>15</v>
      </c>
      <c r="F8" s="39">
        <v>80</v>
      </c>
      <c r="G8" s="40">
        <v>0.03</v>
      </c>
      <c r="H8" s="41">
        <f t="shared" si="0"/>
        <v>82.4</v>
      </c>
      <c r="I8" s="42">
        <f t="shared" si="1"/>
        <v>1236</v>
      </c>
      <c r="J8" s="33"/>
      <c r="K8" s="33">
        <f t="shared" si="2"/>
        <v>0</v>
      </c>
      <c r="L8" s="33"/>
      <c r="M8" s="33">
        <f t="shared" si="3"/>
        <v>0</v>
      </c>
      <c r="N8" s="33"/>
      <c r="O8" s="42">
        <f t="shared" si="4"/>
        <v>0</v>
      </c>
      <c r="P8" s="33"/>
      <c r="Q8" s="39">
        <v>26</v>
      </c>
      <c r="R8" s="33" t="s">
        <v>43</v>
      </c>
      <c r="S8" s="39">
        <v>70</v>
      </c>
      <c r="T8" s="40">
        <v>0.03</v>
      </c>
      <c r="U8" s="41">
        <f t="shared" si="7"/>
        <v>72.100000000000009</v>
      </c>
      <c r="V8" s="42">
        <f t="shared" si="5"/>
        <v>1081.5000000000002</v>
      </c>
      <c r="W8" s="33"/>
      <c r="X8" s="39">
        <v>45</v>
      </c>
      <c r="Y8" s="33" t="s">
        <v>64</v>
      </c>
      <c r="Z8" s="39">
        <v>75</v>
      </c>
      <c r="AA8" s="40">
        <v>0.03</v>
      </c>
      <c r="AB8" s="41">
        <f t="shared" si="8"/>
        <v>77.25</v>
      </c>
      <c r="AC8" s="42">
        <f t="shared" si="6"/>
        <v>1158.75</v>
      </c>
    </row>
    <row r="9" spans="1:29" x14ac:dyDescent="0.25">
      <c r="A9" s="33"/>
      <c r="B9" s="33" t="s">
        <v>7</v>
      </c>
      <c r="C9" s="39">
        <v>8</v>
      </c>
      <c r="D9" s="33" t="s">
        <v>25</v>
      </c>
      <c r="E9" s="33">
        <v>1</v>
      </c>
      <c r="F9" s="39">
        <v>40</v>
      </c>
      <c r="G9" s="40">
        <v>0.03</v>
      </c>
      <c r="H9" s="41">
        <f t="shared" si="0"/>
        <v>41.2</v>
      </c>
      <c r="I9" s="42">
        <f t="shared" si="1"/>
        <v>41.2</v>
      </c>
      <c r="J9" s="33">
        <v>30</v>
      </c>
      <c r="K9" s="33">
        <f t="shared" si="2"/>
        <v>30</v>
      </c>
      <c r="L9" s="33">
        <v>6</v>
      </c>
      <c r="M9" s="33">
        <f t="shared" si="3"/>
        <v>6</v>
      </c>
      <c r="N9" s="33">
        <f t="shared" si="9"/>
        <v>10</v>
      </c>
      <c r="O9" s="42">
        <f t="shared" si="4"/>
        <v>10</v>
      </c>
      <c r="P9" s="33">
        <v>60</v>
      </c>
      <c r="Q9" s="39">
        <v>27</v>
      </c>
      <c r="R9" s="33" t="s">
        <v>44</v>
      </c>
      <c r="S9" s="39">
        <v>35</v>
      </c>
      <c r="T9" s="40">
        <v>0.03</v>
      </c>
      <c r="U9" s="41">
        <f t="shared" si="7"/>
        <v>36.050000000000004</v>
      </c>
      <c r="V9" s="42">
        <f t="shared" si="5"/>
        <v>36.050000000000004</v>
      </c>
      <c r="W9" s="33"/>
      <c r="X9" s="39">
        <v>46</v>
      </c>
      <c r="Y9" s="33" t="s">
        <v>65</v>
      </c>
      <c r="Z9" s="39">
        <v>30</v>
      </c>
      <c r="AA9" s="40">
        <v>0.03</v>
      </c>
      <c r="AB9" s="41">
        <f t="shared" si="8"/>
        <v>30.900000000000002</v>
      </c>
      <c r="AC9" s="42">
        <f t="shared" si="6"/>
        <v>30.900000000000002</v>
      </c>
    </row>
    <row r="10" spans="1:29" x14ac:dyDescent="0.25">
      <c r="A10" s="33"/>
      <c r="B10" s="33" t="s">
        <v>8</v>
      </c>
      <c r="C10" s="39">
        <v>9</v>
      </c>
      <c r="D10" s="33" t="s">
        <v>26</v>
      </c>
      <c r="E10" s="33">
        <v>10</v>
      </c>
      <c r="F10" s="39">
        <v>20</v>
      </c>
      <c r="G10" s="40">
        <v>0.03</v>
      </c>
      <c r="H10" s="41">
        <f t="shared" si="0"/>
        <v>20.6</v>
      </c>
      <c r="I10" s="42">
        <f t="shared" si="1"/>
        <v>206</v>
      </c>
      <c r="J10" s="33">
        <v>15</v>
      </c>
      <c r="K10" s="33">
        <f t="shared" si="2"/>
        <v>150</v>
      </c>
      <c r="L10" s="33">
        <v>5</v>
      </c>
      <c r="M10" s="33">
        <f t="shared" si="3"/>
        <v>50</v>
      </c>
      <c r="N10" s="33">
        <f t="shared" si="9"/>
        <v>5</v>
      </c>
      <c r="O10" s="42">
        <f t="shared" si="4"/>
        <v>50</v>
      </c>
      <c r="P10" s="33"/>
      <c r="Q10" s="39">
        <v>28</v>
      </c>
      <c r="R10" s="33" t="s">
        <v>45</v>
      </c>
      <c r="S10" s="39">
        <v>25</v>
      </c>
      <c r="T10" s="40">
        <v>0.03</v>
      </c>
      <c r="U10" s="41">
        <f t="shared" si="7"/>
        <v>25.75</v>
      </c>
      <c r="V10" s="42">
        <f t="shared" si="5"/>
        <v>257.5</v>
      </c>
      <c r="W10" s="33">
        <v>60</v>
      </c>
      <c r="X10" s="39">
        <v>47</v>
      </c>
      <c r="Y10" s="33" t="s">
        <v>66</v>
      </c>
      <c r="Z10" s="39">
        <v>30</v>
      </c>
      <c r="AA10" s="40">
        <v>0.03</v>
      </c>
      <c r="AB10" s="41">
        <f t="shared" si="8"/>
        <v>30.900000000000002</v>
      </c>
      <c r="AC10" s="42">
        <f t="shared" si="6"/>
        <v>309</v>
      </c>
    </row>
    <row r="11" spans="1:29" x14ac:dyDescent="0.25">
      <c r="A11" s="33">
        <v>20</v>
      </c>
      <c r="B11" s="33" t="s">
        <v>9</v>
      </c>
      <c r="C11" s="39">
        <v>10</v>
      </c>
      <c r="D11" s="33" t="s">
        <v>27</v>
      </c>
      <c r="E11" s="33">
        <v>2.5</v>
      </c>
      <c r="F11" s="39">
        <v>15</v>
      </c>
      <c r="G11" s="40">
        <v>0.03</v>
      </c>
      <c r="H11" s="41">
        <f t="shared" si="0"/>
        <v>15.450000000000001</v>
      </c>
      <c r="I11" s="42">
        <f t="shared" si="1"/>
        <v>38.625</v>
      </c>
      <c r="J11" s="33"/>
      <c r="K11" s="33">
        <f t="shared" si="2"/>
        <v>0</v>
      </c>
      <c r="L11" s="33"/>
      <c r="M11" s="33">
        <f t="shared" si="3"/>
        <v>0</v>
      </c>
      <c r="N11" s="33"/>
      <c r="O11" s="42">
        <f t="shared" si="4"/>
        <v>0</v>
      </c>
      <c r="P11" s="33"/>
      <c r="Q11" s="39">
        <v>29</v>
      </c>
      <c r="R11" s="33" t="s">
        <v>47</v>
      </c>
      <c r="S11" s="39">
        <v>20</v>
      </c>
      <c r="T11" s="40">
        <v>0.03</v>
      </c>
      <c r="U11" s="41">
        <f t="shared" si="7"/>
        <v>20.6</v>
      </c>
      <c r="V11" s="42">
        <f t="shared" si="5"/>
        <v>51.5</v>
      </c>
      <c r="W11" s="33"/>
      <c r="X11" s="39">
        <v>48</v>
      </c>
      <c r="Y11" s="33" t="s">
        <v>46</v>
      </c>
      <c r="Z11" s="39">
        <v>25</v>
      </c>
      <c r="AA11" s="40">
        <v>0.03</v>
      </c>
      <c r="AB11" s="41">
        <f t="shared" si="8"/>
        <v>25.75</v>
      </c>
      <c r="AC11" s="42">
        <f t="shared" si="6"/>
        <v>64.375</v>
      </c>
    </row>
    <row r="12" spans="1:29" x14ac:dyDescent="0.25">
      <c r="A12" s="33">
        <v>60</v>
      </c>
      <c r="B12" s="33" t="s">
        <v>10</v>
      </c>
      <c r="C12" s="39">
        <v>11</v>
      </c>
      <c r="D12" s="33" t="s">
        <v>28</v>
      </c>
      <c r="E12" s="33">
        <v>3</v>
      </c>
      <c r="F12" s="39">
        <v>90</v>
      </c>
      <c r="G12" s="40">
        <v>0.03</v>
      </c>
      <c r="H12" s="41">
        <f t="shared" si="0"/>
        <v>92.7</v>
      </c>
      <c r="I12" s="42">
        <f t="shared" si="1"/>
        <v>278.10000000000002</v>
      </c>
      <c r="J12" s="33"/>
      <c r="K12" s="33">
        <f t="shared" si="2"/>
        <v>0</v>
      </c>
      <c r="L12" s="33"/>
      <c r="M12" s="33">
        <f t="shared" si="3"/>
        <v>0</v>
      </c>
      <c r="N12" s="33"/>
      <c r="O12" s="42">
        <f t="shared" si="4"/>
        <v>0</v>
      </c>
      <c r="P12" s="33"/>
      <c r="Q12" s="39">
        <v>30</v>
      </c>
      <c r="R12" s="33" t="s">
        <v>48</v>
      </c>
      <c r="S12" s="39">
        <v>80</v>
      </c>
      <c r="T12" s="40">
        <v>0.03</v>
      </c>
      <c r="U12" s="41">
        <f t="shared" si="7"/>
        <v>82.4</v>
      </c>
      <c r="V12" s="42">
        <f t="shared" si="5"/>
        <v>247.20000000000002</v>
      </c>
      <c r="W12" s="33"/>
      <c r="X12" s="39">
        <v>49</v>
      </c>
      <c r="Y12" s="33" t="s">
        <v>67</v>
      </c>
      <c r="Z12" s="39">
        <v>75</v>
      </c>
      <c r="AA12" s="40">
        <v>0.03</v>
      </c>
      <c r="AB12" s="41">
        <f t="shared" si="8"/>
        <v>77.25</v>
      </c>
      <c r="AC12" s="42">
        <f t="shared" si="6"/>
        <v>231.75</v>
      </c>
    </row>
    <row r="13" spans="1:29" x14ac:dyDescent="0.25">
      <c r="A13" s="33"/>
      <c r="B13" s="33" t="s">
        <v>11</v>
      </c>
      <c r="C13" s="39">
        <v>12</v>
      </c>
      <c r="D13" s="33" t="s">
        <v>29</v>
      </c>
      <c r="E13" s="33">
        <v>3.5</v>
      </c>
      <c r="F13" s="39">
        <v>80</v>
      </c>
      <c r="G13" s="40">
        <v>0.03</v>
      </c>
      <c r="H13" s="41">
        <f t="shared" si="0"/>
        <v>82.4</v>
      </c>
      <c r="I13" s="42">
        <f t="shared" si="1"/>
        <v>288.40000000000003</v>
      </c>
      <c r="J13" s="33">
        <v>60</v>
      </c>
      <c r="K13" s="33">
        <f t="shared" si="2"/>
        <v>210</v>
      </c>
      <c r="L13" s="33">
        <v>10</v>
      </c>
      <c r="M13" s="33">
        <f t="shared" si="3"/>
        <v>35</v>
      </c>
      <c r="N13" s="33">
        <f t="shared" si="9"/>
        <v>20</v>
      </c>
      <c r="O13" s="42">
        <f t="shared" si="4"/>
        <v>70</v>
      </c>
      <c r="P13" s="33"/>
      <c r="Q13" s="39">
        <v>31</v>
      </c>
      <c r="R13" s="33" t="s">
        <v>49</v>
      </c>
      <c r="S13" s="39">
        <v>70</v>
      </c>
      <c r="T13" s="40">
        <v>0.03</v>
      </c>
      <c r="U13" s="41">
        <f t="shared" si="7"/>
        <v>72.100000000000009</v>
      </c>
      <c r="V13" s="42">
        <f t="shared" si="5"/>
        <v>252.35000000000002</v>
      </c>
      <c r="W13" s="33">
        <v>60</v>
      </c>
      <c r="X13" s="39">
        <v>50</v>
      </c>
      <c r="Y13" s="33" t="s">
        <v>68</v>
      </c>
      <c r="Z13" s="39">
        <v>65</v>
      </c>
      <c r="AA13" s="40">
        <v>0.03</v>
      </c>
      <c r="AB13" s="41">
        <f t="shared" si="8"/>
        <v>66.95</v>
      </c>
      <c r="AC13" s="42">
        <f t="shared" si="6"/>
        <v>234.32500000000002</v>
      </c>
    </row>
    <row r="14" spans="1:29" x14ac:dyDescent="0.25">
      <c r="A14" s="33"/>
      <c r="B14" s="33" t="s">
        <v>12</v>
      </c>
      <c r="C14" s="39">
        <v>13</v>
      </c>
      <c r="D14" s="33" t="s">
        <v>30</v>
      </c>
      <c r="E14" s="33">
        <v>4</v>
      </c>
      <c r="F14" s="39">
        <v>75</v>
      </c>
      <c r="G14" s="40">
        <v>0.03</v>
      </c>
      <c r="H14" s="41">
        <f t="shared" si="0"/>
        <v>77.25</v>
      </c>
      <c r="I14" s="42">
        <f t="shared" si="1"/>
        <v>309</v>
      </c>
      <c r="J14" s="33">
        <v>50</v>
      </c>
      <c r="K14" s="33">
        <f t="shared" si="2"/>
        <v>200</v>
      </c>
      <c r="L14" s="33">
        <v>8</v>
      </c>
      <c r="M14" s="33">
        <f t="shared" si="3"/>
        <v>32</v>
      </c>
      <c r="N14" s="33">
        <f t="shared" si="9"/>
        <v>25</v>
      </c>
      <c r="O14" s="42">
        <f t="shared" si="4"/>
        <v>100</v>
      </c>
      <c r="P14" s="33"/>
      <c r="Q14" s="39">
        <v>32</v>
      </c>
      <c r="R14" s="33" t="s">
        <v>50</v>
      </c>
      <c r="S14" s="39">
        <v>65</v>
      </c>
      <c r="T14" s="40">
        <v>0.03</v>
      </c>
      <c r="U14" s="41">
        <f t="shared" si="7"/>
        <v>66.95</v>
      </c>
      <c r="V14" s="42">
        <f t="shared" si="5"/>
        <v>267.8</v>
      </c>
      <c r="W14" s="33">
        <v>60</v>
      </c>
      <c r="X14" s="39">
        <v>51</v>
      </c>
      <c r="Y14" s="33" t="s">
        <v>69</v>
      </c>
      <c r="Z14" s="39">
        <v>55</v>
      </c>
      <c r="AA14" s="40">
        <v>0.03</v>
      </c>
      <c r="AB14" s="41">
        <f t="shared" si="8"/>
        <v>56.65</v>
      </c>
      <c r="AC14" s="42">
        <f t="shared" si="6"/>
        <v>226.6</v>
      </c>
    </row>
    <row r="15" spans="1:29" x14ac:dyDescent="0.25">
      <c r="A15" s="33"/>
      <c r="B15" s="33" t="s">
        <v>13</v>
      </c>
      <c r="C15" s="39">
        <v>14</v>
      </c>
      <c r="D15" s="33" t="s">
        <v>31</v>
      </c>
      <c r="E15" s="33">
        <v>0.5</v>
      </c>
      <c r="F15" s="39">
        <v>150</v>
      </c>
      <c r="G15" s="40">
        <v>0.03</v>
      </c>
      <c r="H15" s="41">
        <f t="shared" si="0"/>
        <v>154.5</v>
      </c>
      <c r="I15" s="42">
        <f t="shared" si="1"/>
        <v>77.25</v>
      </c>
      <c r="J15" s="33">
        <v>100</v>
      </c>
      <c r="K15" s="33">
        <f t="shared" si="2"/>
        <v>50</v>
      </c>
      <c r="L15" s="33">
        <v>20</v>
      </c>
      <c r="M15" s="33">
        <f t="shared" si="3"/>
        <v>10</v>
      </c>
      <c r="N15" s="33">
        <f t="shared" si="9"/>
        <v>50</v>
      </c>
      <c r="O15" s="42">
        <f t="shared" si="4"/>
        <v>25</v>
      </c>
      <c r="P15" s="33">
        <v>60</v>
      </c>
      <c r="Q15" s="39">
        <v>33</v>
      </c>
      <c r="R15" s="33" t="s">
        <v>70</v>
      </c>
      <c r="S15" s="39">
        <v>160</v>
      </c>
      <c r="T15" s="40">
        <v>0.03</v>
      </c>
      <c r="U15" s="41">
        <f t="shared" si="7"/>
        <v>164.8</v>
      </c>
      <c r="V15" s="42">
        <f t="shared" si="5"/>
        <v>82.4</v>
      </c>
      <c r="W15" s="33"/>
      <c r="X15" s="39">
        <v>52</v>
      </c>
      <c r="Y15" s="33" t="s">
        <v>71</v>
      </c>
      <c r="Z15" s="39">
        <v>165</v>
      </c>
      <c r="AA15" s="40">
        <v>0.03</v>
      </c>
      <c r="AB15" s="41">
        <f t="shared" si="8"/>
        <v>169.95000000000002</v>
      </c>
      <c r="AC15" s="42">
        <f t="shared" si="6"/>
        <v>84.975000000000009</v>
      </c>
    </row>
    <row r="16" spans="1:29" x14ac:dyDescent="0.25">
      <c r="A16" s="33"/>
      <c r="B16" s="33" t="s">
        <v>14</v>
      </c>
      <c r="C16" s="39">
        <v>15</v>
      </c>
      <c r="D16" s="33" t="s">
        <v>32</v>
      </c>
      <c r="E16" s="33">
        <v>1</v>
      </c>
      <c r="F16" s="39">
        <v>160</v>
      </c>
      <c r="G16" s="40">
        <v>0.03</v>
      </c>
      <c r="H16" s="41">
        <f t="shared" si="0"/>
        <v>164.8</v>
      </c>
      <c r="I16" s="42">
        <f t="shared" si="1"/>
        <v>164.8</v>
      </c>
      <c r="J16" s="33">
        <v>120</v>
      </c>
      <c r="K16" s="33">
        <f t="shared" si="2"/>
        <v>120</v>
      </c>
      <c r="L16" s="33">
        <v>35</v>
      </c>
      <c r="M16" s="33">
        <f t="shared" si="3"/>
        <v>35</v>
      </c>
      <c r="N16" s="33">
        <f t="shared" si="9"/>
        <v>40</v>
      </c>
      <c r="O16" s="42">
        <f t="shared" si="4"/>
        <v>40</v>
      </c>
      <c r="P16" s="33">
        <v>60</v>
      </c>
      <c r="Q16" s="39">
        <v>34</v>
      </c>
      <c r="R16" s="33" t="s">
        <v>51</v>
      </c>
      <c r="S16" s="39">
        <v>140</v>
      </c>
      <c r="T16" s="40">
        <v>0.03</v>
      </c>
      <c r="U16" s="41">
        <f t="shared" si="7"/>
        <v>144.20000000000002</v>
      </c>
      <c r="V16" s="42">
        <f t="shared" si="5"/>
        <v>144.20000000000002</v>
      </c>
      <c r="W16" s="33"/>
      <c r="X16" s="39">
        <v>53</v>
      </c>
      <c r="Y16" s="33" t="s">
        <v>72</v>
      </c>
      <c r="Z16" s="39">
        <v>145</v>
      </c>
      <c r="AA16" s="40">
        <v>0.03</v>
      </c>
      <c r="AB16" s="41">
        <f t="shared" si="8"/>
        <v>149.35</v>
      </c>
      <c r="AC16" s="42">
        <f t="shared" si="6"/>
        <v>149.35</v>
      </c>
    </row>
    <row r="17" spans="1:29" x14ac:dyDescent="0.25">
      <c r="A17" s="33">
        <v>30</v>
      </c>
      <c r="B17" s="33" t="s">
        <v>15</v>
      </c>
      <c r="C17" s="39">
        <v>16</v>
      </c>
      <c r="D17" s="33" t="s">
        <v>33</v>
      </c>
      <c r="E17" s="33">
        <v>0.5</v>
      </c>
      <c r="F17" s="39">
        <v>170</v>
      </c>
      <c r="G17" s="40">
        <v>0.03</v>
      </c>
      <c r="H17" s="41">
        <f t="shared" si="0"/>
        <v>175.1</v>
      </c>
      <c r="I17" s="42">
        <f t="shared" si="1"/>
        <v>87.55</v>
      </c>
      <c r="J17" s="33"/>
      <c r="K17" s="33">
        <f t="shared" si="2"/>
        <v>0</v>
      </c>
      <c r="L17" s="33"/>
      <c r="M17" s="33">
        <f t="shared" si="3"/>
        <v>0</v>
      </c>
      <c r="N17" s="33"/>
      <c r="O17" s="42">
        <f t="shared" si="4"/>
        <v>0</v>
      </c>
      <c r="P17" s="33"/>
      <c r="Q17" s="39">
        <v>35</v>
      </c>
      <c r="R17" s="33" t="s">
        <v>52</v>
      </c>
      <c r="S17" s="39">
        <v>150</v>
      </c>
      <c r="T17" s="40">
        <v>0.03</v>
      </c>
      <c r="U17" s="41">
        <f t="shared" si="7"/>
        <v>154.5</v>
      </c>
      <c r="V17" s="42">
        <f t="shared" si="5"/>
        <v>77.25</v>
      </c>
      <c r="W17" s="33"/>
      <c r="X17" s="39">
        <v>54</v>
      </c>
      <c r="Y17" s="33" t="s">
        <v>73</v>
      </c>
      <c r="Z17" s="39">
        <v>155</v>
      </c>
      <c r="AA17" s="40">
        <v>0.03</v>
      </c>
      <c r="AB17" s="41">
        <f t="shared" si="8"/>
        <v>159.65</v>
      </c>
      <c r="AC17" s="42">
        <f t="shared" si="6"/>
        <v>79.825000000000003</v>
      </c>
    </row>
    <row r="18" spans="1:29" x14ac:dyDescent="0.25">
      <c r="A18" s="33">
        <v>40</v>
      </c>
      <c r="B18" s="33" t="s">
        <v>16</v>
      </c>
      <c r="C18" s="39">
        <v>17</v>
      </c>
      <c r="D18" s="33" t="s">
        <v>34</v>
      </c>
      <c r="E18" s="33">
        <v>5</v>
      </c>
      <c r="F18" s="39">
        <v>18</v>
      </c>
      <c r="G18" s="40">
        <v>0.03</v>
      </c>
      <c r="H18" s="41">
        <f t="shared" si="0"/>
        <v>18.54</v>
      </c>
      <c r="I18" s="42">
        <f t="shared" si="1"/>
        <v>92.699999999999989</v>
      </c>
      <c r="J18" s="33"/>
      <c r="K18" s="33">
        <f t="shared" si="2"/>
        <v>0</v>
      </c>
      <c r="L18" s="33"/>
      <c r="M18" s="33">
        <f t="shared" si="3"/>
        <v>0</v>
      </c>
      <c r="N18" s="33"/>
      <c r="O18" s="42">
        <f t="shared" si="4"/>
        <v>0</v>
      </c>
      <c r="P18" s="33"/>
      <c r="Q18" s="39">
        <v>36</v>
      </c>
      <c r="R18" s="33" t="s">
        <v>53</v>
      </c>
      <c r="S18" s="39">
        <v>25</v>
      </c>
      <c r="T18" s="40">
        <v>0.03</v>
      </c>
      <c r="U18" s="41">
        <f t="shared" si="7"/>
        <v>25.75</v>
      </c>
      <c r="V18" s="42">
        <f t="shared" si="5"/>
        <v>128.75</v>
      </c>
      <c r="W18" s="33"/>
      <c r="X18" s="39">
        <v>55</v>
      </c>
      <c r="Y18" s="33" t="s">
        <v>74</v>
      </c>
      <c r="Z18" s="39">
        <v>20</v>
      </c>
      <c r="AA18" s="40">
        <v>0.03</v>
      </c>
      <c r="AB18" s="41">
        <f t="shared" si="8"/>
        <v>20.6</v>
      </c>
      <c r="AC18" s="42">
        <f t="shared" si="6"/>
        <v>103</v>
      </c>
    </row>
    <row r="19" spans="1:29" x14ac:dyDescent="0.25">
      <c r="A19" s="33"/>
      <c r="B19" s="33" t="s">
        <v>17</v>
      </c>
      <c r="C19" s="39">
        <v>18</v>
      </c>
      <c r="D19" s="33" t="s">
        <v>35</v>
      </c>
      <c r="E19" s="33">
        <v>1.5</v>
      </c>
      <c r="F19" s="39">
        <v>300</v>
      </c>
      <c r="G19" s="40">
        <v>0.03</v>
      </c>
      <c r="H19" s="41">
        <f t="shared" si="0"/>
        <v>309</v>
      </c>
      <c r="I19" s="42">
        <f t="shared" si="1"/>
        <v>463.5</v>
      </c>
      <c r="J19" s="33">
        <v>220</v>
      </c>
      <c r="K19" s="33">
        <f t="shared" si="2"/>
        <v>330</v>
      </c>
      <c r="L19" s="33">
        <v>50</v>
      </c>
      <c r="M19" s="33">
        <f t="shared" si="3"/>
        <v>75</v>
      </c>
      <c r="N19" s="33">
        <f t="shared" si="9"/>
        <v>80</v>
      </c>
      <c r="O19" s="42">
        <f t="shared" si="4"/>
        <v>120</v>
      </c>
      <c r="P19" s="33"/>
      <c r="Q19" s="39">
        <v>37</v>
      </c>
      <c r="R19" s="33" t="s">
        <v>54</v>
      </c>
      <c r="S19" s="39">
        <v>250</v>
      </c>
      <c r="T19" s="40">
        <v>0.03</v>
      </c>
      <c r="U19" s="41">
        <f t="shared" si="7"/>
        <v>257.5</v>
      </c>
      <c r="V19" s="42">
        <f t="shared" si="5"/>
        <v>386.25</v>
      </c>
      <c r="W19" s="33">
        <v>60</v>
      </c>
      <c r="X19" s="39">
        <v>56</v>
      </c>
      <c r="Y19" s="33" t="s">
        <v>75</v>
      </c>
      <c r="Z19" s="39">
        <v>280</v>
      </c>
      <c r="AA19" s="40">
        <v>0.03</v>
      </c>
      <c r="AB19" s="41">
        <f t="shared" si="8"/>
        <v>288.40000000000003</v>
      </c>
      <c r="AC19" s="42">
        <f t="shared" si="6"/>
        <v>432.6</v>
      </c>
    </row>
    <row r="20" spans="1:29" x14ac:dyDescent="0.25">
      <c r="A20" s="33"/>
      <c r="B20" s="33" t="s">
        <v>18</v>
      </c>
      <c r="C20" s="39">
        <v>19</v>
      </c>
      <c r="D20" s="33" t="s">
        <v>36</v>
      </c>
      <c r="E20" s="33">
        <v>6</v>
      </c>
      <c r="F20" s="39">
        <v>500</v>
      </c>
      <c r="G20" s="40">
        <v>0.03</v>
      </c>
      <c r="H20" s="41">
        <f t="shared" si="0"/>
        <v>515</v>
      </c>
      <c r="I20" s="42">
        <f t="shared" si="1"/>
        <v>3090</v>
      </c>
      <c r="J20" s="33">
        <v>180</v>
      </c>
      <c r="K20" s="33">
        <f t="shared" si="2"/>
        <v>1080</v>
      </c>
      <c r="L20" s="33">
        <v>45</v>
      </c>
      <c r="M20" s="33">
        <f t="shared" si="3"/>
        <v>270</v>
      </c>
      <c r="N20" s="33">
        <f t="shared" si="9"/>
        <v>320</v>
      </c>
      <c r="O20" s="42">
        <f t="shared" si="4"/>
        <v>1920</v>
      </c>
      <c r="P20" s="33"/>
      <c r="Q20" s="39">
        <v>38</v>
      </c>
      <c r="R20" s="33" t="s">
        <v>55</v>
      </c>
      <c r="S20" s="39">
        <v>700</v>
      </c>
      <c r="T20" s="40">
        <v>0.03</v>
      </c>
      <c r="U20" s="41">
        <f t="shared" si="7"/>
        <v>721</v>
      </c>
      <c r="V20" s="42">
        <f t="shared" si="5"/>
        <v>4326</v>
      </c>
      <c r="W20" s="33">
        <v>60</v>
      </c>
      <c r="X20" s="39">
        <v>57</v>
      </c>
      <c r="Y20" s="33" t="s">
        <v>76</v>
      </c>
      <c r="Z20" s="39">
        <v>600</v>
      </c>
      <c r="AA20" s="40">
        <v>0.03</v>
      </c>
      <c r="AB20" s="41">
        <f t="shared" si="8"/>
        <v>618</v>
      </c>
      <c r="AC20" s="42">
        <f t="shared" si="6"/>
        <v>3708</v>
      </c>
    </row>
    <row r="23" spans="1:29" x14ac:dyDescent="0.25">
      <c r="L23" s="22" t="s">
        <v>103</v>
      </c>
    </row>
    <row r="24" spans="1:29" s="13" customFormat="1" ht="45" x14ac:dyDescent="0.25">
      <c r="A24" s="14" t="s">
        <v>106</v>
      </c>
      <c r="B24" s="14" t="s">
        <v>105</v>
      </c>
      <c r="C24" s="19" t="s">
        <v>92</v>
      </c>
      <c r="D24" s="19" t="s">
        <v>93</v>
      </c>
      <c r="E24" s="19" t="s">
        <v>94</v>
      </c>
      <c r="F24" s="14" t="s">
        <v>95</v>
      </c>
      <c r="G24" s="14" t="s">
        <v>96</v>
      </c>
      <c r="H24" s="19" t="s">
        <v>97</v>
      </c>
      <c r="I24" s="19" t="s">
        <v>98</v>
      </c>
      <c r="J24" s="19" t="s">
        <v>99</v>
      </c>
      <c r="K24" s="19" t="s">
        <v>100</v>
      </c>
      <c r="L24" s="14" t="s">
        <v>101</v>
      </c>
    </row>
    <row r="25" spans="1:29" x14ac:dyDescent="0.25">
      <c r="A25" s="44">
        <v>1</v>
      </c>
      <c r="B25" s="15" t="str">
        <f>B2</f>
        <v>Бобёр 1</v>
      </c>
      <c r="C25" s="20">
        <f>-1*K2</f>
        <v>0</v>
      </c>
      <c r="D25" s="20">
        <f>A2</f>
        <v>180</v>
      </c>
      <c r="E25" s="21">
        <f>I2</f>
        <v>6180</v>
      </c>
      <c r="F25" s="15">
        <f>K2</f>
        <v>0</v>
      </c>
      <c r="G25" s="17">
        <f>O2</f>
        <v>0</v>
      </c>
      <c r="H25" s="20">
        <f>P2</f>
        <v>0</v>
      </c>
      <c r="I25" s="21">
        <f>V2</f>
        <v>3708.0000000000005</v>
      </c>
      <c r="J25" s="20">
        <f>W2</f>
        <v>0</v>
      </c>
      <c r="K25" s="21">
        <f>AC2</f>
        <v>4944</v>
      </c>
      <c r="L25" s="16">
        <f>C25+D25+E25+H25+I25+J25+K25</f>
        <v>15012</v>
      </c>
    </row>
    <row r="26" spans="1:29" x14ac:dyDescent="0.25">
      <c r="A26" s="44">
        <v>2</v>
      </c>
      <c r="B26" s="15" t="str">
        <f t="shared" ref="B26:B43" si="10">B3</f>
        <v>Бобёр 2</v>
      </c>
      <c r="C26" s="20">
        <f t="shared" ref="C26:C28" si="11">-1*K3</f>
        <v>0</v>
      </c>
      <c r="D26" s="20">
        <f t="shared" ref="D26:D28" si="12">A3</f>
        <v>120</v>
      </c>
      <c r="E26" s="21">
        <f t="shared" ref="E26:E28" si="13">I3</f>
        <v>6180</v>
      </c>
      <c r="F26" s="15">
        <f t="shared" ref="F26:F28" si="14">K3</f>
        <v>0</v>
      </c>
      <c r="G26" s="17">
        <f t="shared" ref="G26:H28" si="15">O3</f>
        <v>0</v>
      </c>
      <c r="H26" s="20">
        <f t="shared" si="15"/>
        <v>0</v>
      </c>
      <c r="I26" s="21">
        <f t="shared" ref="I26:J28" si="16">V3</f>
        <v>3708.0000000000005</v>
      </c>
      <c r="J26" s="20">
        <f t="shared" si="16"/>
        <v>0</v>
      </c>
      <c r="K26" s="21">
        <f t="shared" ref="K26:K28" si="17">AC3</f>
        <v>4944</v>
      </c>
      <c r="L26" s="16">
        <f t="shared" ref="L26:L28" si="18">C26+D26+E26+H26+I26+J26+K26</f>
        <v>14952</v>
      </c>
    </row>
    <row r="27" spans="1:29" x14ac:dyDescent="0.25">
      <c r="A27" s="44">
        <v>3</v>
      </c>
      <c r="B27" s="15" t="str">
        <f t="shared" si="10"/>
        <v>Выдра 1</v>
      </c>
      <c r="C27" s="20">
        <f t="shared" si="11"/>
        <v>-200</v>
      </c>
      <c r="D27" s="20">
        <f t="shared" si="12"/>
        <v>0</v>
      </c>
      <c r="E27" s="21">
        <f t="shared" si="13"/>
        <v>5150</v>
      </c>
      <c r="F27" s="15">
        <f t="shared" si="14"/>
        <v>200</v>
      </c>
      <c r="G27" s="17">
        <f t="shared" si="15"/>
        <v>4800</v>
      </c>
      <c r="H27" s="20">
        <f t="shared" si="15"/>
        <v>0</v>
      </c>
      <c r="I27" s="21">
        <f t="shared" si="16"/>
        <v>4120</v>
      </c>
      <c r="J27" s="20">
        <f t="shared" si="16"/>
        <v>180</v>
      </c>
      <c r="K27" s="21">
        <f t="shared" si="17"/>
        <v>3090</v>
      </c>
      <c r="L27" s="16">
        <f t="shared" si="18"/>
        <v>12340</v>
      </c>
    </row>
    <row r="28" spans="1:29" x14ac:dyDescent="0.25">
      <c r="A28" s="44">
        <v>4</v>
      </c>
      <c r="B28" s="15" t="str">
        <f t="shared" si="10"/>
        <v>Выдра 2</v>
      </c>
      <c r="C28" s="20">
        <f t="shared" si="11"/>
        <v>-1000</v>
      </c>
      <c r="D28" s="20">
        <f t="shared" si="12"/>
        <v>0</v>
      </c>
      <c r="E28" s="21">
        <f t="shared" si="13"/>
        <v>5150</v>
      </c>
      <c r="F28" s="15">
        <f t="shared" si="14"/>
        <v>1000</v>
      </c>
      <c r="G28" s="17">
        <f t="shared" si="15"/>
        <v>4000</v>
      </c>
      <c r="H28" s="20">
        <f t="shared" si="15"/>
        <v>0</v>
      </c>
      <c r="I28" s="21">
        <f t="shared" si="16"/>
        <v>4120</v>
      </c>
      <c r="J28" s="20">
        <f t="shared" si="16"/>
        <v>180</v>
      </c>
      <c r="K28" s="21">
        <f t="shared" si="17"/>
        <v>3090</v>
      </c>
      <c r="L28" s="16">
        <f t="shared" si="18"/>
        <v>11540</v>
      </c>
    </row>
    <row r="29" spans="1:29" x14ac:dyDescent="0.25">
      <c r="A29" s="44">
        <v>5</v>
      </c>
      <c r="B29" s="15" t="str">
        <f t="shared" si="10"/>
        <v>Крыса 1</v>
      </c>
      <c r="C29" s="20">
        <f t="shared" ref="C29:C43" si="19">-1*K6</f>
        <v>-30</v>
      </c>
      <c r="D29" s="20">
        <f t="shared" ref="D29:D43" si="20">A6</f>
        <v>0</v>
      </c>
      <c r="E29" s="21">
        <f t="shared" ref="E29:E43" si="21">I6</f>
        <v>46.349999999999994</v>
      </c>
      <c r="F29" s="15">
        <f t="shared" ref="F29:F43" si="22">K6</f>
        <v>30</v>
      </c>
      <c r="G29" s="17">
        <f t="shared" ref="G29:G43" si="23">O6</f>
        <v>15</v>
      </c>
      <c r="H29" s="20">
        <f t="shared" ref="H29:H43" si="24">P6</f>
        <v>60</v>
      </c>
      <c r="I29" s="21">
        <f t="shared" ref="I29:I43" si="25">V6</f>
        <v>51.5</v>
      </c>
      <c r="J29" s="20">
        <f t="shared" ref="J29:J43" si="26">W6</f>
        <v>0</v>
      </c>
      <c r="K29" s="21">
        <f t="shared" ref="K29:K43" si="27">AC6</f>
        <v>41.2</v>
      </c>
      <c r="L29" s="16">
        <f t="shared" ref="L29:L43" si="28">C29+D29+E29+H29+I29+J29+K29</f>
        <v>169.05</v>
      </c>
    </row>
    <row r="30" spans="1:29" x14ac:dyDescent="0.25">
      <c r="A30" s="44">
        <v>6</v>
      </c>
      <c r="B30" s="15" t="str">
        <f t="shared" si="10"/>
        <v>Крыса 2</v>
      </c>
      <c r="C30" s="20">
        <f t="shared" si="19"/>
        <v>-30</v>
      </c>
      <c r="D30" s="20">
        <f t="shared" si="20"/>
        <v>0</v>
      </c>
      <c r="E30" s="21">
        <f t="shared" si="21"/>
        <v>46.349999999999994</v>
      </c>
      <c r="F30" s="15">
        <f t="shared" si="22"/>
        <v>30</v>
      </c>
      <c r="G30" s="17">
        <f t="shared" si="23"/>
        <v>15</v>
      </c>
      <c r="H30" s="20">
        <f t="shared" si="24"/>
        <v>60</v>
      </c>
      <c r="I30" s="21">
        <f t="shared" si="25"/>
        <v>51.5</v>
      </c>
      <c r="J30" s="20">
        <f t="shared" si="26"/>
        <v>0</v>
      </c>
      <c r="K30" s="21">
        <f t="shared" si="27"/>
        <v>41.2</v>
      </c>
      <c r="L30" s="16">
        <f t="shared" si="28"/>
        <v>169.05</v>
      </c>
    </row>
    <row r="31" spans="1:29" x14ac:dyDescent="0.25">
      <c r="A31" s="44">
        <v>7</v>
      </c>
      <c r="B31" s="15" t="str">
        <f t="shared" si="10"/>
        <v>Олень</v>
      </c>
      <c r="C31" s="20">
        <f t="shared" si="19"/>
        <v>0</v>
      </c>
      <c r="D31" s="20">
        <f t="shared" si="20"/>
        <v>40</v>
      </c>
      <c r="E31" s="21">
        <f t="shared" si="21"/>
        <v>1236</v>
      </c>
      <c r="F31" s="15">
        <f t="shared" si="22"/>
        <v>0</v>
      </c>
      <c r="G31" s="17">
        <f t="shared" si="23"/>
        <v>0</v>
      </c>
      <c r="H31" s="20">
        <f t="shared" si="24"/>
        <v>0</v>
      </c>
      <c r="I31" s="21">
        <f t="shared" si="25"/>
        <v>1081.5000000000002</v>
      </c>
      <c r="J31" s="20">
        <f t="shared" si="26"/>
        <v>0</v>
      </c>
      <c r="K31" s="21">
        <f t="shared" si="27"/>
        <v>1158.75</v>
      </c>
      <c r="L31" s="16">
        <f t="shared" si="28"/>
        <v>3516.25</v>
      </c>
    </row>
    <row r="32" spans="1:29" x14ac:dyDescent="0.25">
      <c r="A32" s="44">
        <v>8</v>
      </c>
      <c r="B32" s="15" t="str">
        <f t="shared" si="10"/>
        <v>Баран</v>
      </c>
      <c r="C32" s="20">
        <f t="shared" si="19"/>
        <v>-30</v>
      </c>
      <c r="D32" s="20">
        <f t="shared" si="20"/>
        <v>0</v>
      </c>
      <c r="E32" s="21">
        <f t="shared" si="21"/>
        <v>41.2</v>
      </c>
      <c r="F32" s="15">
        <f t="shared" si="22"/>
        <v>30</v>
      </c>
      <c r="G32" s="17">
        <f t="shared" si="23"/>
        <v>10</v>
      </c>
      <c r="H32" s="20">
        <f t="shared" si="24"/>
        <v>60</v>
      </c>
      <c r="I32" s="21">
        <f t="shared" si="25"/>
        <v>36.050000000000004</v>
      </c>
      <c r="J32" s="20">
        <f t="shared" si="26"/>
        <v>0</v>
      </c>
      <c r="K32" s="21">
        <f t="shared" si="27"/>
        <v>30.900000000000002</v>
      </c>
      <c r="L32" s="16">
        <f t="shared" si="28"/>
        <v>138.15</v>
      </c>
    </row>
    <row r="33" spans="1:14" x14ac:dyDescent="0.25">
      <c r="A33" s="44">
        <v>9</v>
      </c>
      <c r="B33" s="15" t="str">
        <f t="shared" si="10"/>
        <v>Козёл</v>
      </c>
      <c r="C33" s="20">
        <f t="shared" si="19"/>
        <v>-150</v>
      </c>
      <c r="D33" s="20">
        <f t="shared" si="20"/>
        <v>0</v>
      </c>
      <c r="E33" s="21">
        <f t="shared" si="21"/>
        <v>206</v>
      </c>
      <c r="F33" s="15">
        <f t="shared" si="22"/>
        <v>150</v>
      </c>
      <c r="G33" s="17">
        <f t="shared" si="23"/>
        <v>50</v>
      </c>
      <c r="H33" s="20">
        <f t="shared" si="24"/>
        <v>0</v>
      </c>
      <c r="I33" s="21">
        <f t="shared" si="25"/>
        <v>257.5</v>
      </c>
      <c r="J33" s="20">
        <f t="shared" si="26"/>
        <v>60</v>
      </c>
      <c r="K33" s="21">
        <f t="shared" si="27"/>
        <v>309</v>
      </c>
      <c r="L33" s="16">
        <f t="shared" si="28"/>
        <v>682.5</v>
      </c>
    </row>
    <row r="34" spans="1:14" x14ac:dyDescent="0.25">
      <c r="A34" s="44">
        <v>10</v>
      </c>
      <c r="B34" s="15" t="str">
        <f t="shared" si="10"/>
        <v>Косуля</v>
      </c>
      <c r="C34" s="20">
        <f t="shared" si="19"/>
        <v>0</v>
      </c>
      <c r="D34" s="20">
        <f t="shared" si="20"/>
        <v>20</v>
      </c>
      <c r="E34" s="21">
        <f t="shared" si="21"/>
        <v>38.625</v>
      </c>
      <c r="F34" s="15">
        <f t="shared" si="22"/>
        <v>0</v>
      </c>
      <c r="G34" s="17">
        <f t="shared" si="23"/>
        <v>0</v>
      </c>
      <c r="H34" s="20">
        <f t="shared" si="24"/>
        <v>0</v>
      </c>
      <c r="I34" s="21">
        <f t="shared" si="25"/>
        <v>51.5</v>
      </c>
      <c r="J34" s="20">
        <f t="shared" si="26"/>
        <v>0</v>
      </c>
      <c r="K34" s="21">
        <f t="shared" si="27"/>
        <v>64.375</v>
      </c>
      <c r="L34" s="16">
        <f t="shared" si="28"/>
        <v>174.5</v>
      </c>
    </row>
    <row r="35" spans="1:14" x14ac:dyDescent="0.25">
      <c r="A35" s="44">
        <v>11</v>
      </c>
      <c r="B35" s="15" t="str">
        <f t="shared" si="10"/>
        <v>Корова</v>
      </c>
      <c r="C35" s="20">
        <f t="shared" si="19"/>
        <v>0</v>
      </c>
      <c r="D35" s="20">
        <f t="shared" si="20"/>
        <v>60</v>
      </c>
      <c r="E35" s="21">
        <f t="shared" si="21"/>
        <v>278.10000000000002</v>
      </c>
      <c r="F35" s="15">
        <f t="shared" si="22"/>
        <v>0</v>
      </c>
      <c r="G35" s="17">
        <f t="shared" si="23"/>
        <v>0</v>
      </c>
      <c r="H35" s="20">
        <f t="shared" si="24"/>
        <v>0</v>
      </c>
      <c r="I35" s="21">
        <f t="shared" si="25"/>
        <v>247.20000000000002</v>
      </c>
      <c r="J35" s="20">
        <f t="shared" si="26"/>
        <v>0</v>
      </c>
      <c r="K35" s="21">
        <f t="shared" si="27"/>
        <v>231.75</v>
      </c>
      <c r="L35" s="16">
        <f t="shared" si="28"/>
        <v>817.05000000000007</v>
      </c>
    </row>
    <row r="36" spans="1:14" x14ac:dyDescent="0.25">
      <c r="A36" s="44">
        <v>12</v>
      </c>
      <c r="B36" s="15" t="str">
        <f t="shared" si="10"/>
        <v>Лошадь</v>
      </c>
      <c r="C36" s="20">
        <f t="shared" si="19"/>
        <v>-210</v>
      </c>
      <c r="D36" s="20">
        <f t="shared" si="20"/>
        <v>0</v>
      </c>
      <c r="E36" s="21">
        <f t="shared" si="21"/>
        <v>288.40000000000003</v>
      </c>
      <c r="F36" s="15">
        <f t="shared" si="22"/>
        <v>210</v>
      </c>
      <c r="G36" s="17">
        <f t="shared" si="23"/>
        <v>70</v>
      </c>
      <c r="H36" s="20">
        <f t="shared" si="24"/>
        <v>0</v>
      </c>
      <c r="I36" s="21">
        <f t="shared" si="25"/>
        <v>252.35000000000002</v>
      </c>
      <c r="J36" s="20">
        <f t="shared" si="26"/>
        <v>60</v>
      </c>
      <c r="K36" s="21">
        <f t="shared" si="27"/>
        <v>234.32500000000002</v>
      </c>
      <c r="L36" s="16">
        <f t="shared" si="28"/>
        <v>625.07500000000005</v>
      </c>
    </row>
    <row r="37" spans="1:14" x14ac:dyDescent="0.25">
      <c r="A37" s="44">
        <v>13</v>
      </c>
      <c r="B37" s="15" t="str">
        <f t="shared" si="10"/>
        <v>Лось</v>
      </c>
      <c r="C37" s="20">
        <f t="shared" si="19"/>
        <v>-200</v>
      </c>
      <c r="D37" s="20">
        <f t="shared" si="20"/>
        <v>0</v>
      </c>
      <c r="E37" s="21">
        <f t="shared" si="21"/>
        <v>309</v>
      </c>
      <c r="F37" s="15">
        <f t="shared" si="22"/>
        <v>200</v>
      </c>
      <c r="G37" s="17">
        <f t="shared" si="23"/>
        <v>100</v>
      </c>
      <c r="H37" s="20">
        <f t="shared" si="24"/>
        <v>0</v>
      </c>
      <c r="I37" s="21">
        <f t="shared" si="25"/>
        <v>267.8</v>
      </c>
      <c r="J37" s="20">
        <f t="shared" si="26"/>
        <v>60</v>
      </c>
      <c r="K37" s="21">
        <f t="shared" si="27"/>
        <v>226.6</v>
      </c>
      <c r="L37" s="16">
        <f t="shared" si="28"/>
        <v>663.4</v>
      </c>
    </row>
    <row r="38" spans="1:14" x14ac:dyDescent="0.25">
      <c r="A38" s="44">
        <v>14</v>
      </c>
      <c r="B38" s="15" t="str">
        <f t="shared" si="10"/>
        <v>Буйвол</v>
      </c>
      <c r="C38" s="20">
        <f t="shared" si="19"/>
        <v>-50</v>
      </c>
      <c r="D38" s="20">
        <f t="shared" si="20"/>
        <v>0</v>
      </c>
      <c r="E38" s="21">
        <f t="shared" si="21"/>
        <v>77.25</v>
      </c>
      <c r="F38" s="15">
        <f t="shared" si="22"/>
        <v>50</v>
      </c>
      <c r="G38" s="17">
        <f t="shared" si="23"/>
        <v>25</v>
      </c>
      <c r="H38" s="20">
        <f t="shared" si="24"/>
        <v>60</v>
      </c>
      <c r="I38" s="21">
        <f t="shared" si="25"/>
        <v>82.4</v>
      </c>
      <c r="J38" s="20">
        <f t="shared" si="26"/>
        <v>0</v>
      </c>
      <c r="K38" s="21">
        <f t="shared" si="27"/>
        <v>84.975000000000009</v>
      </c>
      <c r="L38" s="16">
        <f t="shared" si="28"/>
        <v>254.625</v>
      </c>
    </row>
    <row r="39" spans="1:14" x14ac:dyDescent="0.25">
      <c r="A39" s="44">
        <v>15</v>
      </c>
      <c r="B39" s="15" t="str">
        <f t="shared" si="10"/>
        <v>Як</v>
      </c>
      <c r="C39" s="20">
        <f t="shared" si="19"/>
        <v>-120</v>
      </c>
      <c r="D39" s="20">
        <f t="shared" si="20"/>
        <v>0</v>
      </c>
      <c r="E39" s="21">
        <f t="shared" si="21"/>
        <v>164.8</v>
      </c>
      <c r="F39" s="15">
        <f t="shared" si="22"/>
        <v>120</v>
      </c>
      <c r="G39" s="17">
        <f t="shared" si="23"/>
        <v>40</v>
      </c>
      <c r="H39" s="20">
        <f t="shared" si="24"/>
        <v>60</v>
      </c>
      <c r="I39" s="21">
        <f t="shared" si="25"/>
        <v>144.20000000000002</v>
      </c>
      <c r="J39" s="20">
        <f t="shared" si="26"/>
        <v>0</v>
      </c>
      <c r="K39" s="21">
        <f t="shared" si="27"/>
        <v>149.35</v>
      </c>
      <c r="L39" s="16">
        <f t="shared" si="28"/>
        <v>398.35</v>
      </c>
    </row>
    <row r="40" spans="1:14" x14ac:dyDescent="0.25">
      <c r="A40" s="44">
        <v>16</v>
      </c>
      <c r="B40" s="15" t="str">
        <f t="shared" si="10"/>
        <v>Зубр</v>
      </c>
      <c r="C40" s="20">
        <f t="shared" si="19"/>
        <v>0</v>
      </c>
      <c r="D40" s="20">
        <f t="shared" si="20"/>
        <v>30</v>
      </c>
      <c r="E40" s="21">
        <f t="shared" si="21"/>
        <v>87.55</v>
      </c>
      <c r="F40" s="15">
        <f t="shared" si="22"/>
        <v>0</v>
      </c>
      <c r="G40" s="17">
        <f t="shared" si="23"/>
        <v>0</v>
      </c>
      <c r="H40" s="20">
        <f t="shared" si="24"/>
        <v>0</v>
      </c>
      <c r="I40" s="21">
        <f t="shared" si="25"/>
        <v>77.25</v>
      </c>
      <c r="J40" s="20">
        <f t="shared" si="26"/>
        <v>0</v>
      </c>
      <c r="K40" s="21">
        <f t="shared" si="27"/>
        <v>79.825000000000003</v>
      </c>
      <c r="L40" s="16">
        <f t="shared" si="28"/>
        <v>274.625</v>
      </c>
    </row>
    <row r="41" spans="1:14" x14ac:dyDescent="0.25">
      <c r="A41" s="44">
        <v>17</v>
      </c>
      <c r="B41" s="15" t="str">
        <f t="shared" si="10"/>
        <v>Кролик</v>
      </c>
      <c r="C41" s="20">
        <f t="shared" si="19"/>
        <v>0</v>
      </c>
      <c r="D41" s="20">
        <f t="shared" si="20"/>
        <v>40</v>
      </c>
      <c r="E41" s="21">
        <f t="shared" si="21"/>
        <v>92.699999999999989</v>
      </c>
      <c r="F41" s="15">
        <f t="shared" si="22"/>
        <v>0</v>
      </c>
      <c r="G41" s="17">
        <f t="shared" si="23"/>
        <v>0</v>
      </c>
      <c r="H41" s="20">
        <f t="shared" si="24"/>
        <v>0</v>
      </c>
      <c r="I41" s="21">
        <f t="shared" si="25"/>
        <v>128.75</v>
      </c>
      <c r="J41" s="20">
        <f t="shared" si="26"/>
        <v>0</v>
      </c>
      <c r="K41" s="21">
        <f t="shared" si="27"/>
        <v>103</v>
      </c>
      <c r="L41" s="16">
        <f t="shared" si="28"/>
        <v>364.45</v>
      </c>
    </row>
    <row r="42" spans="1:14" x14ac:dyDescent="0.25">
      <c r="A42" s="44">
        <v>18</v>
      </c>
      <c r="B42" s="15" t="str">
        <f t="shared" si="10"/>
        <v>Бизон</v>
      </c>
      <c r="C42" s="20">
        <f t="shared" si="19"/>
        <v>-330</v>
      </c>
      <c r="D42" s="20">
        <f t="shared" si="20"/>
        <v>0</v>
      </c>
      <c r="E42" s="21">
        <f t="shared" si="21"/>
        <v>463.5</v>
      </c>
      <c r="F42" s="15">
        <f t="shared" si="22"/>
        <v>330</v>
      </c>
      <c r="G42" s="17">
        <f t="shared" si="23"/>
        <v>120</v>
      </c>
      <c r="H42" s="20">
        <f t="shared" si="24"/>
        <v>0</v>
      </c>
      <c r="I42" s="21">
        <f t="shared" si="25"/>
        <v>386.25</v>
      </c>
      <c r="J42" s="20">
        <f t="shared" si="26"/>
        <v>60</v>
      </c>
      <c r="K42" s="21">
        <f t="shared" si="27"/>
        <v>432.6</v>
      </c>
      <c r="L42" s="16">
        <f t="shared" si="28"/>
        <v>1012.35</v>
      </c>
    </row>
    <row r="43" spans="1:14" x14ac:dyDescent="0.25">
      <c r="A43" s="44">
        <v>19</v>
      </c>
      <c r="B43" s="15" t="str">
        <f t="shared" si="10"/>
        <v>Слон</v>
      </c>
      <c r="C43" s="20">
        <f t="shared" si="19"/>
        <v>-1080</v>
      </c>
      <c r="D43" s="20">
        <f t="shared" si="20"/>
        <v>0</v>
      </c>
      <c r="E43" s="21">
        <f t="shared" si="21"/>
        <v>3090</v>
      </c>
      <c r="F43" s="15">
        <f t="shared" si="22"/>
        <v>1080</v>
      </c>
      <c r="G43" s="17">
        <f t="shared" si="23"/>
        <v>1920</v>
      </c>
      <c r="H43" s="20">
        <f t="shared" si="24"/>
        <v>0</v>
      </c>
      <c r="I43" s="21">
        <f t="shared" si="25"/>
        <v>4326</v>
      </c>
      <c r="J43" s="20">
        <f t="shared" si="26"/>
        <v>60</v>
      </c>
      <c r="K43" s="21">
        <f t="shared" si="27"/>
        <v>3708</v>
      </c>
      <c r="L43" s="16">
        <f t="shared" si="28"/>
        <v>10104</v>
      </c>
    </row>
    <row r="45" spans="1:14" x14ac:dyDescent="0.25">
      <c r="B45" t="s">
        <v>102</v>
      </c>
      <c r="D45" s="18">
        <v>45337.333333333336</v>
      </c>
    </row>
    <row r="46" spans="1:14" x14ac:dyDescent="0.25">
      <c r="B46" t="s">
        <v>116</v>
      </c>
      <c r="D46" s="50">
        <f>MIN(D49:D67)</f>
        <v>45336.583333333336</v>
      </c>
    </row>
    <row r="47" spans="1:14" ht="15.75" thickBot="1" x14ac:dyDescent="0.3">
      <c r="L47" s="22"/>
      <c r="M47" s="22"/>
      <c r="N47" s="22" t="s">
        <v>104</v>
      </c>
    </row>
    <row r="48" spans="1:14" ht="45" x14ac:dyDescent="0.25">
      <c r="A48" s="14" t="s">
        <v>106</v>
      </c>
      <c r="B48" s="14" t="s">
        <v>105</v>
      </c>
      <c r="C48" s="14" t="s">
        <v>120</v>
      </c>
      <c r="D48" s="45" t="s">
        <v>117</v>
      </c>
      <c r="E48" s="45" t="s">
        <v>107</v>
      </c>
      <c r="F48" s="45" t="s">
        <v>108</v>
      </c>
      <c r="G48" s="45" t="s">
        <v>109</v>
      </c>
      <c r="H48" s="24" t="s">
        <v>110</v>
      </c>
      <c r="I48" s="24" t="s">
        <v>119</v>
      </c>
      <c r="J48" s="45" t="s">
        <v>111</v>
      </c>
      <c r="K48" s="45" t="s">
        <v>112</v>
      </c>
      <c r="L48" s="45" t="s">
        <v>113</v>
      </c>
      <c r="M48" s="48" t="s">
        <v>114</v>
      </c>
      <c r="N48" s="28" t="s">
        <v>115</v>
      </c>
    </row>
    <row r="49" spans="1:14" x14ac:dyDescent="0.25">
      <c r="A49" s="44">
        <v>1</v>
      </c>
      <c r="B49" s="15" t="str">
        <f>B25</f>
        <v>Бобёр 1</v>
      </c>
      <c r="C49" s="15" t="str">
        <f>A49&amp;" "&amp;B49</f>
        <v>1 Бобёр 1</v>
      </c>
      <c r="D49" s="46">
        <f t="shared" ref="D49:D67" si="29">ТекущееВремя+C25/24/60</f>
        <v>45337.333333333336</v>
      </c>
      <c r="E49" s="51">
        <f t="shared" ref="E49:E67" si="30">D49-Мин_время</f>
        <v>0.75</v>
      </c>
      <c r="F49" s="47">
        <f t="shared" ref="F49:M49" si="31">D25/24/60</f>
        <v>0.125</v>
      </c>
      <c r="G49" s="47">
        <f t="shared" si="31"/>
        <v>4.291666666666667</v>
      </c>
      <c r="H49" s="25">
        <f t="shared" si="31"/>
        <v>0</v>
      </c>
      <c r="I49" s="25">
        <f t="shared" si="31"/>
        <v>0</v>
      </c>
      <c r="J49" s="47">
        <f t="shared" si="31"/>
        <v>0</v>
      </c>
      <c r="K49" s="47">
        <f t="shared" si="31"/>
        <v>2.5750000000000006</v>
      </c>
      <c r="L49" s="47">
        <f t="shared" si="31"/>
        <v>0</v>
      </c>
      <c r="M49" s="49">
        <f t="shared" si="31"/>
        <v>3.4333333333333331</v>
      </c>
      <c r="N49" s="29">
        <f t="shared" ref="N49:N67" si="32">ТекущееВремя+L25/24/60</f>
        <v>45347.758333333339</v>
      </c>
    </row>
    <row r="50" spans="1:14" x14ac:dyDescent="0.25">
      <c r="A50" s="44">
        <v>2</v>
      </c>
      <c r="B50" s="15" t="str">
        <f t="shared" ref="B50:B67" si="33">B26</f>
        <v>Бобёр 2</v>
      </c>
      <c r="C50" s="15" t="str">
        <f t="shared" ref="C50:C67" si="34">A50&amp;" "&amp;B50</f>
        <v>2 Бобёр 2</v>
      </c>
      <c r="D50" s="46">
        <f t="shared" si="29"/>
        <v>45337.333333333336</v>
      </c>
      <c r="E50" s="51">
        <f t="shared" si="30"/>
        <v>0.75</v>
      </c>
      <c r="F50" s="47">
        <f t="shared" ref="F50:I52" si="35">D26/24/60</f>
        <v>8.3333333333333329E-2</v>
      </c>
      <c r="G50" s="47">
        <f t="shared" si="35"/>
        <v>4.291666666666667</v>
      </c>
      <c r="H50" s="25">
        <f t="shared" si="35"/>
        <v>0</v>
      </c>
      <c r="I50" s="25">
        <f t="shared" si="35"/>
        <v>0</v>
      </c>
      <c r="J50" s="47">
        <f t="shared" ref="J50:M52" si="36">H26/24/60</f>
        <v>0</v>
      </c>
      <c r="K50" s="47">
        <f t="shared" si="36"/>
        <v>2.5750000000000006</v>
      </c>
      <c r="L50" s="47">
        <f t="shared" si="36"/>
        <v>0</v>
      </c>
      <c r="M50" s="49">
        <f t="shared" si="36"/>
        <v>3.4333333333333331</v>
      </c>
      <c r="N50" s="29">
        <f t="shared" si="32"/>
        <v>45347.716666666667</v>
      </c>
    </row>
    <row r="51" spans="1:14" x14ac:dyDescent="0.25">
      <c r="A51" s="44">
        <v>3</v>
      </c>
      <c r="B51" s="15" t="str">
        <f t="shared" si="33"/>
        <v>Выдра 1</v>
      </c>
      <c r="C51" s="15" t="str">
        <f t="shared" si="34"/>
        <v>3 Выдра 1</v>
      </c>
      <c r="D51" s="46">
        <f t="shared" si="29"/>
        <v>45337.194444444445</v>
      </c>
      <c r="E51" s="51">
        <f t="shared" si="30"/>
        <v>0.61111111110949423</v>
      </c>
      <c r="F51" s="47">
        <f t="shared" si="35"/>
        <v>0</v>
      </c>
      <c r="G51" s="47">
        <f t="shared" si="35"/>
        <v>3.5763888888888888</v>
      </c>
      <c r="H51" s="25">
        <f t="shared" si="35"/>
        <v>0.1388888888888889</v>
      </c>
      <c r="I51" s="25">
        <f t="shared" si="35"/>
        <v>3.3333333333333335</v>
      </c>
      <c r="J51" s="47">
        <f t="shared" si="36"/>
        <v>0</v>
      </c>
      <c r="K51" s="47">
        <f t="shared" si="36"/>
        <v>2.8611111111111112</v>
      </c>
      <c r="L51" s="47">
        <f t="shared" si="36"/>
        <v>0.125</v>
      </c>
      <c r="M51" s="49">
        <f t="shared" si="36"/>
        <v>2.1458333333333335</v>
      </c>
      <c r="N51" s="29">
        <f t="shared" si="32"/>
        <v>45345.902777777781</v>
      </c>
    </row>
    <row r="52" spans="1:14" x14ac:dyDescent="0.25">
      <c r="A52" s="44">
        <v>4</v>
      </c>
      <c r="B52" s="15" t="str">
        <f t="shared" si="33"/>
        <v>Выдра 2</v>
      </c>
      <c r="C52" s="15" t="str">
        <f t="shared" si="34"/>
        <v>4 Выдра 2</v>
      </c>
      <c r="D52" s="46">
        <f t="shared" si="29"/>
        <v>45336.638888888891</v>
      </c>
      <c r="E52" s="51">
        <f t="shared" si="30"/>
        <v>5.5555555554747116E-2</v>
      </c>
      <c r="F52" s="47">
        <f>D28/24/60</f>
        <v>0</v>
      </c>
      <c r="G52" s="47">
        <f t="shared" si="35"/>
        <v>3.5763888888888888</v>
      </c>
      <c r="H52" s="25">
        <f t="shared" si="35"/>
        <v>0.69444444444444442</v>
      </c>
      <c r="I52" s="25">
        <f t="shared" si="35"/>
        <v>2.7777777777777777</v>
      </c>
      <c r="J52" s="47">
        <f t="shared" si="36"/>
        <v>0</v>
      </c>
      <c r="K52" s="47">
        <f t="shared" si="36"/>
        <v>2.8611111111111112</v>
      </c>
      <c r="L52" s="47">
        <f t="shared" si="36"/>
        <v>0.125</v>
      </c>
      <c r="M52" s="49">
        <f t="shared" si="36"/>
        <v>2.1458333333333335</v>
      </c>
      <c r="N52" s="29">
        <f t="shared" si="32"/>
        <v>45345.347222222226</v>
      </c>
    </row>
    <row r="53" spans="1:14" x14ac:dyDescent="0.25">
      <c r="A53" s="44">
        <v>5</v>
      </c>
      <c r="B53" s="15" t="str">
        <f t="shared" si="33"/>
        <v>Крыса 1</v>
      </c>
      <c r="C53" s="15" t="str">
        <f t="shared" si="34"/>
        <v>5 Крыса 1</v>
      </c>
      <c r="D53" s="46">
        <f t="shared" si="29"/>
        <v>45337.3125</v>
      </c>
      <c r="E53" s="51">
        <f t="shared" si="30"/>
        <v>0.72916666666424135</v>
      </c>
      <c r="F53" s="47">
        <f t="shared" ref="F53:M53" si="37">D29/24/60</f>
        <v>0</v>
      </c>
      <c r="G53" s="47">
        <f t="shared" si="37"/>
        <v>3.2187499999999994E-2</v>
      </c>
      <c r="H53" s="25">
        <f t="shared" si="37"/>
        <v>2.0833333333333332E-2</v>
      </c>
      <c r="I53" s="25">
        <f t="shared" si="37"/>
        <v>1.0416666666666666E-2</v>
      </c>
      <c r="J53" s="47">
        <f t="shared" si="37"/>
        <v>4.1666666666666664E-2</v>
      </c>
      <c r="K53" s="47">
        <f t="shared" si="37"/>
        <v>3.5763888888888894E-2</v>
      </c>
      <c r="L53" s="47">
        <f t="shared" si="37"/>
        <v>0</v>
      </c>
      <c r="M53" s="49">
        <f t="shared" si="37"/>
        <v>2.8611111111111111E-2</v>
      </c>
      <c r="N53" s="29">
        <f t="shared" si="32"/>
        <v>45337.450729166667</v>
      </c>
    </row>
    <row r="54" spans="1:14" x14ac:dyDescent="0.25">
      <c r="A54" s="44">
        <v>6</v>
      </c>
      <c r="B54" s="15" t="str">
        <f t="shared" si="33"/>
        <v>Крыса 2</v>
      </c>
      <c r="C54" s="15" t="str">
        <f t="shared" si="34"/>
        <v>6 Крыса 2</v>
      </c>
      <c r="D54" s="46">
        <f t="shared" si="29"/>
        <v>45337.3125</v>
      </c>
      <c r="E54" s="51">
        <f t="shared" si="30"/>
        <v>0.72916666666424135</v>
      </c>
      <c r="F54" s="47">
        <f t="shared" ref="F54:M54" si="38">D30/24/60</f>
        <v>0</v>
      </c>
      <c r="G54" s="47">
        <f t="shared" si="38"/>
        <v>3.2187499999999994E-2</v>
      </c>
      <c r="H54" s="25">
        <f t="shared" si="38"/>
        <v>2.0833333333333332E-2</v>
      </c>
      <c r="I54" s="25">
        <f t="shared" si="38"/>
        <v>1.0416666666666666E-2</v>
      </c>
      <c r="J54" s="47">
        <f t="shared" si="38"/>
        <v>4.1666666666666664E-2</v>
      </c>
      <c r="K54" s="47">
        <f t="shared" si="38"/>
        <v>3.5763888888888894E-2</v>
      </c>
      <c r="L54" s="47">
        <f t="shared" si="38"/>
        <v>0</v>
      </c>
      <c r="M54" s="49">
        <f t="shared" si="38"/>
        <v>2.8611111111111111E-2</v>
      </c>
      <c r="N54" s="29">
        <f t="shared" si="32"/>
        <v>45337.450729166667</v>
      </c>
    </row>
    <row r="55" spans="1:14" x14ac:dyDescent="0.25">
      <c r="A55" s="44">
        <v>7</v>
      </c>
      <c r="B55" s="15" t="str">
        <f t="shared" si="33"/>
        <v>Олень</v>
      </c>
      <c r="C55" s="15" t="str">
        <f t="shared" si="34"/>
        <v>7 Олень</v>
      </c>
      <c r="D55" s="46">
        <f t="shared" si="29"/>
        <v>45337.333333333336</v>
      </c>
      <c r="E55" s="51">
        <f t="shared" si="30"/>
        <v>0.75</v>
      </c>
      <c r="F55" s="47">
        <f t="shared" ref="F55:M55" si="39">D31/24/60</f>
        <v>2.777777777777778E-2</v>
      </c>
      <c r="G55" s="47">
        <f t="shared" si="39"/>
        <v>0.85833333333333328</v>
      </c>
      <c r="H55" s="25">
        <f t="shared" si="39"/>
        <v>0</v>
      </c>
      <c r="I55" s="25">
        <f t="shared" si="39"/>
        <v>0</v>
      </c>
      <c r="J55" s="47">
        <f t="shared" si="39"/>
        <v>0</v>
      </c>
      <c r="K55" s="47">
        <f t="shared" si="39"/>
        <v>0.75104166666666683</v>
      </c>
      <c r="L55" s="47">
        <f t="shared" si="39"/>
        <v>0</v>
      </c>
      <c r="M55" s="49">
        <f t="shared" si="39"/>
        <v>0.8046875</v>
      </c>
      <c r="N55" s="29">
        <f t="shared" si="32"/>
        <v>45339.775173611117</v>
      </c>
    </row>
    <row r="56" spans="1:14" x14ac:dyDescent="0.25">
      <c r="A56" s="44">
        <v>8</v>
      </c>
      <c r="B56" s="15" t="str">
        <f t="shared" si="33"/>
        <v>Баран</v>
      </c>
      <c r="C56" s="15" t="str">
        <f t="shared" si="34"/>
        <v>8 Баран</v>
      </c>
      <c r="D56" s="46">
        <f t="shared" si="29"/>
        <v>45337.3125</v>
      </c>
      <c r="E56" s="51">
        <f t="shared" si="30"/>
        <v>0.72916666666424135</v>
      </c>
      <c r="F56" s="47">
        <f t="shared" ref="F56:M56" si="40">D32/24/60</f>
        <v>0</v>
      </c>
      <c r="G56" s="47">
        <f t="shared" si="40"/>
        <v>2.8611111111111111E-2</v>
      </c>
      <c r="H56" s="25">
        <f t="shared" si="40"/>
        <v>2.0833333333333332E-2</v>
      </c>
      <c r="I56" s="25">
        <f t="shared" si="40"/>
        <v>6.9444444444444449E-3</v>
      </c>
      <c r="J56" s="47">
        <f t="shared" si="40"/>
        <v>4.1666666666666664E-2</v>
      </c>
      <c r="K56" s="47">
        <f t="shared" si="40"/>
        <v>2.5034722222222226E-2</v>
      </c>
      <c r="L56" s="47">
        <f t="shared" si="40"/>
        <v>0</v>
      </c>
      <c r="M56" s="49">
        <f t="shared" si="40"/>
        <v>2.1458333333333336E-2</v>
      </c>
      <c r="N56" s="29">
        <f t="shared" si="32"/>
        <v>45337.429270833338</v>
      </c>
    </row>
    <row r="57" spans="1:14" x14ac:dyDescent="0.25">
      <c r="A57" s="44">
        <v>9</v>
      </c>
      <c r="B57" s="15" t="str">
        <f t="shared" si="33"/>
        <v>Козёл</v>
      </c>
      <c r="C57" s="15" t="str">
        <f t="shared" si="34"/>
        <v>9 Козёл</v>
      </c>
      <c r="D57" s="46">
        <f t="shared" si="29"/>
        <v>45337.229166666672</v>
      </c>
      <c r="E57" s="51">
        <f t="shared" si="30"/>
        <v>0.64583333333575865</v>
      </c>
      <c r="F57" s="47">
        <f t="shared" ref="F57:M57" si="41">D33/24/60</f>
        <v>0</v>
      </c>
      <c r="G57" s="47">
        <f t="shared" si="41"/>
        <v>0.14305555555555557</v>
      </c>
      <c r="H57" s="25">
        <f t="shared" si="41"/>
        <v>0.10416666666666667</v>
      </c>
      <c r="I57" s="25">
        <f t="shared" si="41"/>
        <v>3.4722222222222224E-2</v>
      </c>
      <c r="J57" s="47">
        <f t="shared" si="41"/>
        <v>0</v>
      </c>
      <c r="K57" s="47">
        <f t="shared" si="41"/>
        <v>0.17881944444444445</v>
      </c>
      <c r="L57" s="47">
        <f t="shared" si="41"/>
        <v>4.1666666666666664E-2</v>
      </c>
      <c r="M57" s="49">
        <f t="shared" si="41"/>
        <v>0.21458333333333332</v>
      </c>
      <c r="N57" s="29">
        <f t="shared" si="32"/>
        <v>45337.807291666672</v>
      </c>
    </row>
    <row r="58" spans="1:14" x14ac:dyDescent="0.25">
      <c r="A58" s="44">
        <v>10</v>
      </c>
      <c r="B58" s="15" t="str">
        <f t="shared" si="33"/>
        <v>Косуля</v>
      </c>
      <c r="C58" s="15" t="str">
        <f t="shared" si="34"/>
        <v>10 Косуля</v>
      </c>
      <c r="D58" s="46">
        <f t="shared" si="29"/>
        <v>45337.333333333336</v>
      </c>
      <c r="E58" s="51">
        <f t="shared" si="30"/>
        <v>0.75</v>
      </c>
      <c r="F58" s="47">
        <f t="shared" ref="F58:M58" si="42">D34/24/60</f>
        <v>1.388888888888889E-2</v>
      </c>
      <c r="G58" s="47">
        <f t="shared" si="42"/>
        <v>2.6822916666666665E-2</v>
      </c>
      <c r="H58" s="25">
        <f t="shared" si="42"/>
        <v>0</v>
      </c>
      <c r="I58" s="25">
        <f t="shared" si="42"/>
        <v>0</v>
      </c>
      <c r="J58" s="47">
        <f t="shared" si="42"/>
        <v>0</v>
      </c>
      <c r="K58" s="47">
        <f t="shared" si="42"/>
        <v>3.5763888888888894E-2</v>
      </c>
      <c r="L58" s="47">
        <f t="shared" si="42"/>
        <v>0</v>
      </c>
      <c r="M58" s="49">
        <f t="shared" si="42"/>
        <v>4.4704861111111112E-2</v>
      </c>
      <c r="N58" s="29">
        <f t="shared" si="32"/>
        <v>45337.454513888893</v>
      </c>
    </row>
    <row r="59" spans="1:14" x14ac:dyDescent="0.25">
      <c r="A59" s="44">
        <v>11</v>
      </c>
      <c r="B59" s="15" t="str">
        <f t="shared" si="33"/>
        <v>Корова</v>
      </c>
      <c r="C59" s="15" t="str">
        <f t="shared" si="34"/>
        <v>11 Корова</v>
      </c>
      <c r="D59" s="46">
        <f t="shared" si="29"/>
        <v>45337.333333333336</v>
      </c>
      <c r="E59" s="51">
        <f t="shared" si="30"/>
        <v>0.75</v>
      </c>
      <c r="F59" s="47">
        <f t="shared" ref="F59:M59" si="43">D35/24/60</f>
        <v>4.1666666666666664E-2</v>
      </c>
      <c r="G59" s="47">
        <f t="shared" si="43"/>
        <v>0.19312500000000002</v>
      </c>
      <c r="H59" s="25">
        <f t="shared" si="43"/>
        <v>0</v>
      </c>
      <c r="I59" s="25">
        <f t="shared" si="43"/>
        <v>0</v>
      </c>
      <c r="J59" s="47">
        <f t="shared" si="43"/>
        <v>0</v>
      </c>
      <c r="K59" s="47">
        <f t="shared" si="43"/>
        <v>0.17166666666666669</v>
      </c>
      <c r="L59" s="47">
        <f t="shared" si="43"/>
        <v>0</v>
      </c>
      <c r="M59" s="49">
        <f t="shared" si="43"/>
        <v>0.16093750000000001</v>
      </c>
      <c r="N59" s="29">
        <f t="shared" si="32"/>
        <v>45337.900729166671</v>
      </c>
    </row>
    <row r="60" spans="1:14" x14ac:dyDescent="0.25">
      <c r="A60" s="44">
        <v>12</v>
      </c>
      <c r="B60" s="15" t="str">
        <f t="shared" si="33"/>
        <v>Лошадь</v>
      </c>
      <c r="C60" s="15" t="str">
        <f t="shared" si="34"/>
        <v>12 Лошадь</v>
      </c>
      <c r="D60" s="46">
        <f t="shared" si="29"/>
        <v>45337.1875</v>
      </c>
      <c r="E60" s="51">
        <f t="shared" si="30"/>
        <v>0.60416666666424135</v>
      </c>
      <c r="F60" s="47">
        <f t="shared" ref="F60:M60" si="44">D36/24/60</f>
        <v>0</v>
      </c>
      <c r="G60" s="47">
        <f t="shared" si="44"/>
        <v>0.2002777777777778</v>
      </c>
      <c r="H60" s="25">
        <f t="shared" si="44"/>
        <v>0.14583333333333334</v>
      </c>
      <c r="I60" s="25">
        <f t="shared" si="44"/>
        <v>4.8611111111111112E-2</v>
      </c>
      <c r="J60" s="47">
        <f t="shared" si="44"/>
        <v>0</v>
      </c>
      <c r="K60" s="47">
        <f t="shared" si="44"/>
        <v>0.17524305555555558</v>
      </c>
      <c r="L60" s="47">
        <f t="shared" si="44"/>
        <v>4.1666666666666664E-2</v>
      </c>
      <c r="M60" s="49">
        <f t="shared" si="44"/>
        <v>0.16272569444444446</v>
      </c>
      <c r="N60" s="29">
        <f t="shared" si="32"/>
        <v>45337.767413194444</v>
      </c>
    </row>
    <row r="61" spans="1:14" x14ac:dyDescent="0.25">
      <c r="A61" s="44">
        <v>13</v>
      </c>
      <c r="B61" s="15" t="str">
        <f t="shared" si="33"/>
        <v>Лось</v>
      </c>
      <c r="C61" s="15" t="str">
        <f t="shared" si="34"/>
        <v>13 Лось</v>
      </c>
      <c r="D61" s="46">
        <f t="shared" si="29"/>
        <v>45337.194444444445</v>
      </c>
      <c r="E61" s="51">
        <f t="shared" si="30"/>
        <v>0.61111111110949423</v>
      </c>
      <c r="F61" s="47">
        <f t="shared" ref="F61:M61" si="45">D37/24/60</f>
        <v>0</v>
      </c>
      <c r="G61" s="47">
        <f t="shared" si="45"/>
        <v>0.21458333333333332</v>
      </c>
      <c r="H61" s="25">
        <f t="shared" si="45"/>
        <v>0.1388888888888889</v>
      </c>
      <c r="I61" s="25">
        <f t="shared" si="45"/>
        <v>6.9444444444444448E-2</v>
      </c>
      <c r="J61" s="47">
        <f t="shared" si="45"/>
        <v>0</v>
      </c>
      <c r="K61" s="47">
        <f t="shared" si="45"/>
        <v>0.18597222222222223</v>
      </c>
      <c r="L61" s="47">
        <f t="shared" si="45"/>
        <v>4.1666666666666664E-2</v>
      </c>
      <c r="M61" s="49">
        <f t="shared" si="45"/>
        <v>0.15736111111111112</v>
      </c>
      <c r="N61" s="29">
        <f t="shared" si="32"/>
        <v>45337.794027777782</v>
      </c>
    </row>
    <row r="62" spans="1:14" x14ac:dyDescent="0.25">
      <c r="A62" s="44">
        <v>14</v>
      </c>
      <c r="B62" s="15" t="str">
        <f t="shared" si="33"/>
        <v>Буйвол</v>
      </c>
      <c r="C62" s="15" t="str">
        <f t="shared" si="34"/>
        <v>14 Буйвол</v>
      </c>
      <c r="D62" s="46">
        <f t="shared" si="29"/>
        <v>45337.298611111117</v>
      </c>
      <c r="E62" s="51">
        <f t="shared" si="30"/>
        <v>0.71527777778101154</v>
      </c>
      <c r="F62" s="47">
        <f t="shared" ref="F62:M62" si="46">D38/24/60</f>
        <v>0</v>
      </c>
      <c r="G62" s="47">
        <f t="shared" si="46"/>
        <v>5.364583333333333E-2</v>
      </c>
      <c r="H62" s="25">
        <f t="shared" si="46"/>
        <v>3.4722222222222224E-2</v>
      </c>
      <c r="I62" s="25">
        <f t="shared" si="46"/>
        <v>1.7361111111111112E-2</v>
      </c>
      <c r="J62" s="47">
        <f t="shared" si="46"/>
        <v>4.1666666666666664E-2</v>
      </c>
      <c r="K62" s="47">
        <f t="shared" si="46"/>
        <v>5.7222222222222223E-2</v>
      </c>
      <c r="L62" s="47">
        <f t="shared" si="46"/>
        <v>0</v>
      </c>
      <c r="M62" s="49">
        <f t="shared" si="46"/>
        <v>5.9010416666666669E-2</v>
      </c>
      <c r="N62" s="29">
        <f t="shared" si="32"/>
        <v>45337.510156250006</v>
      </c>
    </row>
    <row r="63" spans="1:14" x14ac:dyDescent="0.25">
      <c r="A63" s="44">
        <v>15</v>
      </c>
      <c r="B63" s="15" t="str">
        <f t="shared" si="33"/>
        <v>Як</v>
      </c>
      <c r="C63" s="15" t="str">
        <f t="shared" si="34"/>
        <v>15 Як</v>
      </c>
      <c r="D63" s="46">
        <f t="shared" si="29"/>
        <v>45337.25</v>
      </c>
      <c r="E63" s="51">
        <f t="shared" si="30"/>
        <v>0.66666666666424135</v>
      </c>
      <c r="F63" s="47">
        <f t="shared" ref="F63:M63" si="47">D39/24/60</f>
        <v>0</v>
      </c>
      <c r="G63" s="47">
        <f t="shared" si="47"/>
        <v>0.11444444444444445</v>
      </c>
      <c r="H63" s="25">
        <f t="shared" si="47"/>
        <v>8.3333333333333329E-2</v>
      </c>
      <c r="I63" s="25">
        <f t="shared" si="47"/>
        <v>2.777777777777778E-2</v>
      </c>
      <c r="J63" s="47">
        <f t="shared" si="47"/>
        <v>4.1666666666666664E-2</v>
      </c>
      <c r="K63" s="47">
        <f t="shared" si="47"/>
        <v>0.1001388888888889</v>
      </c>
      <c r="L63" s="47">
        <f t="shared" si="47"/>
        <v>0</v>
      </c>
      <c r="M63" s="49">
        <f t="shared" si="47"/>
        <v>0.10371527777777777</v>
      </c>
      <c r="N63" s="29">
        <f t="shared" si="32"/>
        <v>45337.609965277778</v>
      </c>
    </row>
    <row r="64" spans="1:14" x14ac:dyDescent="0.25">
      <c r="A64" s="44">
        <v>16</v>
      </c>
      <c r="B64" s="15" t="str">
        <f t="shared" si="33"/>
        <v>Зубр</v>
      </c>
      <c r="C64" s="15" t="str">
        <f t="shared" si="34"/>
        <v>16 Зубр</v>
      </c>
      <c r="D64" s="46">
        <f t="shared" si="29"/>
        <v>45337.333333333336</v>
      </c>
      <c r="E64" s="51">
        <f t="shared" si="30"/>
        <v>0.75</v>
      </c>
      <c r="F64" s="47">
        <f t="shared" ref="F64:M64" si="48">D40/24/60</f>
        <v>2.0833333333333332E-2</v>
      </c>
      <c r="G64" s="47">
        <f t="shared" si="48"/>
        <v>6.0798611111111109E-2</v>
      </c>
      <c r="H64" s="25">
        <f t="shared" si="48"/>
        <v>0</v>
      </c>
      <c r="I64" s="25">
        <f t="shared" si="48"/>
        <v>0</v>
      </c>
      <c r="J64" s="47">
        <f t="shared" si="48"/>
        <v>0</v>
      </c>
      <c r="K64" s="47">
        <f t="shared" si="48"/>
        <v>5.364583333333333E-2</v>
      </c>
      <c r="L64" s="47">
        <f t="shared" si="48"/>
        <v>0</v>
      </c>
      <c r="M64" s="49">
        <f t="shared" si="48"/>
        <v>5.5434027777777777E-2</v>
      </c>
      <c r="N64" s="29">
        <f t="shared" si="32"/>
        <v>45337.524045138889</v>
      </c>
    </row>
    <row r="65" spans="1:14" x14ac:dyDescent="0.25">
      <c r="A65" s="44">
        <v>17</v>
      </c>
      <c r="B65" s="15" t="str">
        <f t="shared" si="33"/>
        <v>Кролик</v>
      </c>
      <c r="C65" s="15" t="str">
        <f t="shared" si="34"/>
        <v>17 Кролик</v>
      </c>
      <c r="D65" s="46">
        <f t="shared" si="29"/>
        <v>45337.333333333336</v>
      </c>
      <c r="E65" s="51">
        <f t="shared" si="30"/>
        <v>0.75</v>
      </c>
      <c r="F65" s="47">
        <f t="shared" ref="F65:M65" si="49">D41/24/60</f>
        <v>2.777777777777778E-2</v>
      </c>
      <c r="G65" s="47">
        <f t="shared" si="49"/>
        <v>6.4374999999999988E-2</v>
      </c>
      <c r="H65" s="25">
        <f t="shared" si="49"/>
        <v>0</v>
      </c>
      <c r="I65" s="25">
        <f t="shared" si="49"/>
        <v>0</v>
      </c>
      <c r="J65" s="47">
        <f t="shared" si="49"/>
        <v>0</v>
      </c>
      <c r="K65" s="47">
        <f t="shared" si="49"/>
        <v>8.9409722222222224E-2</v>
      </c>
      <c r="L65" s="47">
        <f t="shared" si="49"/>
        <v>0</v>
      </c>
      <c r="M65" s="49">
        <f t="shared" si="49"/>
        <v>7.1527777777777787E-2</v>
      </c>
      <c r="N65" s="29">
        <f t="shared" si="32"/>
        <v>45337.586423611116</v>
      </c>
    </row>
    <row r="66" spans="1:14" x14ac:dyDescent="0.25">
      <c r="A66" s="44">
        <v>18</v>
      </c>
      <c r="B66" s="15" t="str">
        <f t="shared" si="33"/>
        <v>Бизон</v>
      </c>
      <c r="C66" s="15" t="str">
        <f t="shared" si="34"/>
        <v>18 Бизон</v>
      </c>
      <c r="D66" s="46">
        <f t="shared" si="29"/>
        <v>45337.104166666672</v>
      </c>
      <c r="E66" s="51">
        <f t="shared" si="30"/>
        <v>0.52083333333575865</v>
      </c>
      <c r="F66" s="47">
        <f t="shared" ref="F66:M66" si="50">D42/24/60</f>
        <v>0</v>
      </c>
      <c r="G66" s="47">
        <f t="shared" si="50"/>
        <v>0.32187500000000002</v>
      </c>
      <c r="H66" s="25">
        <f t="shared" si="50"/>
        <v>0.22916666666666666</v>
      </c>
      <c r="I66" s="25">
        <f t="shared" si="50"/>
        <v>8.3333333333333329E-2</v>
      </c>
      <c r="J66" s="47">
        <f t="shared" si="50"/>
        <v>0</v>
      </c>
      <c r="K66" s="47">
        <f t="shared" si="50"/>
        <v>0.26822916666666669</v>
      </c>
      <c r="L66" s="47">
        <f t="shared" si="50"/>
        <v>4.1666666666666664E-2</v>
      </c>
      <c r="M66" s="49">
        <f t="shared" si="50"/>
        <v>0.30041666666666672</v>
      </c>
      <c r="N66" s="29">
        <f t="shared" si="32"/>
        <v>45338.036354166667</v>
      </c>
    </row>
    <row r="67" spans="1:14" ht="15.75" thickBot="1" x14ac:dyDescent="0.3">
      <c r="A67" s="44">
        <v>19</v>
      </c>
      <c r="B67" s="15" t="str">
        <f t="shared" si="33"/>
        <v>Слон</v>
      </c>
      <c r="C67" s="15" t="str">
        <f t="shared" si="34"/>
        <v>19 Слон</v>
      </c>
      <c r="D67" s="46">
        <f t="shared" si="29"/>
        <v>45336.583333333336</v>
      </c>
      <c r="E67" s="51">
        <f t="shared" si="30"/>
        <v>0</v>
      </c>
      <c r="F67" s="47">
        <f t="shared" ref="F67:M67" si="51">D43/24/60</f>
        <v>0</v>
      </c>
      <c r="G67" s="47">
        <f t="shared" si="51"/>
        <v>2.1458333333333335</v>
      </c>
      <c r="H67" s="25">
        <f t="shared" si="51"/>
        <v>0.75</v>
      </c>
      <c r="I67" s="25">
        <f t="shared" si="51"/>
        <v>1.3333333333333333</v>
      </c>
      <c r="J67" s="47">
        <f t="shared" si="51"/>
        <v>0</v>
      </c>
      <c r="K67" s="47">
        <f t="shared" si="51"/>
        <v>3.0041666666666669</v>
      </c>
      <c r="L67" s="47">
        <f t="shared" si="51"/>
        <v>4.1666666666666664E-2</v>
      </c>
      <c r="M67" s="49">
        <f t="shared" si="51"/>
        <v>2.5750000000000002</v>
      </c>
      <c r="N67" s="30">
        <f t="shared" si="32"/>
        <v>45344.350000000006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Задание</vt:lpstr>
      <vt:lpstr>Исходные данные</vt:lpstr>
      <vt:lpstr>Модель</vt:lpstr>
      <vt:lpstr>Гистограмма кормления животных</vt:lpstr>
      <vt:lpstr>Мин_время</vt:lpstr>
      <vt:lpstr>'Гистограмма кормления животных'!ТекущееВремя</vt:lpstr>
      <vt:lpstr>ТекущееВремя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Paleczkij</dc:creator>
  <cp:lastModifiedBy>Дворец Никита Никитович</cp:lastModifiedBy>
  <dcterms:created xsi:type="dcterms:W3CDTF">2024-02-09T02:46:09Z</dcterms:created>
  <dcterms:modified xsi:type="dcterms:W3CDTF">2024-02-15T13:20:38Z</dcterms:modified>
</cp:coreProperties>
</file>