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5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DD51A541-E9C4-4CB0-A52E-5B679728F05E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Проба" sheetId="2" r:id="rId1"/>
    <sheet name="Склад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8" i="2"/>
  <c r="H8" i="2"/>
  <c r="I8" i="2"/>
  <c r="F9" i="2"/>
  <c r="F10" i="2"/>
  <c r="F11" i="2"/>
  <c r="F12" i="2"/>
  <c r="F13" i="2"/>
  <c r="F14" i="2"/>
  <c r="F15" i="2"/>
  <c r="F16" i="2"/>
  <c r="F17" i="2"/>
  <c r="F18" i="2"/>
  <c r="E13" i="2"/>
  <c r="E9" i="2"/>
  <c r="E18" i="2"/>
  <c r="E17" i="2"/>
  <c r="E16" i="2"/>
  <c r="E15" i="2"/>
  <c r="E14" i="2"/>
  <c r="E12" i="2"/>
  <c r="E11" i="2"/>
  <c r="E10" i="2"/>
  <c r="E8" i="2"/>
</calcChain>
</file>

<file path=xl/sharedStrings.xml><?xml version="1.0" encoding="utf-8"?>
<sst xmlns="http://schemas.openxmlformats.org/spreadsheetml/2006/main" count="152" uniqueCount="49">
  <si>
    <t>СВЕДЕНИЯ</t>
  </si>
  <si>
    <t>о наличии и качественном состоянии</t>
  </si>
  <si>
    <t>отдельных видов коммунальной и</t>
  </si>
  <si>
    <t>сельскохозяйственной техники</t>
  </si>
  <si>
    <t>по состоянию на 1 января 2024 года</t>
  </si>
  <si>
    <t>Ед. измерения</t>
  </si>
  <si>
    <t>Состоит на учете</t>
  </si>
  <si>
    <t>1-2</t>
  </si>
  <si>
    <t>шт.</t>
  </si>
  <si>
    <t>STIHL FS55</t>
  </si>
  <si>
    <t>Мотокоса (триммер)</t>
  </si>
  <si>
    <t>Газонокосилка</t>
  </si>
  <si>
    <t>BOSCH ROTAK 34</t>
  </si>
  <si>
    <t>Л-120</t>
  </si>
  <si>
    <t>КР-2</t>
  </si>
  <si>
    <t>Кусторез</t>
  </si>
  <si>
    <t>BC 520NEW</t>
  </si>
  <si>
    <t>Щетка дорожная (навесное)</t>
  </si>
  <si>
    <t>Viking MB 248/0 6350</t>
  </si>
  <si>
    <t>Отвал для уборки снега (навесное)</t>
  </si>
  <si>
    <t>Плуг тракторный (навесное)</t>
  </si>
  <si>
    <t>Л-108</t>
  </si>
  <si>
    <t>Косилка роторная (навесное)</t>
  </si>
  <si>
    <t>Л-501-01</t>
  </si>
  <si>
    <t>PATRIOT PT 5555ES</t>
  </si>
  <si>
    <t>Борона дисковая (навесное)</t>
  </si>
  <si>
    <t>Косилка-измельчитель (навесное)</t>
  </si>
  <si>
    <t>Husqvarna 143R-II</t>
  </si>
  <si>
    <t>Ural Export 5500</t>
  </si>
  <si>
    <t>Косилка дисковая (навесное)</t>
  </si>
  <si>
    <t>STIHL FS70 C-E</t>
  </si>
  <si>
    <t>MTD 46 HD</t>
  </si>
  <si>
    <t>Mikkeli GT-2400</t>
  </si>
  <si>
    <t>Мотокоса (триммер) электрический</t>
  </si>
  <si>
    <t>Воинская часть, организацция</t>
  </si>
  <si>
    <t>Марка оборудования</t>
  </si>
  <si>
    <t xml:space="preserve">Наименование оборудования </t>
  </si>
  <si>
    <t>1-2 кат.</t>
  </si>
  <si>
    <t>3 кат.</t>
  </si>
  <si>
    <t>4 кат.</t>
  </si>
  <si>
    <t>5 кат.</t>
  </si>
  <si>
    <t>Всего:</t>
  </si>
  <si>
    <t>Подразделение</t>
  </si>
  <si>
    <t>Склад №1</t>
  </si>
  <si>
    <t>Склад №2</t>
  </si>
  <si>
    <t>Склад №3</t>
  </si>
  <si>
    <t>в том числе по категориям</t>
  </si>
  <si>
    <t>Всего</t>
  </si>
  <si>
    <t>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</si>
</sst>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5"/>
      <color theme="1"/>
      <name val="Times New Roman"/>
      <family val="2"/>
      <charset val="204"/>
    </font>
    <font>
      <sz val="15"/>
      <color theme="1"/>
      <name val="Times New Roman"/>
      <family val="1"/>
      <charset val="204"/>
    </font>
    <font>
      <sz val="8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3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12</xdr:row>
      <xdr:rowOff>190500</xdr:rowOff>
    </xdr:from>
    <xdr:to>
      <xdr:col>1</xdr:col>
      <xdr:colOff>901700</xdr:colOff>
      <xdr:row>16</xdr:row>
      <xdr:rowOff>0</xdr:rowOff>
    </xdr:to>
    <xdr:sp macro="" textlink="">
      <xdr:nvSpPr>
        <xdr:cNvPr id="2" name="Облачко с текстом: прямоугольное 1">
          <a:extLst>
            <a:ext uri="{FF2B5EF4-FFF2-40B4-BE49-F238E27FC236}">
              <a16:creationId xmlns:a16="http://schemas.microsoft.com/office/drawing/2014/main" id="{1599F733-9424-4E96-B45B-17976D55D3EC}"/>
            </a:ext>
          </a:extLst>
        </xdr:cNvPr>
        <xdr:cNvSpPr/>
      </xdr:nvSpPr>
      <xdr:spPr>
        <a:xfrm>
          <a:off x="673100" y="3086100"/>
          <a:ext cx="2641600" cy="774700"/>
        </a:xfrm>
        <a:prstGeom prst="wedgeRectCallout">
          <a:avLst>
            <a:gd name="adj1" fmla="val 54363"/>
            <a:gd name="adj2" fmla="val -1202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Выбрать из списка (с листа "Склад"</a:t>
          </a:r>
        </a:p>
      </xdr:txBody>
    </xdr:sp>
    <xdr:clientData/>
  </xdr:twoCellAnchor>
  <xdr:twoCellAnchor>
    <xdr:from>
      <xdr:col>4</xdr:col>
      <xdr:colOff>279400</xdr:colOff>
      <xdr:row>1</xdr:row>
      <xdr:rowOff>25400</xdr:rowOff>
    </xdr:from>
    <xdr:to>
      <xdr:col>7</xdr:col>
      <xdr:colOff>101600</xdr:colOff>
      <xdr:row>3</xdr:row>
      <xdr:rowOff>114300</xdr:rowOff>
    </xdr:to>
    <xdr:sp macro="" textlink="">
      <xdr:nvSpPr>
        <xdr:cNvPr id="3" name="Облачко с текстом: прямоугольное 2">
          <a:extLst>
            <a:ext uri="{FF2B5EF4-FFF2-40B4-BE49-F238E27FC236}">
              <a16:creationId xmlns:a16="http://schemas.microsoft.com/office/drawing/2014/main" id="{BFA0AC11-F049-4745-8D57-881E2B612E01}"/>
            </a:ext>
          </a:extLst>
        </xdr:cNvPr>
        <xdr:cNvSpPr/>
      </xdr:nvSpPr>
      <xdr:spPr>
        <a:xfrm>
          <a:off x="8331200" y="266700"/>
          <a:ext cx="3022600" cy="571500"/>
        </a:xfrm>
        <a:prstGeom prst="wedgeRectCallout">
          <a:avLst>
            <a:gd name="adj1" fmla="val -26481"/>
            <a:gd name="adj2" fmla="val 1313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В настоящий момент считает суммарно всего</a:t>
          </a:r>
        </a:p>
      </xdr:txBody>
    </xdr:sp>
    <xdr:clientData/>
  </xdr:twoCellAnchor>
  <xdr:twoCellAnchor>
    <xdr:from>
      <xdr:col>10</xdr:col>
      <xdr:colOff>533400</xdr:colOff>
      <xdr:row>3</xdr:row>
      <xdr:rowOff>0</xdr:rowOff>
    </xdr:from>
    <xdr:to>
      <xdr:col>16</xdr:col>
      <xdr:colOff>317500</xdr:colOff>
      <xdr:row>9</xdr:row>
      <xdr:rowOff>215900</xdr:rowOff>
    </xdr:to>
    <xdr:sp macro="" textlink="">
      <xdr:nvSpPr>
        <xdr:cNvPr id="4" name="Облачко с текстом: прямоугольное 3">
          <a:extLst>
            <a:ext uri="{FF2B5EF4-FFF2-40B4-BE49-F238E27FC236}">
              <a16:creationId xmlns:a16="http://schemas.microsoft.com/office/drawing/2014/main" id="{01AE6C07-E381-4E03-BE82-A86B19496AC7}"/>
            </a:ext>
          </a:extLst>
        </xdr:cNvPr>
        <xdr:cNvSpPr/>
      </xdr:nvSpPr>
      <xdr:spPr>
        <a:xfrm>
          <a:off x="14706600" y="723900"/>
          <a:ext cx="4508500" cy="1663700"/>
        </a:xfrm>
        <a:prstGeom prst="wedgeRectCallout">
          <a:avLst>
            <a:gd name="adj1" fmla="val -84495"/>
            <a:gd name="adj2" fmla="val 89382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Как сделать так, чтобы при выборе склада из</a:t>
          </a:r>
          <a:r>
            <a:rPr lang="ru-RU" sz="1600" baseline="0"/>
            <a:t> списка ячейка </a:t>
          </a:r>
          <a:r>
            <a:rPr lang="en-US" sz="1600" baseline="0"/>
            <a:t>B11</a:t>
          </a:r>
          <a:r>
            <a:rPr lang="ru-RU" sz="1600" baseline="0"/>
            <a:t>, данные в таблице отражали:</a:t>
          </a:r>
        </a:p>
        <a:p>
          <a:pPr algn="l"/>
          <a:r>
            <a:rPr lang="ru-RU" sz="1600" baseline="0"/>
            <a:t>1. Если выбрать "Всего" - считает все</a:t>
          </a:r>
        </a:p>
        <a:p>
          <a:pPr algn="l"/>
          <a:r>
            <a:rPr lang="ru-RU" sz="1600" baseline="0"/>
            <a:t>2. Если выбрать "Склад №1 или ... склад № 40" - только за этот склад</a:t>
          </a:r>
          <a:endParaRPr lang="ru-RU" sz="16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C4E371-24EA-426A-81FF-22B4A758902D}" name="Таблица1" displayName="Таблица1" ref="A20:I52" totalsRowShown="0" headerRowDxfId="12" headerRowBorderDxfId="11" tableBorderDxfId="10" totalsRowBorderDxfId="9">
  <autoFilter ref="A20:I52" xr:uid="{FAE4DF67-5302-4CF1-8AE4-47DAB592C58C}"/>
  <tableColumns count="9">
    <tableColumn id="1" xr3:uid="{6E1E899B-6847-4B51-A381-6A24F8D555F0}" name="Воинская часть, организацция" dataDxfId="8"/>
    <tableColumn id="2" xr3:uid="{0415CD2B-52C4-4FA5-9957-237BFAE1B0DA}" name="Наименование оборудования " dataDxfId="7"/>
    <tableColumn id="3" xr3:uid="{DA99F536-402F-4CC9-9A52-2EEA05E098DE}" name="Марка оборудования" dataDxfId="6"/>
    <tableColumn id="4" xr3:uid="{93F39BD3-DB4D-4C55-884B-6276F67EA99F}" name="Ед. измерения" dataDxfId="5"/>
    <tableColumn id="5" xr3:uid="{0D6298A7-C364-46EE-80C6-BEDCC0785D4C}" name="Состоит на учете" dataDxfId="4"/>
    <tableColumn id="6" xr3:uid="{E7E28BFD-B51F-406D-8B48-852CB17C9C66}" name="1-2 кат." dataDxfId="3"/>
    <tableColumn id="7" xr3:uid="{BC865532-2035-4215-8626-47E68B194F58}" name="3 кат." dataDxfId="2"/>
    <tableColumn id="8" xr3:uid="{8B8D809B-E578-4FD0-B364-FDF1C35CCA84}" name="4 кат." dataDxfId="1"/>
    <tableColumn id="9" xr3:uid="{70599430-60C2-48A4-8CBC-A20C9BDD61F3}" name="5 кат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E5FA-2DA0-4115-BCC8-A033ADEE2C43}">
  <dimension ref="A1:I52"/>
  <sheetViews>
    <sheetView tabSelected="1" topLeftCell="A6" zoomScale="60" zoomScaleNormal="60" workbookViewId="0">
      <selection activeCell="F8" sqref="F8"/>
    </sheetView>
  </sheetViews>
  <sheetFormatPr defaultRowHeight="19.5" x14ac:dyDescent="0.3"/>
  <cols>
    <col min="1" max="1" width="26.296875" customWidth="1"/>
    <col min="2" max="2" width="30.09765625" customWidth="1"/>
    <col min="3" max="3" width="19.8984375" customWidth="1"/>
    <col min="4" max="9" width="11.6992187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4" spans="1:9" x14ac:dyDescent="0.3">
      <c r="A4" t="s">
        <v>3</v>
      </c>
    </row>
    <row r="5" spans="1:9" x14ac:dyDescent="0.3">
      <c r="A5" t="s">
        <v>4</v>
      </c>
    </row>
    <row r="6" spans="1:9" x14ac:dyDescent="0.3">
      <c r="C6" s="14" t="s">
        <v>48</v>
      </c>
      <c r="D6" s="14"/>
      <c r="E6" s="14" t="s">
        <v>47</v>
      </c>
      <c r="F6" s="14" t="s">
        <v>46</v>
      </c>
      <c r="G6" s="14"/>
      <c r="H6" s="14"/>
      <c r="I6" s="14"/>
    </row>
    <row r="7" spans="1:9" x14ac:dyDescent="0.3">
      <c r="C7" s="14"/>
      <c r="D7" s="14"/>
      <c r="E7" s="14"/>
      <c r="F7" s="12" t="s">
        <v>7</v>
      </c>
      <c r="G7" s="6">
        <v>3</v>
      </c>
      <c r="H7" s="6">
        <v>4</v>
      </c>
      <c r="I7" s="6">
        <v>5</v>
      </c>
    </row>
    <row r="8" spans="1:9" x14ac:dyDescent="0.3">
      <c r="C8" s="13" t="s">
        <v>10</v>
      </c>
      <c r="D8" s="13"/>
      <c r="E8" s="2">
        <f>SUMIF(Таблица1[[Наименование оборудования ]],"Мотокоса (триммер)",Таблица1[Состоит на учете])</f>
        <v>15</v>
      </c>
      <c r="F8" s="2">
        <f>SUMIFS(Таблица1[1-2 кат.],$A$21:$A$52,$B$11,$B$21:$B$52,$C8)</f>
        <v>6</v>
      </c>
      <c r="G8" s="2">
        <f>SUMIFS(Таблица1[3 кат.],$A$21:$A$52,$B$11,$B$21:$B$52,$C8)</f>
        <v>5</v>
      </c>
      <c r="H8" s="2">
        <f>SUMIFS(Таблица1[4 кат.],$A$21:$A$52,$B$11,$B$21:$B$52,$C8)</f>
        <v>0</v>
      </c>
      <c r="I8" s="2">
        <f>SUMIFS(Таблица1[5 кат.],$A$21:$A$52,$B$11,$B$21:$B$52,$C8)</f>
        <v>0</v>
      </c>
    </row>
    <row r="9" spans="1:9" x14ac:dyDescent="0.3">
      <c r="C9" s="13" t="s">
        <v>33</v>
      </c>
      <c r="D9" s="13"/>
      <c r="E9" s="2">
        <f>SUMIF(Таблица1[[Наименование оборудования ]],"Мотокоса (триммер) электрический",Таблица1[Состоит на учете])</f>
        <v>0</v>
      </c>
      <c r="F9" s="2">
        <f>SUMIFS(Таблица1[1-2 кат.],$A$21:$A$52,$B$11,$B$21:$B$52,$C9)</f>
        <v>0</v>
      </c>
      <c r="G9" s="2">
        <f>SUMIFS(Таблица1[3 кат.],$A$21:$A$52,$B$11,$B$21:$B$52,$C9)</f>
        <v>0</v>
      </c>
      <c r="H9" s="2">
        <f>SUMIFS(Таблица1[4 кат.],$A$21:$A$52,$B$11,$B$21:$B$52,$C9)</f>
        <v>0</v>
      </c>
      <c r="I9" s="2">
        <f>SUMIFS(Таблица1[5 кат.],$A$21:$A$52,$B$11,$B$21:$B$52,$C9)</f>
        <v>0</v>
      </c>
    </row>
    <row r="10" spans="1:9" x14ac:dyDescent="0.3">
      <c r="B10" s="2" t="s">
        <v>42</v>
      </c>
      <c r="C10" s="13" t="s">
        <v>11</v>
      </c>
      <c r="D10" s="13"/>
      <c r="E10" s="2">
        <f>SUMIF(Таблица1[[Наименование оборудования ]],"Газонокосилка",Таблица1[Состоит на учете])</f>
        <v>6</v>
      </c>
      <c r="F10" s="2">
        <f>SUMIFS(Таблица1[1-2 кат.],$A$21:$A$52,$B$11,$B$21:$B$52,$C10)</f>
        <v>0</v>
      </c>
      <c r="G10" s="2">
        <f>SUMIFS(Таблица1[3 кат.],$A$21:$A$52,$B$11,$B$21:$B$52,$C10)</f>
        <v>3</v>
      </c>
      <c r="H10" s="2">
        <f>SUMIFS(Таблица1[4 кат.],$A$21:$A$52,$B$11,$B$21:$B$52,$C10)</f>
        <v>0</v>
      </c>
      <c r="I10" s="2">
        <f>SUMIFS(Таблица1[5 кат.],$A$21:$A$52,$B$11,$B$21:$B$52,$C10)</f>
        <v>0</v>
      </c>
    </row>
    <row r="11" spans="1:9" x14ac:dyDescent="0.3">
      <c r="B11" s="11" t="s">
        <v>45</v>
      </c>
      <c r="C11" s="13" t="s">
        <v>15</v>
      </c>
      <c r="D11" s="13"/>
      <c r="E11" s="2">
        <f>SUMIF(Таблица1[[Наименование оборудования ]],"Кусторез",Таблица1[Состоит на учете])</f>
        <v>4</v>
      </c>
      <c r="F11" s="2">
        <f>SUMIFS(Таблица1[1-2 кат.],$A$21:$A$52,$B$11,$B$21:$B$52,$C11)</f>
        <v>0</v>
      </c>
      <c r="G11" s="2">
        <f>SUMIFS(Таблица1[3 кат.],$A$21:$A$52,$B$11,$B$21:$B$52,$C11)</f>
        <v>4</v>
      </c>
      <c r="H11" s="2">
        <f>SUMIFS(Таблица1[4 кат.],$A$21:$A$52,$B$11,$B$21:$B$52,$C11)</f>
        <v>0</v>
      </c>
      <c r="I11" s="2">
        <f>SUMIFS(Таблица1[5 кат.],$A$21:$A$52,$B$11,$B$21:$B$52,$C11)</f>
        <v>0</v>
      </c>
    </row>
    <row r="12" spans="1:9" x14ac:dyDescent="0.3">
      <c r="C12" s="13" t="s">
        <v>22</v>
      </c>
      <c r="D12" s="13"/>
      <c r="E12" s="2">
        <f>SUMIF(Таблица1[[Наименование оборудования ]],"Косилка роторная (навесное)",Таблица1[Состоит на учете])</f>
        <v>2</v>
      </c>
      <c r="F12" s="2">
        <f>SUMIFS(Таблица1[1-2 кат.],$A$21:$A$52,$B$11,$B$21:$B$52,$C12)</f>
        <v>1</v>
      </c>
      <c r="G12" s="2">
        <f>SUMIFS(Таблица1[3 кат.],$A$21:$A$52,$B$11,$B$21:$B$52,$C12)</f>
        <v>1</v>
      </c>
      <c r="H12" s="2">
        <f>SUMIFS(Таблица1[4 кат.],$A$21:$A$52,$B$11,$B$21:$B$52,$C12)</f>
        <v>0</v>
      </c>
      <c r="I12" s="2">
        <f>SUMIFS(Таблица1[5 кат.],$A$21:$A$52,$B$11,$B$21:$B$52,$C12)</f>
        <v>0</v>
      </c>
    </row>
    <row r="13" spans="1:9" x14ac:dyDescent="0.3">
      <c r="C13" s="13" t="s">
        <v>29</v>
      </c>
      <c r="D13" s="13"/>
      <c r="E13" s="2">
        <f>SUMIF(Таблица1[[Наименование оборудования ]],"Косилка дисковая (навесное)",Таблица1[Состоит на учете])</f>
        <v>0</v>
      </c>
      <c r="F13" s="2">
        <f>SUMIFS(Таблица1[1-2 кат.],$A$21:$A$52,$B$11,$B$21:$B$52,$C13)</f>
        <v>0</v>
      </c>
      <c r="G13" s="2">
        <f>SUMIFS(Таблица1[3 кат.],$A$21:$A$52,$B$11,$B$21:$B$52,$C13)</f>
        <v>0</v>
      </c>
      <c r="H13" s="2">
        <f>SUMIFS(Таблица1[4 кат.],$A$21:$A$52,$B$11,$B$21:$B$52,$C13)</f>
        <v>0</v>
      </c>
      <c r="I13" s="2">
        <f>SUMIFS(Таблица1[5 кат.],$A$21:$A$52,$B$11,$B$21:$B$52,$C13)</f>
        <v>0</v>
      </c>
    </row>
    <row r="14" spans="1:9" x14ac:dyDescent="0.3">
      <c r="C14" s="13" t="s">
        <v>26</v>
      </c>
      <c r="D14" s="13"/>
      <c r="E14" s="2">
        <f>SUMIF(Таблица1[[Наименование оборудования ]],"Косилка-измельчитель (навесное)",Таблица1[Состоит на учете])</f>
        <v>0</v>
      </c>
      <c r="F14" s="2">
        <f>SUMIFS(Таблица1[1-2 кат.],$A$21:$A$52,$B$11,$B$21:$B$52,$C14)</f>
        <v>0</v>
      </c>
      <c r="G14" s="2">
        <f>SUMIFS(Таблица1[3 кат.],$A$21:$A$52,$B$11,$B$21:$B$52,$C14)</f>
        <v>0</v>
      </c>
      <c r="H14" s="2">
        <f>SUMIFS(Таблица1[4 кат.],$A$21:$A$52,$B$11,$B$21:$B$52,$C14)</f>
        <v>0</v>
      </c>
      <c r="I14" s="2">
        <f>SUMIFS(Таблица1[5 кат.],$A$21:$A$52,$B$11,$B$21:$B$52,$C14)</f>
        <v>0</v>
      </c>
    </row>
    <row r="15" spans="1:9" x14ac:dyDescent="0.3">
      <c r="C15" s="13" t="s">
        <v>20</v>
      </c>
      <c r="D15" s="13"/>
      <c r="E15" s="2">
        <f>SUMIF(Таблица1[[Наименование оборудования ]],"Плуг тракторный (навесное)",Таблица1[Состоит на учете])</f>
        <v>1</v>
      </c>
      <c r="F15" s="2">
        <f>SUMIFS(Таблица1[1-2 кат.],$A$21:$A$52,$B$11,$B$21:$B$52,$C15)</f>
        <v>1</v>
      </c>
      <c r="G15" s="2">
        <f>SUMIFS(Таблица1[3 кат.],$A$21:$A$52,$B$11,$B$21:$B$52,$C15)</f>
        <v>0</v>
      </c>
      <c r="H15" s="2">
        <f>SUMIFS(Таблица1[4 кат.],$A$21:$A$52,$B$11,$B$21:$B$52,$C15)</f>
        <v>0</v>
      </c>
      <c r="I15" s="2">
        <f>SUMIFS(Таблица1[5 кат.],$A$21:$A$52,$B$11,$B$21:$B$52,$C15)</f>
        <v>0</v>
      </c>
    </row>
    <row r="16" spans="1:9" x14ac:dyDescent="0.3">
      <c r="C16" s="13" t="s">
        <v>25</v>
      </c>
      <c r="D16" s="13"/>
      <c r="E16" s="2">
        <f>SUMIF(Таблица1[[Наименование оборудования ]],"Борона дисковая (навесное)",Таблица1[Состоит на учете])</f>
        <v>1</v>
      </c>
      <c r="F16" s="2">
        <f>SUMIFS(Таблица1[1-2 кат.],$A$21:$A$52,$B$11,$B$21:$B$52,$C16)</f>
        <v>0</v>
      </c>
      <c r="G16" s="2">
        <f>SUMIFS(Таблица1[3 кат.],$A$21:$A$52,$B$11,$B$21:$B$52,$C16)</f>
        <v>1</v>
      </c>
      <c r="H16" s="2">
        <f>SUMIFS(Таблица1[4 кат.],$A$21:$A$52,$B$11,$B$21:$B$52,$C16)</f>
        <v>0</v>
      </c>
      <c r="I16" s="2">
        <f>SUMIFS(Таблица1[5 кат.],$A$21:$A$52,$B$11,$B$21:$B$52,$C16)</f>
        <v>0</v>
      </c>
    </row>
    <row r="17" spans="1:9" x14ac:dyDescent="0.3">
      <c r="C17" s="13" t="s">
        <v>19</v>
      </c>
      <c r="D17" s="13"/>
      <c r="E17" s="2">
        <f>SUMIF(Таблица1[[Наименование оборудования ]],"Отвал для уборки снега (навесное)",Таблица1[Состоит на учете])</f>
        <v>1</v>
      </c>
      <c r="F17" s="2">
        <f>SUMIFS(Таблица1[1-2 кат.],$A$21:$A$52,$B$11,$B$21:$B$52,$C17)</f>
        <v>0</v>
      </c>
      <c r="G17" s="2">
        <f>SUMIFS(Таблица1[3 кат.],$A$21:$A$52,$B$11,$B$21:$B$52,$C17)</f>
        <v>1</v>
      </c>
      <c r="H17" s="2">
        <f>SUMIFS(Таблица1[4 кат.],$A$21:$A$52,$B$11,$B$21:$B$52,$C17)</f>
        <v>0</v>
      </c>
      <c r="I17" s="2">
        <f>SUMIFS(Таблица1[5 кат.],$A$21:$A$52,$B$11,$B$21:$B$52,$C17)</f>
        <v>0</v>
      </c>
    </row>
    <row r="18" spans="1:9" x14ac:dyDescent="0.3">
      <c r="C18" s="13" t="s">
        <v>17</v>
      </c>
      <c r="D18" s="13"/>
      <c r="E18" s="2">
        <f>SUMIF(Таблица1[[Наименование оборудования ]],"Щетка дорожная (навесное)",Таблица1[Состоит на учете])</f>
        <v>1</v>
      </c>
      <c r="F18" s="2">
        <f>SUMIFS(Таблица1[1-2 кат.],$A$21:$A$52,$B$11,$B$21:$B$52,$C18)</f>
        <v>0</v>
      </c>
      <c r="G18" s="2">
        <f>SUMIFS(Таблица1[3 кат.],$A$21:$A$52,$B$11,$B$21:$B$52,$C18)</f>
        <v>1</v>
      </c>
      <c r="H18" s="2">
        <f>SUMIFS(Таблица1[4 кат.],$A$21:$A$52,$B$11,$B$21:$B$52,$C18)</f>
        <v>0</v>
      </c>
      <c r="I18" s="2">
        <f>SUMIFS(Таблица1[5 кат.],$A$21:$A$52,$B$11,$B$21:$B$52,$C18)</f>
        <v>0</v>
      </c>
    </row>
    <row r="20" spans="1:9" s="9" customFormat="1" ht="74.45" customHeight="1" x14ac:dyDescent="0.3">
      <c r="A20" s="8" t="s">
        <v>34</v>
      </c>
      <c r="B20" s="5" t="s">
        <v>36</v>
      </c>
      <c r="C20" s="5" t="s">
        <v>35</v>
      </c>
      <c r="D20" s="5" t="s">
        <v>5</v>
      </c>
      <c r="E20" s="5" t="s">
        <v>6</v>
      </c>
      <c r="F20" s="3" t="s">
        <v>37</v>
      </c>
      <c r="G20" s="5" t="s">
        <v>38</v>
      </c>
      <c r="H20" s="5" t="s">
        <v>39</v>
      </c>
      <c r="I20" s="5" t="s">
        <v>40</v>
      </c>
    </row>
    <row r="21" spans="1:9" x14ac:dyDescent="0.3">
      <c r="A21" s="7" t="s">
        <v>43</v>
      </c>
      <c r="B21" s="1" t="s">
        <v>10</v>
      </c>
      <c r="C21" s="1" t="s">
        <v>30</v>
      </c>
      <c r="D21" s="6" t="s">
        <v>8</v>
      </c>
      <c r="E21" s="6">
        <v>1</v>
      </c>
      <c r="F21" s="6">
        <v>1</v>
      </c>
      <c r="G21" s="6"/>
      <c r="H21" s="6"/>
      <c r="I21" s="6"/>
    </row>
    <row r="22" spans="1:9" x14ac:dyDescent="0.3">
      <c r="A22" s="7" t="s">
        <v>43</v>
      </c>
      <c r="B22" s="1" t="s">
        <v>10</v>
      </c>
      <c r="C22" s="1" t="s">
        <v>9</v>
      </c>
      <c r="D22" s="6" t="s">
        <v>8</v>
      </c>
      <c r="E22" s="6">
        <v>1</v>
      </c>
      <c r="F22" s="6"/>
      <c r="G22" s="6">
        <v>1</v>
      </c>
      <c r="H22" s="6"/>
      <c r="I22" s="6"/>
    </row>
    <row r="23" spans="1:9" x14ac:dyDescent="0.3">
      <c r="A23" s="7" t="s">
        <v>43</v>
      </c>
      <c r="B23" s="1" t="s">
        <v>10</v>
      </c>
      <c r="C23" s="1" t="s">
        <v>28</v>
      </c>
      <c r="D23" s="6" t="s">
        <v>8</v>
      </c>
      <c r="E23" s="6">
        <v>1</v>
      </c>
      <c r="F23" s="6">
        <v>1</v>
      </c>
      <c r="G23" s="6"/>
      <c r="H23" s="6"/>
      <c r="I23" s="6"/>
    </row>
    <row r="24" spans="1:9" x14ac:dyDescent="0.3">
      <c r="A24" s="7" t="s">
        <v>43</v>
      </c>
      <c r="B24" s="1" t="s">
        <v>10</v>
      </c>
      <c r="C24" s="1" t="s">
        <v>27</v>
      </c>
      <c r="D24" s="6" t="s">
        <v>8</v>
      </c>
      <c r="E24" s="6">
        <v>1</v>
      </c>
      <c r="F24" s="6">
        <v>1</v>
      </c>
      <c r="G24" s="6"/>
      <c r="H24" s="6"/>
      <c r="I24" s="6"/>
    </row>
    <row r="25" spans="1:9" x14ac:dyDescent="0.3">
      <c r="A25" s="7" t="s">
        <v>43</v>
      </c>
      <c r="B25" s="1" t="s">
        <v>11</v>
      </c>
      <c r="C25" s="1" t="s">
        <v>12</v>
      </c>
      <c r="D25" s="6" t="s">
        <v>8</v>
      </c>
      <c r="E25" s="6">
        <v>1</v>
      </c>
      <c r="F25" s="6"/>
      <c r="G25" s="6">
        <v>1</v>
      </c>
      <c r="H25" s="6"/>
      <c r="I25" s="6"/>
    </row>
    <row r="26" spans="1:9" x14ac:dyDescent="0.3">
      <c r="A26" s="7" t="s">
        <v>43</v>
      </c>
      <c r="B26" s="1" t="s">
        <v>11</v>
      </c>
      <c r="C26" s="1" t="s">
        <v>31</v>
      </c>
      <c r="D26" s="6" t="s">
        <v>8</v>
      </c>
      <c r="E26" s="6">
        <v>1</v>
      </c>
      <c r="F26" s="6"/>
      <c r="G26" s="6">
        <v>1</v>
      </c>
      <c r="H26" s="6"/>
      <c r="I26" s="6"/>
    </row>
    <row r="27" spans="1:9" x14ac:dyDescent="0.3">
      <c r="A27" s="7" t="s">
        <v>43</v>
      </c>
      <c r="B27" s="1" t="s">
        <v>11</v>
      </c>
      <c r="C27" s="1" t="s">
        <v>18</v>
      </c>
      <c r="D27" s="6" t="s">
        <v>8</v>
      </c>
      <c r="E27" s="6">
        <v>1</v>
      </c>
      <c r="F27" s="6"/>
      <c r="G27" s="6">
        <v>1</v>
      </c>
      <c r="H27" s="6"/>
      <c r="I27" s="6"/>
    </row>
    <row r="28" spans="1:9" x14ac:dyDescent="0.3">
      <c r="A28" s="7" t="s">
        <v>44</v>
      </c>
      <c r="B28" s="1"/>
      <c r="C28" s="1"/>
      <c r="D28" s="6"/>
      <c r="E28" s="6"/>
      <c r="F28" s="6"/>
      <c r="G28" s="6"/>
      <c r="H28" s="6"/>
      <c r="I28" s="6"/>
    </row>
    <row r="29" spans="1:9" x14ac:dyDescent="0.3">
      <c r="A29" s="7" t="s">
        <v>45</v>
      </c>
      <c r="B29" s="1" t="s">
        <v>10</v>
      </c>
      <c r="C29" s="1" t="s">
        <v>9</v>
      </c>
      <c r="D29" s="6" t="s">
        <v>8</v>
      </c>
      <c r="E29" s="6">
        <v>1</v>
      </c>
      <c r="F29" s="6"/>
      <c r="G29" s="6">
        <v>1</v>
      </c>
      <c r="H29" s="6"/>
      <c r="I29" s="6"/>
    </row>
    <row r="30" spans="1:9" x14ac:dyDescent="0.3">
      <c r="A30" s="7" t="s">
        <v>45</v>
      </c>
      <c r="B30" s="1" t="s">
        <v>10</v>
      </c>
      <c r="C30" s="1" t="s">
        <v>9</v>
      </c>
      <c r="D30" s="6" t="s">
        <v>8</v>
      </c>
      <c r="E30" s="6">
        <v>1</v>
      </c>
      <c r="F30" s="6"/>
      <c r="G30" s="6">
        <v>1</v>
      </c>
      <c r="H30" s="6"/>
      <c r="I30" s="6"/>
    </row>
    <row r="31" spans="1:9" x14ac:dyDescent="0.3">
      <c r="A31" s="7" t="s">
        <v>45</v>
      </c>
      <c r="B31" s="1" t="s">
        <v>10</v>
      </c>
      <c r="C31" s="1" t="s">
        <v>9</v>
      </c>
      <c r="D31" s="6" t="s">
        <v>8</v>
      </c>
      <c r="E31" s="6">
        <v>1</v>
      </c>
      <c r="F31" s="6"/>
      <c r="G31" s="6">
        <v>1</v>
      </c>
      <c r="H31" s="6"/>
      <c r="I31" s="6"/>
    </row>
    <row r="32" spans="1:9" x14ac:dyDescent="0.3">
      <c r="A32" s="7" t="s">
        <v>45</v>
      </c>
      <c r="B32" s="1" t="s">
        <v>10</v>
      </c>
      <c r="C32" s="1" t="s">
        <v>9</v>
      </c>
      <c r="D32" s="6" t="s">
        <v>8</v>
      </c>
      <c r="E32" s="6">
        <v>1</v>
      </c>
      <c r="F32" s="6"/>
      <c r="G32" s="6">
        <v>1</v>
      </c>
      <c r="H32" s="6"/>
      <c r="I32" s="6"/>
    </row>
    <row r="33" spans="1:9" x14ac:dyDescent="0.3">
      <c r="A33" s="7" t="s">
        <v>45</v>
      </c>
      <c r="B33" s="1" t="s">
        <v>10</v>
      </c>
      <c r="C33" s="1" t="s">
        <v>9</v>
      </c>
      <c r="D33" s="6" t="s">
        <v>8</v>
      </c>
      <c r="E33" s="6">
        <v>1</v>
      </c>
      <c r="F33" s="6"/>
      <c r="G33" s="6">
        <v>1</v>
      </c>
      <c r="H33" s="6"/>
      <c r="I33" s="6"/>
    </row>
    <row r="34" spans="1:9" x14ac:dyDescent="0.3">
      <c r="A34" s="7" t="s">
        <v>45</v>
      </c>
      <c r="B34" s="1" t="s">
        <v>10</v>
      </c>
      <c r="C34" s="1" t="s">
        <v>27</v>
      </c>
      <c r="D34" s="6" t="s">
        <v>8</v>
      </c>
      <c r="E34" s="6">
        <v>1</v>
      </c>
      <c r="F34" s="6">
        <v>1</v>
      </c>
      <c r="G34" s="6"/>
      <c r="H34" s="6"/>
      <c r="I34" s="6"/>
    </row>
    <row r="35" spans="1:9" x14ac:dyDescent="0.3">
      <c r="A35" s="7" t="s">
        <v>45</v>
      </c>
      <c r="B35" s="1" t="s">
        <v>10</v>
      </c>
      <c r="C35" s="1" t="s">
        <v>27</v>
      </c>
      <c r="D35" s="6" t="s">
        <v>8</v>
      </c>
      <c r="E35" s="6">
        <v>1</v>
      </c>
      <c r="F35" s="6">
        <v>1</v>
      </c>
      <c r="G35" s="6"/>
      <c r="H35" s="6"/>
      <c r="I35" s="6"/>
    </row>
    <row r="36" spans="1:9" x14ac:dyDescent="0.3">
      <c r="A36" s="7" t="s">
        <v>45</v>
      </c>
      <c r="B36" s="1" t="s">
        <v>10</v>
      </c>
      <c r="C36" s="1" t="s">
        <v>32</v>
      </c>
      <c r="D36" s="6" t="s">
        <v>8</v>
      </c>
      <c r="E36" s="6">
        <v>1</v>
      </c>
      <c r="F36" s="6">
        <v>1</v>
      </c>
      <c r="G36" s="6"/>
      <c r="H36" s="6"/>
      <c r="I36" s="6"/>
    </row>
    <row r="37" spans="1:9" x14ac:dyDescent="0.3">
      <c r="A37" s="7" t="s">
        <v>45</v>
      </c>
      <c r="B37" s="1" t="s">
        <v>10</v>
      </c>
      <c r="C37" s="1" t="s">
        <v>24</v>
      </c>
      <c r="D37" s="6" t="s">
        <v>8</v>
      </c>
      <c r="E37" s="6">
        <v>1</v>
      </c>
      <c r="F37" s="6">
        <v>1</v>
      </c>
      <c r="G37" s="6"/>
      <c r="H37" s="6"/>
      <c r="I37" s="6"/>
    </row>
    <row r="38" spans="1:9" x14ac:dyDescent="0.3">
      <c r="A38" s="7" t="s">
        <v>45</v>
      </c>
      <c r="B38" s="1" t="s">
        <v>10</v>
      </c>
      <c r="C38" s="1" t="s">
        <v>24</v>
      </c>
      <c r="D38" s="6" t="s">
        <v>8</v>
      </c>
      <c r="E38" s="6">
        <v>1</v>
      </c>
      <c r="F38" s="6">
        <v>1</v>
      </c>
      <c r="G38" s="6"/>
      <c r="H38" s="6"/>
      <c r="I38" s="6"/>
    </row>
    <row r="39" spans="1:9" x14ac:dyDescent="0.3">
      <c r="A39" s="7" t="s">
        <v>45</v>
      </c>
      <c r="B39" s="1" t="s">
        <v>10</v>
      </c>
      <c r="C39" s="1" t="s">
        <v>16</v>
      </c>
      <c r="D39" s="6" t="s">
        <v>8</v>
      </c>
      <c r="E39" s="6">
        <v>1</v>
      </c>
      <c r="F39" s="6">
        <v>1</v>
      </c>
      <c r="G39" s="6"/>
      <c r="H39" s="6"/>
      <c r="I39" s="6"/>
    </row>
    <row r="40" spans="1:9" x14ac:dyDescent="0.3">
      <c r="A40" s="7" t="s">
        <v>45</v>
      </c>
      <c r="B40" s="4" t="s">
        <v>15</v>
      </c>
      <c r="C40" s="1"/>
      <c r="D40" s="6" t="s">
        <v>8</v>
      </c>
      <c r="E40" s="6">
        <v>1</v>
      </c>
      <c r="F40" s="6"/>
      <c r="G40" s="6">
        <v>1</v>
      </c>
      <c r="H40" s="6"/>
      <c r="I40" s="6"/>
    </row>
    <row r="41" spans="1:9" x14ac:dyDescent="0.3">
      <c r="A41" s="7" t="s">
        <v>45</v>
      </c>
      <c r="B41" s="4" t="s">
        <v>15</v>
      </c>
      <c r="C41" s="1"/>
      <c r="D41" s="6" t="s">
        <v>8</v>
      </c>
      <c r="E41" s="6">
        <v>1</v>
      </c>
      <c r="F41" s="6"/>
      <c r="G41" s="6">
        <v>1</v>
      </c>
      <c r="H41" s="6"/>
      <c r="I41" s="6"/>
    </row>
    <row r="42" spans="1:9" x14ac:dyDescent="0.3">
      <c r="A42" s="7" t="s">
        <v>45</v>
      </c>
      <c r="B42" s="4" t="s">
        <v>15</v>
      </c>
      <c r="C42" s="1"/>
      <c r="D42" s="6" t="s">
        <v>8</v>
      </c>
      <c r="E42" s="6">
        <v>1</v>
      </c>
      <c r="F42" s="6"/>
      <c r="G42" s="6">
        <v>1</v>
      </c>
      <c r="H42" s="6"/>
      <c r="I42" s="6"/>
    </row>
    <row r="43" spans="1:9" x14ac:dyDescent="0.3">
      <c r="A43" s="7" t="s">
        <v>45</v>
      </c>
      <c r="B43" s="4" t="s">
        <v>15</v>
      </c>
      <c r="C43" s="1"/>
      <c r="D43" s="6" t="s">
        <v>8</v>
      </c>
      <c r="E43" s="6">
        <v>1</v>
      </c>
      <c r="F43" s="6"/>
      <c r="G43" s="6">
        <v>1</v>
      </c>
      <c r="H43" s="6"/>
      <c r="I43" s="6"/>
    </row>
    <row r="44" spans="1:9" x14ac:dyDescent="0.3">
      <c r="A44" s="7" t="s">
        <v>45</v>
      </c>
      <c r="B44" s="4" t="s">
        <v>11</v>
      </c>
      <c r="C44" s="1"/>
      <c r="D44" s="6" t="s">
        <v>8</v>
      </c>
      <c r="E44" s="6">
        <v>1</v>
      </c>
      <c r="F44" s="6"/>
      <c r="G44" s="6">
        <v>1</v>
      </c>
      <c r="H44" s="6"/>
      <c r="I44" s="6"/>
    </row>
    <row r="45" spans="1:9" x14ac:dyDescent="0.3">
      <c r="A45" s="7" t="s">
        <v>45</v>
      </c>
      <c r="B45" s="4" t="s">
        <v>11</v>
      </c>
      <c r="C45" s="1"/>
      <c r="D45" s="6" t="s">
        <v>8</v>
      </c>
      <c r="E45" s="6">
        <v>1</v>
      </c>
      <c r="F45" s="6"/>
      <c r="G45" s="6">
        <v>1</v>
      </c>
      <c r="H45" s="6"/>
      <c r="I45" s="6"/>
    </row>
    <row r="46" spans="1:9" x14ac:dyDescent="0.3">
      <c r="A46" s="7" t="s">
        <v>45</v>
      </c>
      <c r="B46" s="4" t="s">
        <v>11</v>
      </c>
      <c r="C46" s="1" t="s">
        <v>18</v>
      </c>
      <c r="D46" s="6" t="s">
        <v>8</v>
      </c>
      <c r="E46" s="6">
        <v>1</v>
      </c>
      <c r="F46" s="6"/>
      <c r="G46" s="6">
        <v>1</v>
      </c>
      <c r="H46" s="6"/>
      <c r="I46" s="6"/>
    </row>
    <row r="47" spans="1:9" x14ac:dyDescent="0.3">
      <c r="A47" s="7" t="s">
        <v>45</v>
      </c>
      <c r="B47" s="4" t="s">
        <v>22</v>
      </c>
      <c r="C47" s="1" t="s">
        <v>14</v>
      </c>
      <c r="D47" s="6" t="s">
        <v>8</v>
      </c>
      <c r="E47" s="6">
        <v>1</v>
      </c>
      <c r="F47" s="6"/>
      <c r="G47" s="6">
        <v>1</v>
      </c>
      <c r="H47" s="6"/>
      <c r="I47" s="6"/>
    </row>
    <row r="48" spans="1:9" x14ac:dyDescent="0.3">
      <c r="A48" s="7" t="s">
        <v>45</v>
      </c>
      <c r="B48" s="4" t="s">
        <v>22</v>
      </c>
      <c r="C48" s="1" t="s">
        <v>23</v>
      </c>
      <c r="D48" s="6" t="s">
        <v>8</v>
      </c>
      <c r="E48" s="6">
        <v>1</v>
      </c>
      <c r="F48" s="6">
        <v>1</v>
      </c>
      <c r="G48" s="6"/>
      <c r="H48" s="6"/>
      <c r="I48" s="6"/>
    </row>
    <row r="49" spans="1:9" x14ac:dyDescent="0.3">
      <c r="A49" s="7" t="s">
        <v>45</v>
      </c>
      <c r="B49" s="4" t="s">
        <v>20</v>
      </c>
      <c r="C49" s="1" t="s">
        <v>21</v>
      </c>
      <c r="D49" s="6" t="s">
        <v>8</v>
      </c>
      <c r="E49" s="6">
        <v>1</v>
      </c>
      <c r="F49" s="6">
        <v>1</v>
      </c>
      <c r="G49" s="6"/>
      <c r="H49" s="6"/>
      <c r="I49" s="6"/>
    </row>
    <row r="50" spans="1:9" x14ac:dyDescent="0.3">
      <c r="A50" s="7" t="s">
        <v>45</v>
      </c>
      <c r="B50" s="4" t="s">
        <v>25</v>
      </c>
      <c r="C50" s="1" t="s">
        <v>13</v>
      </c>
      <c r="D50" s="6" t="s">
        <v>8</v>
      </c>
      <c r="E50" s="6">
        <v>1</v>
      </c>
      <c r="F50" s="6"/>
      <c r="G50" s="6">
        <v>1</v>
      </c>
      <c r="H50" s="6"/>
      <c r="I50" s="6"/>
    </row>
    <row r="51" spans="1:9" x14ac:dyDescent="0.3">
      <c r="A51" s="7" t="s">
        <v>45</v>
      </c>
      <c r="B51" s="4" t="s">
        <v>19</v>
      </c>
      <c r="C51" s="1"/>
      <c r="D51" s="6" t="s">
        <v>8</v>
      </c>
      <c r="E51" s="6">
        <v>1</v>
      </c>
      <c r="F51" s="6"/>
      <c r="G51" s="6">
        <v>1</v>
      </c>
      <c r="H51" s="6"/>
      <c r="I51" s="6"/>
    </row>
    <row r="52" spans="1:9" x14ac:dyDescent="0.3">
      <c r="A52" s="7" t="s">
        <v>45</v>
      </c>
      <c r="B52" s="4" t="s">
        <v>17</v>
      </c>
      <c r="C52" s="1"/>
      <c r="D52" s="6" t="s">
        <v>8</v>
      </c>
      <c r="E52" s="6">
        <v>1</v>
      </c>
      <c r="F52" s="6"/>
      <c r="G52" s="6">
        <v>1</v>
      </c>
      <c r="H52" s="6"/>
      <c r="I52" s="6"/>
    </row>
  </sheetData>
  <mergeCells count="14">
    <mergeCell ref="C6:D7"/>
    <mergeCell ref="F6:I6"/>
    <mergeCell ref="E6:E7"/>
    <mergeCell ref="C8:D8"/>
    <mergeCell ref="C9:D9"/>
    <mergeCell ref="C10:D10"/>
    <mergeCell ref="C17:D17"/>
    <mergeCell ref="C18:D18"/>
    <mergeCell ref="C11:D11"/>
    <mergeCell ref="C12:D12"/>
    <mergeCell ref="C13:D13"/>
    <mergeCell ref="C14:D14"/>
    <mergeCell ref="C15:D15"/>
    <mergeCell ref="C16:D16"/>
  </mergeCells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B34BE9-36D1-43BC-9B72-B4B81D0E3E81}">
          <x14:formula1>
            <xm:f>Склад!$A$7:$A$9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26F9-27A4-403A-8926-81E5F7A12C27}">
  <dimension ref="A6:A9"/>
  <sheetViews>
    <sheetView workbookViewId="0">
      <selection activeCell="A7" sqref="A7"/>
    </sheetView>
  </sheetViews>
  <sheetFormatPr defaultRowHeight="19.5" x14ac:dyDescent="0.3"/>
  <cols>
    <col min="1" max="1" width="12.5" customWidth="1"/>
  </cols>
  <sheetData>
    <row r="6" spans="1:1" x14ac:dyDescent="0.3">
      <c r="A6" s="10" t="s">
        <v>41</v>
      </c>
    </row>
    <row r="7" spans="1:1" x14ac:dyDescent="0.3">
      <c r="A7" s="10" t="s">
        <v>43</v>
      </c>
    </row>
    <row r="8" spans="1:1" x14ac:dyDescent="0.3">
      <c r="A8" s="10" t="s">
        <v>44</v>
      </c>
    </row>
    <row r="9" spans="1:1" x14ac:dyDescent="0.3">
      <c r="A9" s="10" t="s">
        <v>45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Проба</vt:lpstr>
      <vt:lpstr>Склад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Михаил</cp:lastModifiedBy>
  <dcterms:created xsi:type="dcterms:W3CDTF">2024-01-26T08:11:45Z</dcterms:created>
  <dcterms:modified xsi:type="dcterms:W3CDTF">2024-01-28T10:40:24Z</dcterms:modified>
</cp:coreProperties>
</file>