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3250" windowHeight="12600" tabRatio="737" activeTab="4"/>
  </bookViews>
  <sheets>
    <sheet name="птм" sheetId="5" r:id="rId1"/>
    <sheet name="Список рабочих" sheetId="2" r:id="rId2"/>
    <sheet name="аванс" sheetId="9" r:id="rId3"/>
    <sheet name="1" sheetId="3" r:id="rId4"/>
    <sheet name="Январь" sheetId="60" r:id="rId5"/>
    <sheet name="Лист1" sheetId="51" r:id="rId6"/>
  </sheets>
  <externalReferences>
    <externalReference r:id="rId7"/>
  </externalReferences>
  <definedNames>
    <definedName name="_xlnm.Print_Area" localSheetId="2">аванс!$A$1:$M$50</definedName>
    <definedName name="_xlnm.Print_Area" localSheetId="4">Январь!$A$1:$AZ$214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S8" i="51" l="1"/>
  <c r="AR8" i="51"/>
  <c r="AQ8" i="51"/>
  <c r="AP8" i="51"/>
  <c r="AO8" i="51"/>
  <c r="AN8" i="51"/>
  <c r="AM8" i="51"/>
  <c r="AL8" i="51"/>
  <c r="AK8" i="51"/>
  <c r="AJ8" i="51"/>
  <c r="AI8" i="51"/>
  <c r="AH8" i="51"/>
  <c r="AG8" i="51"/>
  <c r="AF8" i="51"/>
  <c r="AE8" i="51"/>
  <c r="AD8" i="51"/>
  <c r="AC8" i="51"/>
  <c r="AB8" i="51"/>
  <c r="AA8" i="51"/>
  <c r="Z8" i="51"/>
  <c r="Y8" i="51"/>
  <c r="X8" i="51"/>
  <c r="W8" i="51"/>
  <c r="V8" i="51"/>
  <c r="U8" i="51"/>
  <c r="T8" i="51"/>
  <c r="S8" i="51"/>
  <c r="R8" i="51"/>
  <c r="Q8" i="51"/>
  <c r="P8" i="51"/>
  <c r="O8" i="51"/>
  <c r="BD33" i="51" l="1"/>
  <c r="BD32" i="51"/>
  <c r="CF32" i="51" s="1"/>
  <c r="BH32" i="51" s="1"/>
  <c r="BD31" i="51"/>
  <c r="BD30" i="51"/>
  <c r="BD29" i="51"/>
  <c r="BD28" i="51"/>
  <c r="CF28" i="51" s="1"/>
  <c r="BH28" i="51" s="1"/>
  <c r="BD27" i="51"/>
  <c r="BD26" i="51"/>
  <c r="BD25" i="51"/>
  <c r="BD24" i="51"/>
  <c r="CG24" i="51" s="1"/>
  <c r="BD23" i="51"/>
  <c r="BD22" i="51"/>
  <c r="CF22" i="51" s="1"/>
  <c r="BH22" i="51" s="1"/>
  <c r="BD21" i="51"/>
  <c r="BD20" i="51"/>
  <c r="BD19" i="51"/>
  <c r="BD18" i="51"/>
  <c r="CF18" i="51" s="1"/>
  <c r="BH18" i="51" s="1"/>
  <c r="BD17" i="51"/>
  <c r="BD16" i="51"/>
  <c r="BD15" i="51"/>
  <c r="BD14" i="51"/>
  <c r="CF14" i="51" s="1"/>
  <c r="BH14" i="51" s="1"/>
  <c r="BD13" i="51"/>
  <c r="BD12" i="51"/>
  <c r="CF12" i="51" s="1"/>
  <c r="BH12" i="51" s="1"/>
  <c r="BD11" i="51"/>
  <c r="BD10" i="51"/>
  <c r="BD9" i="51"/>
  <c r="A8" i="51"/>
  <c r="BD8" i="51"/>
  <c r="CG8" i="51" s="1"/>
  <c r="CF30" i="51"/>
  <c r="BH30" i="51" s="1"/>
  <c r="CF26" i="51"/>
  <c r="BH26" i="51" s="1"/>
  <c r="CG22" i="51"/>
  <c r="CF16" i="51"/>
  <c r="BH16" i="51" s="1"/>
  <c r="CF13" i="51"/>
  <c r="BH13" i="51" s="1"/>
  <c r="CF10" i="51"/>
  <c r="BH10" i="51" s="1"/>
  <c r="A33" i="51"/>
  <c r="A32" i="51"/>
  <c r="A31" i="51"/>
  <c r="A30" i="51"/>
  <c r="A29" i="51"/>
  <c r="A28" i="51"/>
  <c r="A27" i="51"/>
  <c r="A26" i="51"/>
  <c r="A25" i="51"/>
  <c r="A24" i="51"/>
  <c r="A23" i="51"/>
  <c r="A22" i="51"/>
  <c r="A21" i="51"/>
  <c r="A20" i="51"/>
  <c r="A19" i="51"/>
  <c r="A18" i="51"/>
  <c r="A17" i="51"/>
  <c r="A16" i="51"/>
  <c r="A15" i="51"/>
  <c r="A14" i="51"/>
  <c r="A13" i="51"/>
  <c r="A12" i="51"/>
  <c r="A11" i="51"/>
  <c r="A10" i="51"/>
  <c r="A9" i="51"/>
  <c r="CF33" i="51"/>
  <c r="BH33" i="51" s="1"/>
  <c r="BJ33" i="51"/>
  <c r="CG33" i="51"/>
  <c r="AT33" i="51"/>
  <c r="BO33" i="51" s="1"/>
  <c r="BJ32" i="51"/>
  <c r="AT32" i="51"/>
  <c r="BO32" i="51" s="1"/>
  <c r="CF31" i="51"/>
  <c r="BH31" i="51" s="1"/>
  <c r="BJ31" i="51"/>
  <c r="CG31" i="51"/>
  <c r="AT31" i="51"/>
  <c r="BO31" i="51" s="1"/>
  <c r="BJ30" i="51"/>
  <c r="AT30" i="51"/>
  <c r="BO30" i="51" s="1"/>
  <c r="CF29" i="51"/>
  <c r="BH29" i="51" s="1"/>
  <c r="BJ29" i="51"/>
  <c r="CG29" i="51"/>
  <c r="AT29" i="51"/>
  <c r="BO29" i="51" s="1"/>
  <c r="BJ28" i="51"/>
  <c r="AT28" i="51"/>
  <c r="BO28" i="51" s="1"/>
  <c r="CF27" i="51"/>
  <c r="BH27" i="51" s="1"/>
  <c r="BJ27" i="51"/>
  <c r="CG27" i="51"/>
  <c r="AT27" i="51"/>
  <c r="BO27" i="51" s="1"/>
  <c r="BJ26" i="51"/>
  <c r="AT26" i="51"/>
  <c r="BO26" i="51" s="1"/>
  <c r="CF25" i="51"/>
  <c r="BH25" i="51" s="1"/>
  <c r="BJ25" i="51"/>
  <c r="CG25" i="51"/>
  <c r="AT25" i="51"/>
  <c r="BO25" i="51" s="1"/>
  <c r="CF24" i="51"/>
  <c r="BH24" i="51" s="1"/>
  <c r="BJ24" i="51"/>
  <c r="CH24" i="51" s="1"/>
  <c r="AT24" i="51"/>
  <c r="BO24" i="51" s="1"/>
  <c r="CF23" i="51"/>
  <c r="BH23" i="51" s="1"/>
  <c r="BJ23" i="51"/>
  <c r="CG23" i="51"/>
  <c r="AT23" i="51"/>
  <c r="BO23" i="51" s="1"/>
  <c r="BJ22" i="51"/>
  <c r="CH22" i="51" s="1"/>
  <c r="AT22" i="51"/>
  <c r="BO22" i="51" s="1"/>
  <c r="CF21" i="51"/>
  <c r="BH21" i="51" s="1"/>
  <c r="BJ21" i="51"/>
  <c r="CG21" i="51"/>
  <c r="AT21" i="51"/>
  <c r="BO21" i="51" s="1"/>
  <c r="BO20" i="51"/>
  <c r="AT20" i="51"/>
  <c r="BQ20" i="51" s="1"/>
  <c r="CG19" i="51"/>
  <c r="BO19" i="51"/>
  <c r="CF19" i="51"/>
  <c r="BH19" i="51" s="1"/>
  <c r="AT19" i="51"/>
  <c r="BQ19" i="51" s="1"/>
  <c r="BO18" i="51"/>
  <c r="AT18" i="51"/>
  <c r="BQ18" i="51" s="1"/>
  <c r="CG17" i="51"/>
  <c r="CF17" i="51"/>
  <c r="BH17" i="51" s="1"/>
  <c r="AT17" i="51"/>
  <c r="BQ17" i="51" s="1"/>
  <c r="AT16" i="51"/>
  <c r="BQ16" i="51" s="1"/>
  <c r="CG15" i="51"/>
  <c r="CF15" i="51"/>
  <c r="BH15" i="51" s="1"/>
  <c r="AT15" i="51"/>
  <c r="BQ15" i="51" s="1"/>
  <c r="AT14" i="51"/>
  <c r="BQ14" i="51" s="1"/>
  <c r="CG13" i="51"/>
  <c r="AT13" i="51"/>
  <c r="BQ13" i="51" s="1"/>
  <c r="AT12" i="51"/>
  <c r="BQ12" i="51" s="1"/>
  <c r="CG11" i="51"/>
  <c r="CF11" i="51"/>
  <c r="BH11" i="51" s="1"/>
  <c r="AT11" i="51"/>
  <c r="BQ11" i="51" s="1"/>
  <c r="AT10" i="51"/>
  <c r="BQ10" i="51" s="1"/>
  <c r="CG9" i="51"/>
  <c r="CF9" i="51"/>
  <c r="BH9" i="51" s="1"/>
  <c r="AT9" i="51"/>
  <c r="BO9" i="51" s="1"/>
  <c r="O7" i="51"/>
  <c r="P7" i="51" s="1"/>
  <c r="BY22" i="51" l="1"/>
  <c r="BY24" i="51"/>
  <c r="CG26" i="51"/>
  <c r="CG28" i="51"/>
  <c r="CG30" i="51"/>
  <c r="CG32" i="51"/>
  <c r="BO10" i="51"/>
  <c r="BO12" i="51"/>
  <c r="BO16" i="51"/>
  <c r="BO14" i="51"/>
  <c r="BJ9" i="51"/>
  <c r="CI9" i="51" s="1"/>
  <c r="BO11" i="51"/>
  <c r="BO13" i="51"/>
  <c r="BO15" i="51"/>
  <c r="BO17" i="51"/>
  <c r="CG20" i="51"/>
  <c r="CF20" i="51"/>
  <c r="BH20" i="51" s="1"/>
  <c r="CI21" i="51"/>
  <c r="BS21" i="51"/>
  <c r="CE21" i="51" s="1"/>
  <c r="CJ21" i="51"/>
  <c r="BF21" i="51"/>
  <c r="CI23" i="51"/>
  <c r="BS23" i="51"/>
  <c r="CE23" i="51" s="1"/>
  <c r="CJ23" i="51"/>
  <c r="BF23" i="51"/>
  <c r="CI25" i="51"/>
  <c r="BS25" i="51"/>
  <c r="CE25" i="51" s="1"/>
  <c r="CJ25" i="51"/>
  <c r="BF25" i="51"/>
  <c r="CH25" i="51"/>
  <c r="BY25" i="51"/>
  <c r="CF8" i="51"/>
  <c r="BH8" i="51" s="1"/>
  <c r="BQ9" i="51"/>
  <c r="CD9" i="51" s="1"/>
  <c r="CG10" i="51"/>
  <c r="CG12" i="51"/>
  <c r="CG14" i="51"/>
  <c r="CG16" i="51"/>
  <c r="CG18" i="51"/>
  <c r="BY21" i="51"/>
  <c r="CH21" i="51"/>
  <c r="CI22" i="51"/>
  <c r="BS22" i="51"/>
  <c r="CE22" i="51" s="1"/>
  <c r="CJ22" i="51"/>
  <c r="BF22" i="51"/>
  <c r="BY23" i="51"/>
  <c r="CH23" i="51"/>
  <c r="CI24" i="51"/>
  <c r="BS24" i="51"/>
  <c r="CE24" i="51" s="1"/>
  <c r="CJ24" i="51"/>
  <c r="BF24" i="51"/>
  <c r="CI26" i="51"/>
  <c r="BS26" i="51"/>
  <c r="CE26" i="51" s="1"/>
  <c r="BY26" i="51"/>
  <c r="CH26" i="51"/>
  <c r="CI27" i="51"/>
  <c r="BS27" i="51"/>
  <c r="CE27" i="51" s="1"/>
  <c r="BY27" i="51"/>
  <c r="CH27" i="51"/>
  <c r="CI28" i="51"/>
  <c r="BS28" i="51"/>
  <c r="CE28" i="51" s="1"/>
  <c r="BY28" i="51"/>
  <c r="CH28" i="51"/>
  <c r="CI29" i="51"/>
  <c r="BS29" i="51"/>
  <c r="CE29" i="51" s="1"/>
  <c r="BY29" i="51"/>
  <c r="CH29" i="51"/>
  <c r="CI30" i="51"/>
  <c r="BS30" i="51"/>
  <c r="CE30" i="51" s="1"/>
  <c r="BY30" i="51"/>
  <c r="CH30" i="51"/>
  <c r="CI31" i="51"/>
  <c r="BS31" i="51"/>
  <c r="CE31" i="51" s="1"/>
  <c r="BY31" i="51"/>
  <c r="CH31" i="51"/>
  <c r="CI32" i="51"/>
  <c r="BS32" i="51"/>
  <c r="CE32" i="51" s="1"/>
  <c r="BY32" i="51"/>
  <c r="CH32" i="51"/>
  <c r="CI33" i="51"/>
  <c r="BS33" i="51"/>
  <c r="CE33" i="51" s="1"/>
  <c r="BY33" i="51"/>
  <c r="CH33" i="51"/>
  <c r="Q7" i="51"/>
  <c r="R7" i="51" s="1"/>
  <c r="S7" i="51" s="1"/>
  <c r="BJ10" i="51"/>
  <c r="BJ11" i="51"/>
  <c r="BJ12" i="51"/>
  <c r="BJ13" i="51"/>
  <c r="BJ14" i="51"/>
  <c r="BJ15" i="51"/>
  <c r="BJ16" i="51"/>
  <c r="BJ17" i="51"/>
  <c r="BJ18" i="51"/>
  <c r="BJ19" i="51"/>
  <c r="BJ20" i="51"/>
  <c r="BQ21" i="51"/>
  <c r="BQ22" i="51"/>
  <c r="BQ23" i="51"/>
  <c r="BQ24" i="51"/>
  <c r="BQ25" i="51"/>
  <c r="BF26" i="51"/>
  <c r="BQ26" i="51"/>
  <c r="CJ26" i="51"/>
  <c r="BF27" i="51"/>
  <c r="BQ27" i="51"/>
  <c r="CJ27" i="51"/>
  <c r="BF28" i="51"/>
  <c r="BQ28" i="51"/>
  <c r="CJ28" i="51"/>
  <c r="BF29" i="51"/>
  <c r="BQ29" i="51"/>
  <c r="CJ29" i="51"/>
  <c r="BF30" i="51"/>
  <c r="BQ30" i="51"/>
  <c r="CJ30" i="51"/>
  <c r="BF31" i="51"/>
  <c r="BQ31" i="51"/>
  <c r="CJ31" i="51"/>
  <c r="BF32" i="51"/>
  <c r="BQ32" i="51"/>
  <c r="CJ32" i="51"/>
  <c r="BF33" i="51"/>
  <c r="BQ33" i="51"/>
  <c r="CJ33" i="51"/>
  <c r="AL211" i="60"/>
  <c r="AL210" i="60"/>
  <c r="AL209" i="60"/>
  <c r="AL208" i="60"/>
  <c r="AL207" i="60"/>
  <c r="AL206" i="60"/>
  <c r="AL205" i="60"/>
  <c r="AL204" i="60"/>
  <c r="AL203" i="60"/>
  <c r="AL202" i="60"/>
  <c r="AL201" i="60"/>
  <c r="AK211" i="60"/>
  <c r="AK210" i="60"/>
  <c r="AK209" i="60"/>
  <c r="AK208" i="60"/>
  <c r="AK207" i="60"/>
  <c r="AK206" i="60"/>
  <c r="AK205" i="60"/>
  <c r="AK204" i="60"/>
  <c r="AK203" i="60"/>
  <c r="AK202" i="60"/>
  <c r="AK201" i="60"/>
  <c r="AJ211" i="60"/>
  <c r="AJ210" i="60"/>
  <c r="AJ209" i="60"/>
  <c r="AJ208" i="60"/>
  <c r="AJ207" i="60"/>
  <c r="AJ206" i="60"/>
  <c r="AJ205" i="60"/>
  <c r="AJ204" i="60"/>
  <c r="AJ203" i="60"/>
  <c r="AJ202" i="60"/>
  <c r="AJ201" i="60"/>
  <c r="AL200" i="60"/>
  <c r="AK200" i="60"/>
  <c r="AJ200" i="60"/>
  <c r="AL102" i="60"/>
  <c r="AL101" i="60"/>
  <c r="AL100" i="60"/>
  <c r="AL99" i="60"/>
  <c r="AL98" i="60"/>
  <c r="AL97" i="60"/>
  <c r="AL96" i="60"/>
  <c r="AL95" i="60"/>
  <c r="AL94" i="60"/>
  <c r="AL93" i="60"/>
  <c r="AL92" i="60"/>
  <c r="AL91" i="60"/>
  <c r="AL90" i="60"/>
  <c r="AL89" i="60"/>
  <c r="AL88" i="60"/>
  <c r="AL87" i="60"/>
  <c r="AL86" i="60"/>
  <c r="AL85" i="60"/>
  <c r="AL84" i="60"/>
  <c r="AL83" i="60"/>
  <c r="AL82" i="60"/>
  <c r="AL81" i="60"/>
  <c r="AL80" i="60"/>
  <c r="AL79" i="60"/>
  <c r="AL78" i="60"/>
  <c r="AL77" i="60"/>
  <c r="AL76" i="60"/>
  <c r="AL75" i="60"/>
  <c r="AL74" i="60"/>
  <c r="AL73" i="60"/>
  <c r="AL72" i="60"/>
  <c r="AL71" i="60"/>
  <c r="AL70" i="60"/>
  <c r="AL69" i="60"/>
  <c r="AL68" i="60"/>
  <c r="AL67" i="60"/>
  <c r="AL66" i="60"/>
  <c r="AL65" i="60"/>
  <c r="AL64" i="60"/>
  <c r="AL63" i="60"/>
  <c r="AL62" i="60"/>
  <c r="AL61" i="60"/>
  <c r="AL60" i="60"/>
  <c r="AL59" i="60"/>
  <c r="AL58" i="60"/>
  <c r="AL57" i="60"/>
  <c r="AL56" i="60"/>
  <c r="AL55" i="60"/>
  <c r="AK102" i="60"/>
  <c r="AK101" i="60"/>
  <c r="AK100" i="60"/>
  <c r="AK99" i="60"/>
  <c r="AK98" i="60"/>
  <c r="AK97" i="60"/>
  <c r="AK96" i="60"/>
  <c r="AK95" i="60"/>
  <c r="AK94" i="60"/>
  <c r="AK93" i="60"/>
  <c r="AK92" i="60"/>
  <c r="AK91" i="60"/>
  <c r="AK90" i="60"/>
  <c r="AK89" i="60"/>
  <c r="AK88" i="60"/>
  <c r="AK87" i="60"/>
  <c r="AK86" i="60"/>
  <c r="AK85" i="60"/>
  <c r="AK84" i="60"/>
  <c r="AK83" i="60"/>
  <c r="AK82" i="60"/>
  <c r="AK81" i="60"/>
  <c r="AK80" i="60"/>
  <c r="AK79" i="60"/>
  <c r="AK78" i="60"/>
  <c r="AK77" i="60"/>
  <c r="AK76" i="60"/>
  <c r="AK75" i="60"/>
  <c r="AK74" i="60"/>
  <c r="AK73" i="60"/>
  <c r="AK72" i="60"/>
  <c r="AK71" i="60"/>
  <c r="AK70" i="60"/>
  <c r="AK69" i="60"/>
  <c r="AK68" i="60"/>
  <c r="AK67" i="60"/>
  <c r="AK66" i="60"/>
  <c r="AK65" i="60"/>
  <c r="AK64" i="60"/>
  <c r="AK63" i="60"/>
  <c r="AK62" i="60"/>
  <c r="AK61" i="60"/>
  <c r="AK60" i="60"/>
  <c r="AK59" i="60"/>
  <c r="AK58" i="60"/>
  <c r="AK57" i="60"/>
  <c r="AK56" i="60"/>
  <c r="AK55" i="60"/>
  <c r="AK3" i="60"/>
  <c r="AJ102" i="60"/>
  <c r="AJ101" i="60"/>
  <c r="AJ100" i="60"/>
  <c r="AJ99" i="60"/>
  <c r="AJ98" i="60"/>
  <c r="AJ97" i="60"/>
  <c r="AJ96" i="60"/>
  <c r="AJ95" i="60"/>
  <c r="AJ94" i="60"/>
  <c r="AJ93" i="60"/>
  <c r="AJ92" i="60"/>
  <c r="AJ91" i="60"/>
  <c r="AJ90" i="60"/>
  <c r="AJ89" i="60"/>
  <c r="AJ88" i="60"/>
  <c r="AJ87" i="60"/>
  <c r="AJ86" i="60"/>
  <c r="AJ85" i="60"/>
  <c r="AJ84" i="60"/>
  <c r="AJ83" i="60"/>
  <c r="AJ82" i="60"/>
  <c r="AJ81" i="60"/>
  <c r="AJ80" i="60"/>
  <c r="AJ79" i="60"/>
  <c r="AJ78" i="60"/>
  <c r="AJ77" i="60"/>
  <c r="AJ76" i="60"/>
  <c r="AJ75" i="60"/>
  <c r="AJ74" i="60"/>
  <c r="AJ73" i="60"/>
  <c r="AJ72" i="60"/>
  <c r="AJ71" i="60"/>
  <c r="AJ70" i="60"/>
  <c r="AJ69" i="60"/>
  <c r="AJ68" i="60"/>
  <c r="AJ67" i="60"/>
  <c r="AJ66" i="60"/>
  <c r="AJ65" i="60"/>
  <c r="AJ64" i="60"/>
  <c r="AJ63" i="60"/>
  <c r="AJ62" i="60"/>
  <c r="AJ61" i="60"/>
  <c r="AJ60" i="60"/>
  <c r="AJ59" i="60"/>
  <c r="AJ58" i="60"/>
  <c r="AJ57" i="60"/>
  <c r="AJ56" i="60"/>
  <c r="AJ55" i="60"/>
  <c r="AJ3" i="60"/>
  <c r="AJ4" i="60"/>
  <c r="AL51" i="60"/>
  <c r="AL50" i="60"/>
  <c r="AL49" i="60"/>
  <c r="AL48" i="60"/>
  <c r="AL47" i="60"/>
  <c r="AL46" i="60"/>
  <c r="AL45" i="60"/>
  <c r="AL44" i="60"/>
  <c r="AL43" i="60"/>
  <c r="AL42" i="60"/>
  <c r="AL41" i="60"/>
  <c r="AL40" i="60"/>
  <c r="AL39" i="60"/>
  <c r="AL38" i="60"/>
  <c r="AL37" i="60"/>
  <c r="AL36" i="60"/>
  <c r="AL35" i="60"/>
  <c r="AL34" i="60"/>
  <c r="AL33" i="60"/>
  <c r="AL32" i="60"/>
  <c r="AL31" i="60"/>
  <c r="AL30" i="60"/>
  <c r="AL29" i="60"/>
  <c r="AL28" i="60"/>
  <c r="AL27" i="60"/>
  <c r="AL26" i="60"/>
  <c r="AL25" i="60"/>
  <c r="AL24" i="60"/>
  <c r="AL23" i="60"/>
  <c r="AL22" i="60"/>
  <c r="AL21" i="60"/>
  <c r="AL20" i="60"/>
  <c r="AL19" i="60"/>
  <c r="AL18" i="60"/>
  <c r="AL17" i="60"/>
  <c r="AL16" i="60"/>
  <c r="AL15" i="60"/>
  <c r="AL14" i="60"/>
  <c r="AL13" i="60"/>
  <c r="AL12" i="60"/>
  <c r="AL11" i="60"/>
  <c r="AL10" i="60"/>
  <c r="AL9" i="60"/>
  <c r="AL8" i="60"/>
  <c r="AL7" i="60"/>
  <c r="AL6" i="60"/>
  <c r="AL5" i="60"/>
  <c r="AL4" i="60"/>
  <c r="AK51" i="60"/>
  <c r="AK50" i="60"/>
  <c r="AK49" i="60"/>
  <c r="AK48" i="60"/>
  <c r="AK47" i="60"/>
  <c r="AK46" i="60"/>
  <c r="AK45" i="60"/>
  <c r="AK44" i="60"/>
  <c r="AK43" i="60"/>
  <c r="AK42" i="60"/>
  <c r="AK41" i="60"/>
  <c r="AK40" i="60"/>
  <c r="AK39" i="60"/>
  <c r="AK38" i="60"/>
  <c r="AK37" i="60"/>
  <c r="AK36" i="60"/>
  <c r="AK35" i="60"/>
  <c r="AK34" i="60"/>
  <c r="AK33" i="60"/>
  <c r="AK32" i="60"/>
  <c r="AK31" i="60"/>
  <c r="AK30" i="60"/>
  <c r="AK29" i="60"/>
  <c r="AK28" i="60"/>
  <c r="AK27" i="60"/>
  <c r="AK26" i="60"/>
  <c r="AK25" i="60"/>
  <c r="AK24" i="60"/>
  <c r="AK23" i="60"/>
  <c r="AK22" i="60"/>
  <c r="AK21" i="60"/>
  <c r="AK20" i="60"/>
  <c r="AK19" i="60"/>
  <c r="AK18" i="60"/>
  <c r="AK17" i="60"/>
  <c r="AK16" i="60"/>
  <c r="AK15" i="60"/>
  <c r="AK14" i="60"/>
  <c r="AK13" i="60"/>
  <c r="AK12" i="60"/>
  <c r="AK11" i="60"/>
  <c r="AK10" i="60"/>
  <c r="AK9" i="60"/>
  <c r="AK8" i="60"/>
  <c r="AK7" i="60"/>
  <c r="AK6" i="60"/>
  <c r="AK5" i="60"/>
  <c r="AK4" i="60"/>
  <c r="AJ51" i="60"/>
  <c r="AJ50" i="60"/>
  <c r="AJ49" i="60"/>
  <c r="AJ48" i="60"/>
  <c r="AJ47" i="60"/>
  <c r="AJ46" i="60"/>
  <c r="AJ45" i="60"/>
  <c r="AJ44" i="60"/>
  <c r="AJ43" i="60"/>
  <c r="AJ42" i="60"/>
  <c r="AJ41" i="60"/>
  <c r="AJ40" i="60"/>
  <c r="AJ39" i="60"/>
  <c r="AJ38" i="60"/>
  <c r="AJ37" i="60"/>
  <c r="AJ36" i="60"/>
  <c r="AJ35" i="60"/>
  <c r="AJ34" i="60"/>
  <c r="AJ33" i="60"/>
  <c r="AJ32" i="60"/>
  <c r="AJ31" i="60"/>
  <c r="AJ30" i="60"/>
  <c r="AJ29" i="60"/>
  <c r="AJ28" i="60"/>
  <c r="AJ27" i="60"/>
  <c r="AJ26" i="60"/>
  <c r="AJ25" i="60"/>
  <c r="AJ24" i="60"/>
  <c r="AJ23" i="60"/>
  <c r="AJ22" i="60"/>
  <c r="AJ21" i="60"/>
  <c r="AJ20" i="60"/>
  <c r="AJ19" i="60"/>
  <c r="AJ18" i="60"/>
  <c r="AJ17" i="60"/>
  <c r="AJ16" i="60"/>
  <c r="AJ15" i="60"/>
  <c r="AJ14" i="60"/>
  <c r="AJ13" i="60"/>
  <c r="AJ12" i="60"/>
  <c r="AJ11" i="60"/>
  <c r="AJ10" i="60"/>
  <c r="AJ9" i="60"/>
  <c r="AJ8" i="60"/>
  <c r="AJ7" i="60"/>
  <c r="AJ6" i="60"/>
  <c r="AJ5" i="60"/>
  <c r="AL3" i="60"/>
  <c r="CJ9" i="51" l="1"/>
  <c r="BY9" i="51" s="1"/>
  <c r="BF9" i="51" s="1"/>
  <c r="CH9" i="51" s="1"/>
  <c r="CI20" i="51"/>
  <c r="BS20" i="51"/>
  <c r="CE20" i="51" s="1"/>
  <c r="CJ20" i="51"/>
  <c r="BF20" i="51"/>
  <c r="BY20" i="51"/>
  <c r="CH20" i="51"/>
  <c r="CJ18" i="51"/>
  <c r="CH18" i="51"/>
  <c r="BY18" i="51"/>
  <c r="BF18" i="51"/>
  <c r="BS18" i="51"/>
  <c r="CE18" i="51" s="1"/>
  <c r="CI18" i="51"/>
  <c r="CJ16" i="51"/>
  <c r="CH16" i="51"/>
  <c r="BY16" i="51"/>
  <c r="BF16" i="51"/>
  <c r="BS16" i="51"/>
  <c r="CE16" i="51" s="1"/>
  <c r="CI16" i="51"/>
  <c r="CJ14" i="51"/>
  <c r="CH14" i="51"/>
  <c r="BY14" i="51"/>
  <c r="BF14" i="51"/>
  <c r="BS14" i="51"/>
  <c r="CE14" i="51" s="1"/>
  <c r="CI14" i="51"/>
  <c r="CJ12" i="51"/>
  <c r="CH12" i="51"/>
  <c r="BY12" i="51"/>
  <c r="BF12" i="51"/>
  <c r="BS12" i="51"/>
  <c r="CE12" i="51" s="1"/>
  <c r="CI12" i="51"/>
  <c r="CJ10" i="51"/>
  <c r="CH10" i="51"/>
  <c r="BY10" i="51"/>
  <c r="BF10" i="51"/>
  <c r="BS10" i="51"/>
  <c r="CE10" i="51" s="1"/>
  <c r="CI10" i="51"/>
  <c r="T7" i="51"/>
  <c r="U7" i="51" s="1"/>
  <c r="V7" i="51" s="1"/>
  <c r="W7" i="51" s="1"/>
  <c r="CJ19" i="51"/>
  <c r="CH19" i="51"/>
  <c r="BY19" i="51"/>
  <c r="BF19" i="51"/>
  <c r="CI19" i="51"/>
  <c r="BS19" i="51"/>
  <c r="CE19" i="51" s="1"/>
  <c r="CJ17" i="51"/>
  <c r="CH17" i="51"/>
  <c r="BY17" i="51"/>
  <c r="BF17" i="51"/>
  <c r="CI17" i="51"/>
  <c r="BS17" i="51"/>
  <c r="CE17" i="51" s="1"/>
  <c r="CJ15" i="51"/>
  <c r="CH15" i="51"/>
  <c r="BY15" i="51"/>
  <c r="BF15" i="51"/>
  <c r="CI15" i="51"/>
  <c r="BS15" i="51"/>
  <c r="CE15" i="51" s="1"/>
  <c r="CJ13" i="51"/>
  <c r="CH13" i="51"/>
  <c r="BY13" i="51"/>
  <c r="BF13" i="51"/>
  <c r="CI13" i="51"/>
  <c r="BS13" i="51"/>
  <c r="CE13" i="51" s="1"/>
  <c r="CJ11" i="51"/>
  <c r="CH11" i="51"/>
  <c r="BY11" i="51"/>
  <c r="BF11" i="51"/>
  <c r="CI11" i="51"/>
  <c r="BS11" i="51"/>
  <c r="CE11" i="51" s="1"/>
  <c r="BS9" i="51"/>
  <c r="CE9" i="51" s="1"/>
  <c r="AN211" i="60"/>
  <c r="AM211" i="60"/>
  <c r="AN210" i="60"/>
  <c r="AM210" i="60"/>
  <c r="AN209" i="60"/>
  <c r="AN208" i="60"/>
  <c r="AN207" i="60"/>
  <c r="AN206" i="60"/>
  <c r="AN205" i="60"/>
  <c r="AN204" i="60"/>
  <c r="AN203" i="60"/>
  <c r="AN202" i="60"/>
  <c r="AN201" i="60"/>
  <c r="AN200" i="60"/>
  <c r="AJ212" i="60"/>
  <c r="AR105" i="60"/>
  <c r="AP105" i="60"/>
  <c r="AO105" i="60"/>
  <c r="AR104" i="60"/>
  <c r="AP104" i="60"/>
  <c r="AO104" i="60"/>
  <c r="AR103" i="60"/>
  <c r="AP103" i="60"/>
  <c r="AO103" i="60"/>
  <c r="AR102" i="60"/>
  <c r="AP102" i="60"/>
  <c r="AO102" i="60"/>
  <c r="AN102" i="60"/>
  <c r="AM102" i="60"/>
  <c r="B102" i="60"/>
  <c r="AN101" i="60"/>
  <c r="B101" i="60"/>
  <c r="A101" i="60"/>
  <c r="A102" i="60" s="1"/>
  <c r="AN100" i="60"/>
  <c r="B100" i="60"/>
  <c r="AN99" i="60"/>
  <c r="B99" i="60"/>
  <c r="AN98" i="60"/>
  <c r="AM98" i="60"/>
  <c r="B98" i="60"/>
  <c r="AN97" i="60"/>
  <c r="B97" i="60"/>
  <c r="AN96" i="60"/>
  <c r="B96" i="60"/>
  <c r="AN95" i="60"/>
  <c r="B95" i="60"/>
  <c r="A95" i="60"/>
  <c r="A96" i="60" s="1"/>
  <c r="A97" i="60" s="1"/>
  <c r="A98" i="60" s="1"/>
  <c r="A99" i="60" s="1"/>
  <c r="AN94" i="60"/>
  <c r="AM94" i="60"/>
  <c r="B94" i="60"/>
  <c r="AN93" i="60"/>
  <c r="AM93" i="60"/>
  <c r="C93" i="60"/>
  <c r="B93" i="60"/>
  <c r="AN92" i="60"/>
  <c r="C92" i="60"/>
  <c r="B92" i="60"/>
  <c r="AN91" i="60"/>
  <c r="AM91" i="60"/>
  <c r="C91" i="60"/>
  <c r="B91" i="60"/>
  <c r="AN90" i="60"/>
  <c r="C90" i="60"/>
  <c r="B90" i="60"/>
  <c r="AN89" i="60"/>
  <c r="AM89" i="60"/>
  <c r="C89" i="60"/>
  <c r="B89" i="60"/>
  <c r="AN88" i="60"/>
  <c r="C88" i="60"/>
  <c r="B88" i="60"/>
  <c r="AN87" i="60"/>
  <c r="AM87" i="60"/>
  <c r="C87" i="60"/>
  <c r="B87" i="60"/>
  <c r="AN86" i="60"/>
  <c r="C86" i="60"/>
  <c r="B86" i="60"/>
  <c r="AN85" i="60"/>
  <c r="AM85" i="60"/>
  <c r="C85" i="60"/>
  <c r="B85" i="60"/>
  <c r="AN84" i="60"/>
  <c r="C84" i="60"/>
  <c r="B84" i="60"/>
  <c r="AN83" i="60"/>
  <c r="AM83" i="60"/>
  <c r="C83" i="60"/>
  <c r="B83" i="60"/>
  <c r="AN82" i="60"/>
  <c r="C82" i="60"/>
  <c r="B82" i="60"/>
  <c r="AN81" i="60"/>
  <c r="AM81" i="60"/>
  <c r="C81" i="60"/>
  <c r="B81" i="60"/>
  <c r="AN80" i="60"/>
  <c r="C80" i="60"/>
  <c r="B80" i="60"/>
  <c r="AN79" i="60"/>
  <c r="AM79" i="60"/>
  <c r="C79" i="60"/>
  <c r="B79" i="60"/>
  <c r="AN78" i="60"/>
  <c r="C78" i="60"/>
  <c r="B78" i="60"/>
  <c r="AN77" i="60"/>
  <c r="AM77" i="60"/>
  <c r="C77" i="60"/>
  <c r="B77" i="60"/>
  <c r="AN76" i="60"/>
  <c r="C76" i="60"/>
  <c r="B76" i="60"/>
  <c r="AN75" i="60"/>
  <c r="AM75" i="60"/>
  <c r="C75" i="60"/>
  <c r="B75" i="60"/>
  <c r="AN74" i="60"/>
  <c r="C74" i="60"/>
  <c r="B74" i="60"/>
  <c r="AN73" i="60"/>
  <c r="AM73" i="60"/>
  <c r="C73" i="60"/>
  <c r="B73" i="60"/>
  <c r="AN72" i="60"/>
  <c r="C72" i="60"/>
  <c r="B72" i="60"/>
  <c r="AN71" i="60"/>
  <c r="AM71" i="60"/>
  <c r="C71" i="60"/>
  <c r="B71" i="60"/>
  <c r="AN70" i="60"/>
  <c r="C70" i="60"/>
  <c r="B70" i="60"/>
  <c r="AN69" i="60"/>
  <c r="AM69" i="60"/>
  <c r="C69" i="60"/>
  <c r="B69" i="60"/>
  <c r="AN68" i="60"/>
  <c r="AM68" i="60"/>
  <c r="C68" i="60"/>
  <c r="B68" i="60"/>
  <c r="AN67" i="60"/>
  <c r="AM67" i="60"/>
  <c r="C67" i="60"/>
  <c r="B67" i="60"/>
  <c r="AN66" i="60"/>
  <c r="C66" i="60"/>
  <c r="B66" i="60"/>
  <c r="AN65" i="60"/>
  <c r="AM65" i="60"/>
  <c r="C65" i="60"/>
  <c r="B65" i="60"/>
  <c r="AN64" i="60"/>
  <c r="C64" i="60"/>
  <c r="B64" i="60"/>
  <c r="AN63" i="60"/>
  <c r="C63" i="60"/>
  <c r="B63" i="60"/>
  <c r="AN62" i="60"/>
  <c r="C62" i="60"/>
  <c r="B62" i="60"/>
  <c r="AN61" i="60"/>
  <c r="C61" i="60"/>
  <c r="B61" i="60"/>
  <c r="AN60" i="60"/>
  <c r="C60" i="60"/>
  <c r="B60" i="60"/>
  <c r="AN59" i="60"/>
  <c r="C59" i="60"/>
  <c r="B59" i="60"/>
  <c r="AN58" i="60"/>
  <c r="C58" i="60"/>
  <c r="B58" i="60"/>
  <c r="AN57" i="60"/>
  <c r="C57" i="60"/>
  <c r="B57" i="60"/>
  <c r="AN56" i="60"/>
  <c r="C56" i="60"/>
  <c r="B56" i="60"/>
  <c r="A56" i="60"/>
  <c r="A57" i="60" s="1"/>
  <c r="A58" i="60" s="1"/>
  <c r="A59" i="60" s="1"/>
  <c r="A60" i="60" s="1"/>
  <c r="A61" i="60" s="1"/>
  <c r="A62" i="60" s="1"/>
  <c r="A63" i="60" s="1"/>
  <c r="A64" i="60" s="1"/>
  <c r="A65" i="60" s="1"/>
  <c r="A66" i="60" s="1"/>
  <c r="A67" i="60" s="1"/>
  <c r="A68" i="60" s="1"/>
  <c r="A69" i="60" s="1"/>
  <c r="A70" i="60" s="1"/>
  <c r="A71" i="60" s="1"/>
  <c r="A72" i="60" s="1"/>
  <c r="A73" i="60" s="1"/>
  <c r="A74" i="60" s="1"/>
  <c r="A75" i="60" s="1"/>
  <c r="A76" i="60" s="1"/>
  <c r="A77" i="60" s="1"/>
  <c r="A78" i="60" s="1"/>
  <c r="A79" i="60" s="1"/>
  <c r="A80" i="60" s="1"/>
  <c r="A81" i="60" s="1"/>
  <c r="A82" i="60" s="1"/>
  <c r="A83" i="60" s="1"/>
  <c r="AN55" i="60"/>
  <c r="C55" i="60"/>
  <c r="B55" i="60"/>
  <c r="AN51" i="60"/>
  <c r="C51" i="60"/>
  <c r="B51" i="60"/>
  <c r="AN50" i="60"/>
  <c r="C50" i="60"/>
  <c r="B50" i="60"/>
  <c r="AN49" i="60"/>
  <c r="C49" i="60"/>
  <c r="B49" i="60"/>
  <c r="AN48" i="60"/>
  <c r="C48" i="60"/>
  <c r="B48" i="60"/>
  <c r="AN47" i="60"/>
  <c r="C47" i="60"/>
  <c r="B47" i="60"/>
  <c r="AN46" i="60"/>
  <c r="C46" i="60"/>
  <c r="B46" i="60"/>
  <c r="AN45" i="60"/>
  <c r="C45" i="60"/>
  <c r="B45" i="60"/>
  <c r="AN44" i="60"/>
  <c r="C44" i="60"/>
  <c r="B44" i="60"/>
  <c r="AN43" i="60"/>
  <c r="C43" i="60"/>
  <c r="B43" i="60"/>
  <c r="AN42" i="60"/>
  <c r="C42" i="60"/>
  <c r="B42" i="60"/>
  <c r="AN41" i="60"/>
  <c r="C41" i="60"/>
  <c r="B41" i="60"/>
  <c r="AN40" i="60"/>
  <c r="C40" i="60"/>
  <c r="B40" i="60"/>
  <c r="AX39" i="60"/>
  <c r="AW39" i="60"/>
  <c r="AN39" i="60"/>
  <c r="C39" i="60"/>
  <c r="B39" i="60"/>
  <c r="AX38" i="60"/>
  <c r="AW38" i="60"/>
  <c r="AN38" i="60"/>
  <c r="C38" i="60"/>
  <c r="B38" i="60"/>
  <c r="AX37" i="60"/>
  <c r="AW37" i="60"/>
  <c r="AN37" i="60"/>
  <c r="C37" i="60"/>
  <c r="B37" i="60"/>
  <c r="AX36" i="60"/>
  <c r="AW36" i="60"/>
  <c r="AN36" i="60"/>
  <c r="C36" i="60"/>
  <c r="B36" i="60"/>
  <c r="AX35" i="60"/>
  <c r="AW35" i="60"/>
  <c r="AN35" i="60"/>
  <c r="C35" i="60"/>
  <c r="B35" i="60"/>
  <c r="AX34" i="60"/>
  <c r="AW34" i="60"/>
  <c r="AN34" i="60"/>
  <c r="C34" i="60"/>
  <c r="B34" i="60"/>
  <c r="AX33" i="60"/>
  <c r="AW33" i="60"/>
  <c r="AN33" i="60"/>
  <c r="C33" i="60"/>
  <c r="B33" i="60"/>
  <c r="AX32" i="60"/>
  <c r="AW32" i="60"/>
  <c r="AN32" i="60"/>
  <c r="C32" i="60"/>
  <c r="B32" i="60"/>
  <c r="AX31" i="60"/>
  <c r="AW31" i="60"/>
  <c r="AN31" i="60"/>
  <c r="C31" i="60"/>
  <c r="B31" i="60"/>
  <c r="AX30" i="60"/>
  <c r="AW30" i="60"/>
  <c r="AN30" i="60"/>
  <c r="C30" i="60"/>
  <c r="B30" i="60"/>
  <c r="AX29" i="60"/>
  <c r="AW29" i="60"/>
  <c r="AN29" i="60"/>
  <c r="C29" i="60"/>
  <c r="B29" i="60"/>
  <c r="AX28" i="60"/>
  <c r="AW28" i="60"/>
  <c r="AN28" i="60"/>
  <c r="C28" i="60"/>
  <c r="B28" i="60"/>
  <c r="AX27" i="60"/>
  <c r="AW27" i="60"/>
  <c r="AN27" i="60"/>
  <c r="AM27" i="60"/>
  <c r="C27" i="60"/>
  <c r="B27" i="60"/>
  <c r="AX26" i="60"/>
  <c r="AW26" i="60"/>
  <c r="AV26" i="60"/>
  <c r="AV27" i="60" s="1"/>
  <c r="AV28" i="60" s="1"/>
  <c r="AV29" i="60" s="1"/>
  <c r="AV30" i="60" s="1"/>
  <c r="AV31" i="60" s="1"/>
  <c r="AV32" i="60" s="1"/>
  <c r="AV33" i="60" s="1"/>
  <c r="AV34" i="60" s="1"/>
  <c r="AV35" i="60" s="1"/>
  <c r="AV36" i="60" s="1"/>
  <c r="AV37" i="60" s="1"/>
  <c r="AV38" i="60" s="1"/>
  <c r="AV39" i="60" s="1"/>
  <c r="AN26" i="60"/>
  <c r="C26" i="60"/>
  <c r="B26" i="60"/>
  <c r="AX25" i="60"/>
  <c r="AW25" i="60"/>
  <c r="AN25" i="60"/>
  <c r="C25" i="60"/>
  <c r="B25" i="60"/>
  <c r="AX24" i="60"/>
  <c r="AW24" i="60"/>
  <c r="AN24" i="60"/>
  <c r="AM24" i="60"/>
  <c r="C24" i="60"/>
  <c r="B24" i="60"/>
  <c r="A24" i="60"/>
  <c r="A25" i="60" s="1"/>
  <c r="A26" i="60" s="1"/>
  <c r="A27" i="60" s="1"/>
  <c r="A28" i="60" s="1"/>
  <c r="A29" i="60" s="1"/>
  <c r="A30" i="60" s="1"/>
  <c r="A31" i="60" s="1"/>
  <c r="A32" i="60" s="1"/>
  <c r="A33" i="60" s="1"/>
  <c r="A34" i="60" s="1"/>
  <c r="A35" i="60" s="1"/>
  <c r="A36" i="60" s="1"/>
  <c r="A37" i="60" s="1"/>
  <c r="A38" i="60" s="1"/>
  <c r="A39" i="60" s="1"/>
  <c r="A40" i="60" s="1"/>
  <c r="A41" i="60" s="1"/>
  <c r="A42" i="60" s="1"/>
  <c r="A43" i="60" s="1"/>
  <c r="A44" i="60" s="1"/>
  <c r="A45" i="60" s="1"/>
  <c r="A46" i="60" s="1"/>
  <c r="A47" i="60" s="1"/>
  <c r="A48" i="60" s="1"/>
  <c r="A49" i="60" s="1"/>
  <c r="A50" i="60" s="1"/>
  <c r="A51" i="60" s="1"/>
  <c r="AX23" i="60"/>
  <c r="AW23" i="60"/>
  <c r="AN23" i="60"/>
  <c r="C23" i="60"/>
  <c r="B23" i="60"/>
  <c r="A23" i="60"/>
  <c r="AX22" i="60"/>
  <c r="AW22" i="60"/>
  <c r="AN22" i="60"/>
  <c r="C22" i="60"/>
  <c r="B22" i="60"/>
  <c r="AX21" i="60"/>
  <c r="AW21" i="60"/>
  <c r="AN21" i="60"/>
  <c r="C21" i="60"/>
  <c r="B21" i="60"/>
  <c r="AX20" i="60"/>
  <c r="AW20" i="60"/>
  <c r="AV20" i="60"/>
  <c r="AV21" i="60" s="1"/>
  <c r="AV22" i="60" s="1"/>
  <c r="AN20" i="60"/>
  <c r="C20" i="60"/>
  <c r="B20" i="60"/>
  <c r="AX19" i="60"/>
  <c r="AW19" i="60"/>
  <c r="AN19" i="60"/>
  <c r="C19" i="60"/>
  <c r="B19" i="60"/>
  <c r="AX18" i="60"/>
  <c r="AW18" i="60"/>
  <c r="AN18" i="60"/>
  <c r="C18" i="60"/>
  <c r="B18" i="60"/>
  <c r="AX17" i="60"/>
  <c r="AW17" i="60"/>
  <c r="AV17" i="60"/>
  <c r="AV18" i="60" s="1"/>
  <c r="AN17" i="60"/>
  <c r="AM17" i="60"/>
  <c r="C17" i="60"/>
  <c r="B17" i="60"/>
  <c r="A17" i="60"/>
  <c r="A18" i="60" s="1"/>
  <c r="A19" i="60" s="1"/>
  <c r="AX16" i="60"/>
  <c r="AW16" i="60"/>
  <c r="AN16" i="60"/>
  <c r="C16" i="60"/>
  <c r="B16" i="60"/>
  <c r="AX15" i="60"/>
  <c r="AW15" i="60"/>
  <c r="AN15" i="60"/>
  <c r="C15" i="60"/>
  <c r="B15" i="60"/>
  <c r="AX14" i="60"/>
  <c r="AW14" i="60"/>
  <c r="AN14" i="60"/>
  <c r="C14" i="60"/>
  <c r="B14" i="60"/>
  <c r="A14" i="60"/>
  <c r="A15" i="60" s="1"/>
  <c r="AX13" i="60"/>
  <c r="AW13" i="60"/>
  <c r="AN13" i="60"/>
  <c r="C13" i="60"/>
  <c r="B13" i="60"/>
  <c r="AX12" i="60"/>
  <c r="AW12" i="60"/>
  <c r="AN12" i="60"/>
  <c r="C12" i="60"/>
  <c r="B12" i="60"/>
  <c r="AX11" i="60"/>
  <c r="AW11" i="60"/>
  <c r="AN11" i="60"/>
  <c r="C11" i="60"/>
  <c r="B11" i="60"/>
  <c r="AX10" i="60"/>
  <c r="AW10" i="60"/>
  <c r="AN10" i="60"/>
  <c r="C10" i="60"/>
  <c r="B10" i="60"/>
  <c r="AX9" i="60"/>
  <c r="AW9" i="60"/>
  <c r="AN9" i="60"/>
  <c r="C9" i="60"/>
  <c r="B9" i="60"/>
  <c r="AX8" i="60"/>
  <c r="AW8" i="60"/>
  <c r="AN8" i="60"/>
  <c r="C8" i="60"/>
  <c r="B8" i="60"/>
  <c r="AX7" i="60"/>
  <c r="AW7" i="60"/>
  <c r="AV7" i="60"/>
  <c r="AV8" i="60" s="1"/>
  <c r="AV9" i="60" s="1"/>
  <c r="AV10" i="60" s="1"/>
  <c r="AV11" i="60" s="1"/>
  <c r="AV12" i="60" s="1"/>
  <c r="AN7" i="60"/>
  <c r="C7" i="60"/>
  <c r="B7" i="60"/>
  <c r="AX6" i="60"/>
  <c r="AW6" i="60"/>
  <c r="AN6" i="60"/>
  <c r="C6" i="60"/>
  <c r="B6" i="60"/>
  <c r="AN5" i="60"/>
  <c r="C5" i="60"/>
  <c r="B5" i="60"/>
  <c r="AN4" i="60"/>
  <c r="C4" i="60"/>
  <c r="B4" i="60"/>
  <c r="A4" i="60"/>
  <c r="A5" i="60" s="1"/>
  <c r="A6" i="60" s="1"/>
  <c r="A7" i="60" s="1"/>
  <c r="A8" i="60" s="1"/>
  <c r="A9" i="60" s="1"/>
  <c r="AN3" i="60"/>
  <c r="AM3" i="60"/>
  <c r="C3" i="60"/>
  <c r="B3" i="60"/>
  <c r="X7" i="51" l="1"/>
  <c r="Y7" i="51" s="1"/>
  <c r="AM209" i="60"/>
  <c r="AM15" i="60"/>
  <c r="AM37" i="60"/>
  <c r="AM41" i="60"/>
  <c r="AM42" i="60"/>
  <c r="AM72" i="60"/>
  <c r="AM74" i="60"/>
  <c r="AM76" i="60"/>
  <c r="AM78" i="60"/>
  <c r="AM80" i="60"/>
  <c r="AM82" i="60"/>
  <c r="AM84" i="60"/>
  <c r="AM86" i="60"/>
  <c r="AM88" i="60"/>
  <c r="AM90" i="60"/>
  <c r="AM92" i="60"/>
  <c r="AM97" i="60"/>
  <c r="AM99" i="60"/>
  <c r="AM100" i="60"/>
  <c r="AM101" i="60"/>
  <c r="AN212" i="60"/>
  <c r="AM208" i="60"/>
  <c r="AM33" i="60"/>
  <c r="AM19" i="60"/>
  <c r="AM20" i="60"/>
  <c r="AM14" i="60"/>
  <c r="AM25" i="60"/>
  <c r="AM61" i="60"/>
  <c r="AM16" i="60"/>
  <c r="AM46" i="60"/>
  <c r="AM30" i="60"/>
  <c r="AM64" i="60"/>
  <c r="AM31" i="60"/>
  <c r="AM60" i="60"/>
  <c r="AM200" i="60"/>
  <c r="AM201" i="60"/>
  <c r="AM202" i="60"/>
  <c r="AM204" i="60"/>
  <c r="AM205" i="60"/>
  <c r="AM206" i="60"/>
  <c r="AM207" i="60"/>
  <c r="AM203" i="60"/>
  <c r="AM95" i="60"/>
  <c r="AM96" i="60"/>
  <c r="AM63" i="60"/>
  <c r="AM62" i="60"/>
  <c r="AM58" i="60"/>
  <c r="AM59" i="60"/>
  <c r="AM57" i="60"/>
  <c r="AM56" i="60"/>
  <c r="AM51" i="60"/>
  <c r="AM47" i="60"/>
  <c r="AM45" i="60"/>
  <c r="AM43" i="60"/>
  <c r="AM39" i="60"/>
  <c r="AM35" i="60"/>
  <c r="AM23" i="60"/>
  <c r="AM29" i="60"/>
  <c r="AM28" i="60"/>
  <c r="AM49" i="60"/>
  <c r="AM6" i="60"/>
  <c r="AM4" i="60"/>
  <c r="AM5" i="60"/>
  <c r="AM8" i="60"/>
  <c r="AM50" i="60"/>
  <c r="AM21" i="60"/>
  <c r="AM7" i="60"/>
  <c r="AM22" i="60"/>
  <c r="AM12" i="60"/>
  <c r="AM10" i="60"/>
  <c r="AM9" i="60"/>
  <c r="AM55" i="60"/>
  <c r="AM18" i="60"/>
  <c r="AM26" i="60"/>
  <c r="AM13" i="60"/>
  <c r="AM11" i="60"/>
  <c r="AM32" i="60"/>
  <c r="AM34" i="60"/>
  <c r="AM36" i="60"/>
  <c r="AM38" i="60"/>
  <c r="AM40" i="60"/>
  <c r="AM44" i="60"/>
  <c r="AM48" i="60"/>
  <c r="AM66" i="60"/>
  <c r="AM70" i="60"/>
  <c r="Z7" i="51" l="1"/>
  <c r="AA7" i="51" s="1"/>
  <c r="B9" i="9"/>
  <c r="AB7" i="51" l="1"/>
  <c r="AC7" i="51" s="1"/>
  <c r="J33" i="9"/>
  <c r="AD7" i="51" l="1"/>
  <c r="AE7" i="51" s="1"/>
  <c r="J39" i="9"/>
  <c r="AF7" i="51" l="1"/>
  <c r="AG7" i="51" s="1"/>
  <c r="B31" i="9"/>
  <c r="B30" i="9"/>
  <c r="B29" i="9"/>
  <c r="AH7" i="51" l="1"/>
  <c r="AI7" i="51" s="1"/>
  <c r="J38" i="9"/>
  <c r="AJ7" i="51" l="1"/>
  <c r="AK7" i="51" s="1"/>
  <c r="J43" i="9"/>
  <c r="AL7" i="51" l="1"/>
  <c r="AM7" i="51" s="1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C81" i="5"/>
  <c r="B81" i="5"/>
  <c r="C80" i="5"/>
  <c r="B80" i="5"/>
  <c r="C79" i="5"/>
  <c r="B79" i="5"/>
  <c r="C78" i="5"/>
  <c r="B78" i="5"/>
  <c r="C77" i="5"/>
  <c r="B77" i="5"/>
  <c r="C76" i="5"/>
  <c r="B76" i="5"/>
  <c r="C75" i="5"/>
  <c r="B75" i="5"/>
  <c r="C74" i="5"/>
  <c r="B74" i="5"/>
  <c r="C73" i="5"/>
  <c r="B73" i="5"/>
  <c r="C72" i="5"/>
  <c r="B72" i="5"/>
  <c r="C71" i="5"/>
  <c r="B71" i="5"/>
  <c r="C70" i="5"/>
  <c r="B70" i="5"/>
  <c r="C69" i="5"/>
  <c r="B69" i="5"/>
  <c r="C68" i="5"/>
  <c r="B68" i="5"/>
  <c r="C67" i="5"/>
  <c r="B67" i="5"/>
  <c r="C66" i="5"/>
  <c r="B66" i="5"/>
  <c r="C65" i="5"/>
  <c r="B65" i="5"/>
  <c r="C64" i="5"/>
  <c r="B64" i="5"/>
  <c r="C63" i="5"/>
  <c r="B63" i="5"/>
  <c r="C62" i="5"/>
  <c r="B62" i="5"/>
  <c r="C61" i="5"/>
  <c r="B61" i="5"/>
  <c r="C60" i="5"/>
  <c r="B60" i="5"/>
  <c r="C59" i="5"/>
  <c r="B59" i="5"/>
  <c r="C58" i="5"/>
  <c r="B58" i="5"/>
  <c r="C57" i="5"/>
  <c r="B57" i="5"/>
  <c r="C56" i="5"/>
  <c r="B56" i="5"/>
  <c r="C55" i="5"/>
  <c r="B55" i="5"/>
  <c r="A55" i="5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C54" i="5"/>
  <c r="B54" i="5"/>
  <c r="B3" i="5"/>
  <c r="C3" i="5"/>
  <c r="A4" i="5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B4" i="5"/>
  <c r="C4" i="5"/>
  <c r="B5" i="5"/>
  <c r="C5" i="5"/>
  <c r="B6" i="5"/>
  <c r="C6" i="5"/>
  <c r="B7" i="5"/>
  <c r="C7" i="5"/>
  <c r="B8" i="5"/>
  <c r="C8" i="5"/>
  <c r="B9" i="5"/>
  <c r="C9" i="5"/>
  <c r="B10" i="5"/>
  <c r="C10" i="5"/>
  <c r="B11" i="5"/>
  <c r="C11" i="5"/>
  <c r="B12" i="5"/>
  <c r="C12" i="5"/>
  <c r="B13" i="5"/>
  <c r="C13" i="5"/>
  <c r="B14" i="5"/>
  <c r="C14" i="5"/>
  <c r="B15" i="5"/>
  <c r="C15" i="5"/>
  <c r="B16" i="5"/>
  <c r="C16" i="5"/>
  <c r="B17" i="5"/>
  <c r="C17" i="5"/>
  <c r="B18" i="5"/>
  <c r="C18" i="5"/>
  <c r="B19" i="5"/>
  <c r="C19" i="5"/>
  <c r="B20" i="5"/>
  <c r="C20" i="5"/>
  <c r="B21" i="5"/>
  <c r="C21" i="5"/>
  <c r="B22" i="5"/>
  <c r="C22" i="5"/>
  <c r="B23" i="5"/>
  <c r="C23" i="5"/>
  <c r="B24" i="5"/>
  <c r="C24" i="5"/>
  <c r="B25" i="5"/>
  <c r="C25" i="5"/>
  <c r="B26" i="5"/>
  <c r="C26" i="5"/>
  <c r="B27" i="5"/>
  <c r="C27" i="5"/>
  <c r="B28" i="5"/>
  <c r="C28" i="5"/>
  <c r="B29" i="5"/>
  <c r="C29" i="5"/>
  <c r="B30" i="5"/>
  <c r="C30" i="5"/>
  <c r="B31" i="5"/>
  <c r="C31" i="5"/>
  <c r="B32" i="5"/>
  <c r="C32" i="5"/>
  <c r="B33" i="5"/>
  <c r="C33" i="5"/>
  <c r="B34" i="5"/>
  <c r="C34" i="5"/>
  <c r="B35" i="5"/>
  <c r="C35" i="5"/>
  <c r="B36" i="5"/>
  <c r="C36" i="5"/>
  <c r="B37" i="5"/>
  <c r="C37" i="5"/>
  <c r="B38" i="5"/>
  <c r="C38" i="5"/>
  <c r="B39" i="5"/>
  <c r="C39" i="5"/>
  <c r="B40" i="5"/>
  <c r="C40" i="5"/>
  <c r="B41" i="5"/>
  <c r="C41" i="5"/>
  <c r="B42" i="5"/>
  <c r="C42" i="5"/>
  <c r="B43" i="5"/>
  <c r="C43" i="5"/>
  <c r="B44" i="5"/>
  <c r="C44" i="5"/>
  <c r="B45" i="5"/>
  <c r="C45" i="5"/>
  <c r="B46" i="5"/>
  <c r="C46" i="5"/>
  <c r="B47" i="5"/>
  <c r="C47" i="5"/>
  <c r="B48" i="5"/>
  <c r="C48" i="5"/>
  <c r="B49" i="5"/>
  <c r="C49" i="5"/>
  <c r="B50" i="5"/>
  <c r="C50" i="5"/>
  <c r="AN7" i="51" l="1"/>
  <c r="AO7" i="51" s="1"/>
  <c r="AP7" i="51" s="1"/>
  <c r="AQ7" i="51" s="1"/>
  <c r="AR7" i="51" s="1"/>
  <c r="AS7" i="51" s="1"/>
  <c r="J50" i="9"/>
  <c r="J49" i="9"/>
  <c r="J48" i="9"/>
  <c r="J47" i="9"/>
  <c r="J46" i="9"/>
  <c r="J45" i="9"/>
  <c r="J44" i="9"/>
  <c r="J41" i="9"/>
  <c r="J40" i="9"/>
  <c r="J37" i="9"/>
  <c r="J36" i="9"/>
  <c r="J35" i="9"/>
  <c r="J34" i="9"/>
  <c r="J32" i="9"/>
  <c r="J31" i="9"/>
  <c r="J30" i="9"/>
  <c r="J29" i="9"/>
  <c r="J28" i="9"/>
  <c r="J27" i="9"/>
  <c r="J26" i="9"/>
  <c r="J24" i="9"/>
  <c r="J23" i="9"/>
  <c r="J22" i="9"/>
  <c r="J21" i="9"/>
  <c r="J20" i="9"/>
  <c r="J19" i="9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5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8" i="9"/>
  <c r="B7" i="9"/>
  <c r="B6" i="9"/>
  <c r="B5" i="9"/>
  <c r="A277" i="3" l="1"/>
  <c r="AK262" i="3" l="1"/>
  <c r="AK261" i="3"/>
  <c r="AK260" i="3"/>
  <c r="AK259" i="3"/>
  <c r="AK258" i="3"/>
  <c r="AK257" i="3"/>
  <c r="AK256" i="3"/>
  <c r="AK255" i="3"/>
  <c r="AK254" i="3"/>
  <c r="AK253" i="3"/>
  <c r="AK252" i="3"/>
  <c r="AK251" i="3"/>
  <c r="AK250" i="3"/>
  <c r="AK249" i="3"/>
  <c r="AK248" i="3"/>
  <c r="AK247" i="3"/>
  <c r="AK246" i="3"/>
  <c r="AK245" i="3"/>
  <c r="AK244" i="3"/>
  <c r="AK243" i="3"/>
  <c r="AK242" i="3"/>
  <c r="AK241" i="3"/>
  <c r="AK240" i="3"/>
  <c r="AK239" i="3"/>
  <c r="AK238" i="3"/>
  <c r="AK237" i="3"/>
  <c r="AK236" i="3"/>
  <c r="AK235" i="3"/>
  <c r="AK234" i="3"/>
  <c r="AK233" i="3"/>
  <c r="AK232" i="3"/>
  <c r="AK231" i="3"/>
  <c r="AK230" i="3"/>
  <c r="AK229" i="3"/>
  <c r="AK228" i="3"/>
  <c r="AK227" i="3"/>
  <c r="AK226" i="3"/>
  <c r="AK225" i="3"/>
  <c r="AK224" i="3"/>
  <c r="AK223" i="3"/>
  <c r="AK222" i="3"/>
  <c r="AK221" i="3"/>
  <c r="AK220" i="3"/>
  <c r="AK319" i="3"/>
  <c r="AK318" i="3"/>
  <c r="AK317" i="3"/>
  <c r="AK316" i="3"/>
  <c r="AK315" i="3"/>
  <c r="AK314" i="3"/>
  <c r="AK313" i="3"/>
  <c r="AK312" i="3"/>
  <c r="AK311" i="3"/>
  <c r="AK310" i="3"/>
  <c r="AK309" i="3"/>
  <c r="AK308" i="3"/>
  <c r="AK307" i="3"/>
  <c r="AK306" i="3"/>
  <c r="AK305" i="3"/>
  <c r="AK304" i="3"/>
  <c r="AK303" i="3"/>
  <c r="AK302" i="3"/>
  <c r="AK301" i="3"/>
  <c r="AK300" i="3"/>
  <c r="AK299" i="3"/>
  <c r="AK298" i="3"/>
  <c r="AK297" i="3"/>
  <c r="AK296" i="3"/>
  <c r="AK295" i="3"/>
  <c r="AK294" i="3"/>
  <c r="AK293" i="3"/>
  <c r="AK292" i="3"/>
  <c r="AK291" i="3"/>
  <c r="AK290" i="3"/>
  <c r="AK289" i="3"/>
  <c r="AK288" i="3"/>
  <c r="AK287" i="3"/>
  <c r="AK286" i="3"/>
  <c r="AK285" i="3"/>
  <c r="AK284" i="3"/>
  <c r="AK283" i="3"/>
  <c r="AK282" i="3"/>
  <c r="AK281" i="3"/>
  <c r="AK280" i="3"/>
  <c r="AK279" i="3"/>
  <c r="AK278" i="3"/>
  <c r="AK277" i="3"/>
  <c r="AK367" i="3"/>
  <c r="AK366" i="3"/>
  <c r="AK365" i="3"/>
  <c r="AK364" i="3"/>
  <c r="AK363" i="3"/>
  <c r="AK362" i="3"/>
  <c r="AK361" i="3"/>
  <c r="AK360" i="3"/>
  <c r="AK359" i="3"/>
  <c r="AK358" i="3"/>
  <c r="AK357" i="3"/>
  <c r="AK356" i="3"/>
  <c r="AK355" i="3"/>
  <c r="AK354" i="3"/>
  <c r="AK353" i="3"/>
  <c r="AK352" i="3"/>
  <c r="AK351" i="3"/>
  <c r="AK350" i="3"/>
  <c r="AK349" i="3"/>
  <c r="AK348" i="3"/>
  <c r="AK347" i="3"/>
  <c r="AK346" i="3"/>
  <c r="AK345" i="3"/>
  <c r="AK344" i="3"/>
  <c r="AK343" i="3"/>
  <c r="AK342" i="3"/>
  <c r="AK341" i="3"/>
  <c r="AK340" i="3"/>
  <c r="AK339" i="3"/>
  <c r="AK338" i="3"/>
  <c r="AK337" i="3"/>
  <c r="AK336" i="3"/>
  <c r="AK335" i="3"/>
  <c r="AK334" i="3"/>
  <c r="AK333" i="3"/>
  <c r="AK332" i="3"/>
  <c r="AK331" i="3"/>
  <c r="AK330" i="3"/>
  <c r="AK329" i="3"/>
  <c r="AK328" i="3"/>
  <c r="AK327" i="3"/>
  <c r="AK326" i="3"/>
  <c r="AK325" i="3"/>
  <c r="AK368" i="3" l="1"/>
  <c r="AJ367" i="3"/>
  <c r="A367" i="3"/>
  <c r="AJ366" i="3"/>
  <c r="A366" i="3"/>
  <c r="AJ365" i="3"/>
  <c r="A365" i="3"/>
  <c r="AJ364" i="3"/>
  <c r="A364" i="3"/>
  <c r="AJ363" i="3"/>
  <c r="A363" i="3"/>
  <c r="AJ362" i="3"/>
  <c r="A362" i="3"/>
  <c r="AJ361" i="3"/>
  <c r="A361" i="3"/>
  <c r="AJ360" i="3"/>
  <c r="A360" i="3"/>
  <c r="AJ359" i="3"/>
  <c r="A359" i="3"/>
  <c r="AJ358" i="3"/>
  <c r="A358" i="3"/>
  <c r="AJ357" i="3"/>
  <c r="A357" i="3"/>
  <c r="AJ356" i="3"/>
  <c r="A356" i="3"/>
  <c r="AJ355" i="3"/>
  <c r="A355" i="3"/>
  <c r="AJ354" i="3"/>
  <c r="A354" i="3"/>
  <c r="AJ353" i="3"/>
  <c r="A353" i="3"/>
  <c r="AJ352" i="3"/>
  <c r="A352" i="3"/>
  <c r="AJ351" i="3"/>
  <c r="A351" i="3"/>
  <c r="AJ350" i="3"/>
  <c r="A350" i="3"/>
  <c r="AJ349" i="3"/>
  <c r="A349" i="3"/>
  <c r="AJ348" i="3"/>
  <c r="A348" i="3"/>
  <c r="AJ347" i="3"/>
  <c r="A347" i="3"/>
  <c r="AJ346" i="3"/>
  <c r="A346" i="3"/>
  <c r="AJ345" i="3"/>
  <c r="A345" i="3"/>
  <c r="AJ344" i="3"/>
  <c r="A344" i="3"/>
  <c r="AJ343" i="3"/>
  <c r="A343" i="3"/>
  <c r="AJ342" i="3"/>
  <c r="A342" i="3"/>
  <c r="AJ341" i="3"/>
  <c r="A341" i="3"/>
  <c r="AJ340" i="3"/>
  <c r="A340" i="3"/>
  <c r="AJ339" i="3"/>
  <c r="A339" i="3"/>
  <c r="AJ338" i="3"/>
  <c r="A338" i="3"/>
  <c r="AJ337" i="3"/>
  <c r="A337" i="3"/>
  <c r="AJ336" i="3"/>
  <c r="A336" i="3"/>
  <c r="AJ335" i="3"/>
  <c r="A335" i="3"/>
  <c r="AJ334" i="3"/>
  <c r="A334" i="3"/>
  <c r="AJ333" i="3"/>
  <c r="A333" i="3"/>
  <c r="AJ332" i="3"/>
  <c r="A332" i="3"/>
  <c r="AJ331" i="3"/>
  <c r="A331" i="3"/>
  <c r="AJ330" i="3"/>
  <c r="A330" i="3"/>
  <c r="AJ329" i="3"/>
  <c r="A329" i="3"/>
  <c r="AJ328" i="3"/>
  <c r="A328" i="3"/>
  <c r="AJ327" i="3"/>
  <c r="A327" i="3"/>
  <c r="AJ326" i="3"/>
  <c r="A326" i="3"/>
  <c r="AJ325" i="3"/>
  <c r="A325" i="3"/>
  <c r="AJ307" i="3"/>
  <c r="AJ308" i="3"/>
  <c r="AJ309" i="3"/>
  <c r="AJ310" i="3"/>
  <c r="AJ311" i="3"/>
  <c r="AJ312" i="3"/>
  <c r="AJ313" i="3"/>
  <c r="AJ314" i="3"/>
  <c r="AJ315" i="3"/>
  <c r="AJ316" i="3"/>
  <c r="AJ317" i="3"/>
  <c r="AJ318" i="3"/>
  <c r="AJ319" i="3"/>
  <c r="AK320" i="3"/>
  <c r="A319" i="3"/>
  <c r="A318" i="3"/>
  <c r="A317" i="3"/>
  <c r="A316" i="3"/>
  <c r="A315" i="3"/>
  <c r="A314" i="3"/>
  <c r="A313" i="3"/>
  <c r="A312" i="3"/>
  <c r="A311" i="3"/>
  <c r="A310" i="3"/>
  <c r="A309" i="3"/>
  <c r="A308" i="3"/>
  <c r="A307" i="3"/>
  <c r="AJ306" i="3"/>
  <c r="A306" i="3"/>
  <c r="AJ305" i="3"/>
  <c r="A305" i="3"/>
  <c r="AJ304" i="3"/>
  <c r="A304" i="3"/>
  <c r="AJ303" i="3"/>
  <c r="A303" i="3"/>
  <c r="AJ302" i="3"/>
  <c r="A302" i="3"/>
  <c r="AJ301" i="3"/>
  <c r="A301" i="3"/>
  <c r="AJ300" i="3"/>
  <c r="A300" i="3"/>
  <c r="AJ299" i="3"/>
  <c r="A299" i="3"/>
  <c r="AJ298" i="3"/>
  <c r="A298" i="3"/>
  <c r="AJ297" i="3"/>
  <c r="A297" i="3"/>
  <c r="AJ296" i="3"/>
  <c r="A296" i="3"/>
  <c r="AJ295" i="3"/>
  <c r="A295" i="3"/>
  <c r="AJ294" i="3"/>
  <c r="A294" i="3"/>
  <c r="AJ293" i="3"/>
  <c r="A293" i="3"/>
  <c r="AJ292" i="3"/>
  <c r="A292" i="3"/>
  <c r="AJ291" i="3"/>
  <c r="A291" i="3"/>
  <c r="AJ290" i="3"/>
  <c r="A290" i="3"/>
  <c r="AJ289" i="3"/>
  <c r="A289" i="3"/>
  <c r="AJ288" i="3"/>
  <c r="A288" i="3"/>
  <c r="AJ287" i="3"/>
  <c r="A287" i="3"/>
  <c r="AJ286" i="3"/>
  <c r="A286" i="3"/>
  <c r="AJ285" i="3"/>
  <c r="A285" i="3"/>
  <c r="AJ284" i="3"/>
  <c r="A284" i="3"/>
  <c r="AJ283" i="3"/>
  <c r="A283" i="3"/>
  <c r="AJ282" i="3"/>
  <c r="A282" i="3"/>
  <c r="AJ281" i="3"/>
  <c r="A281" i="3"/>
  <c r="AJ280" i="3"/>
  <c r="A280" i="3"/>
  <c r="AJ279" i="3"/>
  <c r="A279" i="3"/>
  <c r="AJ278" i="3"/>
  <c r="A278" i="3"/>
  <c r="AJ277" i="3"/>
  <c r="AK263" i="3"/>
  <c r="AJ262" i="3"/>
  <c r="A262" i="3"/>
  <c r="AJ261" i="3"/>
  <c r="A261" i="3"/>
  <c r="AJ260" i="3"/>
  <c r="A260" i="3"/>
  <c r="AJ259" i="3"/>
  <c r="A259" i="3"/>
  <c r="AJ258" i="3"/>
  <c r="A258" i="3"/>
  <c r="AJ257" i="3"/>
  <c r="A257" i="3"/>
  <c r="AJ256" i="3"/>
  <c r="A256" i="3"/>
  <c r="AJ255" i="3"/>
  <c r="A255" i="3"/>
  <c r="AJ254" i="3"/>
  <c r="A254" i="3"/>
  <c r="AJ253" i="3"/>
  <c r="A253" i="3"/>
  <c r="AJ252" i="3"/>
  <c r="A252" i="3"/>
  <c r="AJ251" i="3"/>
  <c r="A251" i="3"/>
  <c r="AJ250" i="3"/>
  <c r="A250" i="3"/>
  <c r="AJ249" i="3"/>
  <c r="A249" i="3"/>
  <c r="AJ248" i="3"/>
  <c r="A248" i="3"/>
  <c r="AJ247" i="3"/>
  <c r="A247" i="3"/>
  <c r="AJ246" i="3"/>
  <c r="A246" i="3"/>
  <c r="AJ245" i="3"/>
  <c r="A245" i="3"/>
  <c r="AJ244" i="3"/>
  <c r="A244" i="3"/>
  <c r="AJ243" i="3"/>
  <c r="A243" i="3"/>
  <c r="AJ242" i="3"/>
  <c r="A242" i="3"/>
  <c r="AJ241" i="3"/>
  <c r="A241" i="3"/>
  <c r="AJ240" i="3"/>
  <c r="A240" i="3"/>
  <c r="AJ239" i="3"/>
  <c r="A239" i="3"/>
  <c r="AJ238" i="3"/>
  <c r="A238" i="3"/>
  <c r="AJ237" i="3"/>
  <c r="A237" i="3"/>
  <c r="AJ236" i="3"/>
  <c r="A236" i="3"/>
  <c r="AJ235" i="3"/>
  <c r="A235" i="3"/>
  <c r="AJ234" i="3"/>
  <c r="A234" i="3"/>
  <c r="AJ233" i="3"/>
  <c r="A233" i="3"/>
  <c r="AJ232" i="3"/>
  <c r="A232" i="3"/>
  <c r="AJ231" i="3"/>
  <c r="A231" i="3"/>
  <c r="AJ230" i="3"/>
  <c r="A230" i="3"/>
  <c r="AJ229" i="3"/>
  <c r="A229" i="3"/>
  <c r="AJ228" i="3"/>
  <c r="A228" i="3"/>
  <c r="AJ227" i="3"/>
  <c r="A227" i="3"/>
  <c r="AJ226" i="3"/>
  <c r="A226" i="3"/>
  <c r="AJ225" i="3"/>
  <c r="A225" i="3"/>
  <c r="AJ224" i="3"/>
  <c r="A224" i="3"/>
  <c r="AJ223" i="3"/>
  <c r="A223" i="3"/>
  <c r="AJ222" i="3"/>
  <c r="A222" i="3"/>
  <c r="AJ221" i="3"/>
  <c r="A221" i="3"/>
  <c r="AJ220" i="3"/>
  <c r="A220" i="3"/>
  <c r="AJ368" i="3" l="1"/>
  <c r="AJ320" i="3"/>
  <c r="AJ263" i="3"/>
  <c r="AK208" i="3"/>
  <c r="AJ207" i="3"/>
  <c r="A207" i="3"/>
  <c r="AJ206" i="3"/>
  <c r="A206" i="3"/>
  <c r="AJ205" i="3"/>
  <c r="A205" i="3"/>
  <c r="AJ204" i="3"/>
  <c r="A204" i="3"/>
  <c r="AJ203" i="3"/>
  <c r="A203" i="3"/>
  <c r="AJ202" i="3"/>
  <c r="A202" i="3"/>
  <c r="AJ201" i="3"/>
  <c r="A201" i="3"/>
  <c r="AJ200" i="3"/>
  <c r="A200" i="3"/>
  <c r="AJ199" i="3"/>
  <c r="A199" i="3"/>
  <c r="AJ198" i="3"/>
  <c r="A198" i="3"/>
  <c r="AJ197" i="3"/>
  <c r="A197" i="3"/>
  <c r="AJ196" i="3"/>
  <c r="A196" i="3"/>
  <c r="AJ195" i="3"/>
  <c r="A195" i="3"/>
  <c r="AJ194" i="3"/>
  <c r="A194" i="3"/>
  <c r="AJ193" i="3"/>
  <c r="A193" i="3"/>
  <c r="AJ192" i="3"/>
  <c r="A192" i="3"/>
  <c r="AJ191" i="3"/>
  <c r="A191" i="3"/>
  <c r="AJ190" i="3"/>
  <c r="A190" i="3"/>
  <c r="AJ189" i="3"/>
  <c r="A189" i="3"/>
  <c r="AJ188" i="3"/>
  <c r="A188" i="3"/>
  <c r="AJ187" i="3"/>
  <c r="A187" i="3"/>
  <c r="AJ186" i="3"/>
  <c r="A186" i="3"/>
  <c r="AJ185" i="3"/>
  <c r="A185" i="3"/>
  <c r="AJ184" i="3"/>
  <c r="A184" i="3"/>
  <c r="AJ183" i="3"/>
  <c r="A183" i="3"/>
  <c r="AJ182" i="3"/>
  <c r="A182" i="3"/>
  <c r="AJ181" i="3"/>
  <c r="A181" i="3"/>
  <c r="AJ180" i="3"/>
  <c r="A180" i="3"/>
  <c r="AJ179" i="3"/>
  <c r="A179" i="3"/>
  <c r="AJ178" i="3"/>
  <c r="A178" i="3"/>
  <c r="AJ177" i="3"/>
  <c r="A177" i="3"/>
  <c r="AJ176" i="3"/>
  <c r="A176" i="3"/>
  <c r="AJ175" i="3"/>
  <c r="A175" i="3"/>
  <c r="AJ174" i="3"/>
  <c r="A174" i="3"/>
  <c r="AJ173" i="3"/>
  <c r="A173" i="3"/>
  <c r="AJ172" i="3"/>
  <c r="A172" i="3"/>
  <c r="AJ171" i="3"/>
  <c r="A171" i="3"/>
  <c r="AJ170" i="3"/>
  <c r="A170" i="3"/>
  <c r="AJ169" i="3"/>
  <c r="A169" i="3"/>
  <c r="AJ168" i="3"/>
  <c r="A168" i="3"/>
  <c r="AJ167" i="3"/>
  <c r="A167" i="3"/>
  <c r="AJ166" i="3"/>
  <c r="A166" i="3"/>
  <c r="AJ165" i="3"/>
  <c r="A165" i="3"/>
  <c r="AJ208" i="3" l="1"/>
  <c r="AK155" i="3"/>
  <c r="AJ154" i="3"/>
  <c r="A154" i="3"/>
  <c r="AJ153" i="3"/>
  <c r="A153" i="3"/>
  <c r="AJ152" i="3"/>
  <c r="A152" i="3"/>
  <c r="AJ151" i="3"/>
  <c r="A151" i="3"/>
  <c r="AJ150" i="3"/>
  <c r="A150" i="3"/>
  <c r="AJ149" i="3"/>
  <c r="A149" i="3"/>
  <c r="AJ148" i="3"/>
  <c r="A148" i="3"/>
  <c r="AJ147" i="3"/>
  <c r="A147" i="3"/>
  <c r="AJ146" i="3"/>
  <c r="A146" i="3"/>
  <c r="AJ145" i="3"/>
  <c r="A145" i="3"/>
  <c r="AJ144" i="3"/>
  <c r="A144" i="3"/>
  <c r="AJ143" i="3"/>
  <c r="A143" i="3"/>
  <c r="AJ142" i="3"/>
  <c r="A142" i="3"/>
  <c r="AJ141" i="3"/>
  <c r="A141" i="3"/>
  <c r="AJ140" i="3"/>
  <c r="A140" i="3"/>
  <c r="AJ139" i="3"/>
  <c r="A139" i="3"/>
  <c r="AJ138" i="3"/>
  <c r="A138" i="3"/>
  <c r="AJ137" i="3"/>
  <c r="A137" i="3"/>
  <c r="AJ136" i="3"/>
  <c r="A136" i="3"/>
  <c r="AJ135" i="3"/>
  <c r="A135" i="3"/>
  <c r="AJ134" i="3"/>
  <c r="A134" i="3"/>
  <c r="AJ133" i="3"/>
  <c r="A133" i="3"/>
  <c r="AJ132" i="3"/>
  <c r="A132" i="3"/>
  <c r="AJ131" i="3"/>
  <c r="A131" i="3"/>
  <c r="AJ130" i="3"/>
  <c r="A130" i="3"/>
  <c r="AJ129" i="3"/>
  <c r="A129" i="3"/>
  <c r="AJ128" i="3"/>
  <c r="A128" i="3"/>
  <c r="AJ127" i="3"/>
  <c r="A127" i="3"/>
  <c r="AJ126" i="3"/>
  <c r="A126" i="3"/>
  <c r="AJ125" i="3"/>
  <c r="A125" i="3"/>
  <c r="AJ124" i="3"/>
  <c r="A124" i="3"/>
  <c r="AJ123" i="3"/>
  <c r="A123" i="3"/>
  <c r="AJ122" i="3"/>
  <c r="A122" i="3"/>
  <c r="AJ121" i="3"/>
  <c r="A121" i="3"/>
  <c r="AJ120" i="3"/>
  <c r="A120" i="3"/>
  <c r="AJ119" i="3"/>
  <c r="A119" i="3"/>
  <c r="AJ118" i="3"/>
  <c r="A118" i="3"/>
  <c r="AJ117" i="3"/>
  <c r="A117" i="3"/>
  <c r="AJ116" i="3"/>
  <c r="A116" i="3"/>
  <c r="AJ115" i="3"/>
  <c r="A115" i="3"/>
  <c r="AJ114" i="3"/>
  <c r="A114" i="3"/>
  <c r="AJ113" i="3"/>
  <c r="A113" i="3"/>
  <c r="AJ112" i="3"/>
  <c r="A112" i="3"/>
  <c r="AK98" i="3"/>
  <c r="AJ97" i="3"/>
  <c r="A97" i="3"/>
  <c r="AJ96" i="3"/>
  <c r="A96" i="3"/>
  <c r="AJ95" i="3"/>
  <c r="A95" i="3"/>
  <c r="AJ94" i="3"/>
  <c r="A94" i="3"/>
  <c r="AJ93" i="3"/>
  <c r="A93" i="3"/>
  <c r="AJ92" i="3"/>
  <c r="A92" i="3"/>
  <c r="AJ91" i="3"/>
  <c r="A91" i="3"/>
  <c r="AJ90" i="3"/>
  <c r="A90" i="3"/>
  <c r="AJ89" i="3"/>
  <c r="A89" i="3"/>
  <c r="AJ88" i="3"/>
  <c r="A88" i="3"/>
  <c r="AJ87" i="3"/>
  <c r="A87" i="3"/>
  <c r="AJ86" i="3"/>
  <c r="A86" i="3"/>
  <c r="AJ85" i="3"/>
  <c r="A85" i="3"/>
  <c r="AJ84" i="3"/>
  <c r="A84" i="3"/>
  <c r="AJ83" i="3"/>
  <c r="A83" i="3"/>
  <c r="AJ82" i="3"/>
  <c r="A82" i="3"/>
  <c r="AJ81" i="3"/>
  <c r="A81" i="3"/>
  <c r="AJ80" i="3"/>
  <c r="A80" i="3"/>
  <c r="AJ79" i="3"/>
  <c r="A79" i="3"/>
  <c r="AJ78" i="3"/>
  <c r="A78" i="3"/>
  <c r="AJ77" i="3"/>
  <c r="A77" i="3"/>
  <c r="AJ76" i="3"/>
  <c r="A76" i="3"/>
  <c r="AJ75" i="3"/>
  <c r="A75" i="3"/>
  <c r="AJ74" i="3"/>
  <c r="A74" i="3"/>
  <c r="AJ73" i="3"/>
  <c r="A73" i="3"/>
  <c r="AJ72" i="3"/>
  <c r="A72" i="3"/>
  <c r="AJ71" i="3"/>
  <c r="A71" i="3"/>
  <c r="AJ70" i="3"/>
  <c r="A70" i="3"/>
  <c r="AJ69" i="3"/>
  <c r="A69" i="3"/>
  <c r="AJ68" i="3"/>
  <c r="A68" i="3"/>
  <c r="AJ67" i="3"/>
  <c r="A67" i="3"/>
  <c r="AJ66" i="3"/>
  <c r="A66" i="3"/>
  <c r="AJ65" i="3"/>
  <c r="A65" i="3"/>
  <c r="AJ64" i="3"/>
  <c r="A64" i="3"/>
  <c r="AJ63" i="3"/>
  <c r="A63" i="3"/>
  <c r="AJ62" i="3"/>
  <c r="A62" i="3"/>
  <c r="AJ61" i="3"/>
  <c r="A61" i="3"/>
  <c r="AJ60" i="3"/>
  <c r="A60" i="3"/>
  <c r="AJ59" i="3"/>
  <c r="A59" i="3"/>
  <c r="AJ58" i="3"/>
  <c r="A58" i="3"/>
  <c r="AJ57" i="3"/>
  <c r="A57" i="3"/>
  <c r="AJ56" i="3"/>
  <c r="A56" i="3"/>
  <c r="AJ55" i="3"/>
  <c r="A55" i="3"/>
  <c r="AJ155" i="3" l="1"/>
  <c r="AJ98" i="3"/>
  <c r="A7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K50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7" i="3"/>
  <c r="AJ26" i="3"/>
  <c r="AJ25" i="3"/>
  <c r="AJ24" i="3"/>
  <c r="AJ23" i="3"/>
  <c r="AJ22" i="3"/>
  <c r="AJ21" i="3"/>
  <c r="AJ20" i="3"/>
  <c r="AJ19" i="3"/>
  <c r="AJ18" i="3"/>
  <c r="AJ17" i="3"/>
  <c r="AJ16" i="3"/>
  <c r="AJ15" i="3"/>
  <c r="AJ14" i="3"/>
  <c r="AJ13" i="3"/>
  <c r="AJ12" i="3"/>
  <c r="AJ11" i="3"/>
  <c r="AJ10" i="3"/>
  <c r="AJ9" i="3"/>
  <c r="AJ8" i="3"/>
  <c r="AJ7" i="3"/>
  <c r="AJ50" i="3" l="1"/>
  <c r="AT8" i="51"/>
  <c r="BJ4" i="51" s="1"/>
  <c r="BJ8" i="51" l="1"/>
  <c r="BO8" i="51"/>
  <c r="BQ8" i="51"/>
  <c r="CD8" i="51" l="1"/>
  <c r="CE4" i="51" s="1"/>
  <c r="BN4" i="51"/>
  <c r="CJ8" i="51"/>
  <c r="BY8" i="51" s="1"/>
  <c r="BF8" i="51" s="1"/>
  <c r="CH8" i="51" s="1"/>
  <c r="CH34" i="51" s="1"/>
  <c r="CI8" i="51"/>
  <c r="CI34" i="51" s="1"/>
  <c r="CG5" i="51" s="1"/>
  <c r="BS8" i="51"/>
  <c r="CD34" i="51" l="1"/>
  <c r="BY4" i="51" s="1"/>
  <c r="Z40" i="51" s="1"/>
  <c r="CD4" i="51"/>
  <c r="BU2" i="51"/>
  <c r="CD2" i="51" s="1"/>
  <c r="CE8" i="51"/>
  <c r="CE34" i="51" s="1"/>
  <c r="BU4" i="51"/>
  <c r="BY2" i="51" s="1"/>
</calcChain>
</file>

<file path=xl/sharedStrings.xml><?xml version="1.0" encoding="utf-8"?>
<sst xmlns="http://schemas.openxmlformats.org/spreadsheetml/2006/main" count="1288" uniqueCount="545">
  <si>
    <t>Ф. И. О.</t>
  </si>
  <si>
    <t>Таб.</t>
  </si>
  <si>
    <t>раб.</t>
  </si>
  <si>
    <t>отработанное время. АВГУСТ</t>
  </si>
  <si>
    <t>Итого</t>
  </si>
  <si>
    <t>номер</t>
  </si>
  <si>
    <t>место</t>
  </si>
  <si>
    <t>Бойков А. А.</t>
  </si>
  <si>
    <t>08009</t>
  </si>
  <si>
    <t>Буторина Т. М.</t>
  </si>
  <si>
    <t>08130</t>
  </si>
  <si>
    <t>Васильев А. Ю.</t>
  </si>
  <si>
    <t>08235</t>
  </si>
  <si>
    <t>Вараксин П. А.</t>
  </si>
  <si>
    <t>08271</t>
  </si>
  <si>
    <t>08248</t>
  </si>
  <si>
    <t>Головкин А. В.</t>
  </si>
  <si>
    <t>08236</t>
  </si>
  <si>
    <t>08296</t>
  </si>
  <si>
    <t>Евдокимов К. А.</t>
  </si>
  <si>
    <t>08211</t>
  </si>
  <si>
    <t>08287</t>
  </si>
  <si>
    <t>08234</t>
  </si>
  <si>
    <t>Ильин А. В.</t>
  </si>
  <si>
    <t>08221</t>
  </si>
  <si>
    <t>Исаков С. А.</t>
  </si>
  <si>
    <t>08195</t>
  </si>
  <si>
    <t>Казак А. В.</t>
  </si>
  <si>
    <t>08227</t>
  </si>
  <si>
    <t>08208</t>
  </si>
  <si>
    <t>08268</t>
  </si>
  <si>
    <t>Комиссаров Д. В.</t>
  </si>
  <si>
    <t>08280</t>
  </si>
  <si>
    <t>Марьянков И. В.</t>
  </si>
  <si>
    <t>08252</t>
  </si>
  <si>
    <t>Федорин А. В.</t>
  </si>
  <si>
    <t>Фещенко И. И.</t>
  </si>
  <si>
    <t>Тулуш А. С.</t>
  </si>
  <si>
    <t>часы</t>
  </si>
  <si>
    <t>Дни</t>
  </si>
  <si>
    <t>08249</t>
  </si>
  <si>
    <t>08245</t>
  </si>
  <si>
    <t>08237</t>
  </si>
  <si>
    <t>08241</t>
  </si>
  <si>
    <t>Тяпкин А. П.</t>
  </si>
  <si>
    <t>эл.мон</t>
  </si>
  <si>
    <t>08180</t>
  </si>
  <si>
    <t>08286</t>
  </si>
  <si>
    <t>08289</t>
  </si>
  <si>
    <t>08222</t>
  </si>
  <si>
    <t>08299</t>
  </si>
  <si>
    <t>Данилов В. Н.</t>
  </si>
  <si>
    <t>Иванов А. В.</t>
  </si>
  <si>
    <t>Парри А. В.</t>
  </si>
  <si>
    <t>Разов Д. С.</t>
  </si>
  <si>
    <t>Саноян А. А.</t>
  </si>
  <si>
    <t>Свояков Н. А.</t>
  </si>
  <si>
    <t>Клюев Д. Л.</t>
  </si>
  <si>
    <t>Сухопаров С. В.</t>
  </si>
  <si>
    <t>Клюев Л. И.</t>
  </si>
  <si>
    <t>08217</t>
  </si>
  <si>
    <t>Пахомов В. С.</t>
  </si>
  <si>
    <t>08254</t>
  </si>
  <si>
    <t>Петрунин А. Н.</t>
  </si>
  <si>
    <t>08132</t>
  </si>
  <si>
    <t>Приходько А. А.</t>
  </si>
  <si>
    <t>08218</t>
  </si>
  <si>
    <t>Самарец А. А.</t>
  </si>
  <si>
    <t>08194</t>
  </si>
  <si>
    <t>08297</t>
  </si>
  <si>
    <t>ИТОГО</t>
  </si>
  <si>
    <t>08251</t>
  </si>
  <si>
    <t>Волков Я. В.</t>
  </si>
  <si>
    <t>08258</t>
  </si>
  <si>
    <t>Варшуков А.В.</t>
  </si>
  <si>
    <t>08182</t>
  </si>
  <si>
    <t>Андрусенко А. В.</t>
  </si>
  <si>
    <t>08212</t>
  </si>
  <si>
    <t>Бажков А. А.</t>
  </si>
  <si>
    <t>08244</t>
  </si>
  <si>
    <t>Белоусов А. В.</t>
  </si>
  <si>
    <t>02648</t>
  </si>
  <si>
    <t>Суворов В. П.</t>
  </si>
  <si>
    <t>08260</t>
  </si>
  <si>
    <t>08199</t>
  </si>
  <si>
    <t>Вдовин А. А.</t>
  </si>
  <si>
    <t>Волков А. А.</t>
  </si>
  <si>
    <t>08018</t>
  </si>
  <si>
    <t>Вирки И. И.</t>
  </si>
  <si>
    <t>08097</t>
  </si>
  <si>
    <t>Галицкий А. В.</t>
  </si>
  <si>
    <t>08262</t>
  </si>
  <si>
    <t>Турушев С.</t>
  </si>
  <si>
    <t>08264</t>
  </si>
  <si>
    <t>Кондратюк И. М.</t>
  </si>
  <si>
    <t>08256</t>
  </si>
  <si>
    <t>Бельтюков Д.</t>
  </si>
  <si>
    <t>08001</t>
  </si>
  <si>
    <t>Ермаков В. В.</t>
  </si>
  <si>
    <t>08111</t>
  </si>
  <si>
    <t>Ефимова Е. А.</t>
  </si>
  <si>
    <t>08112</t>
  </si>
  <si>
    <t>Жуков С. А.</t>
  </si>
  <si>
    <t>08255</t>
  </si>
  <si>
    <t>Сакс Д. С.</t>
  </si>
  <si>
    <t>08246</t>
  </si>
  <si>
    <t>Захаров А. Б.</t>
  </si>
  <si>
    <t>08172</t>
  </si>
  <si>
    <t>Иванов Д. В.</t>
  </si>
  <si>
    <t>08191</t>
  </si>
  <si>
    <t>Иваненков А. В.</t>
  </si>
  <si>
    <t>08238</t>
  </si>
  <si>
    <t>Килимник О. В.</t>
  </si>
  <si>
    <t>93510</t>
  </si>
  <si>
    <t>Цыганец С. И.</t>
  </si>
  <si>
    <t>08242</t>
  </si>
  <si>
    <t>Лукин С. В.</t>
  </si>
  <si>
    <t>08265</t>
  </si>
  <si>
    <t>Иванов Д. С.</t>
  </si>
  <si>
    <t>08177</t>
  </si>
  <si>
    <t>Мельников А. В.</t>
  </si>
  <si>
    <t>08230</t>
  </si>
  <si>
    <t>Муковнин Д. В.</t>
  </si>
  <si>
    <t>08152</t>
  </si>
  <si>
    <t>Остапчук В. В.</t>
  </si>
  <si>
    <t>08115</t>
  </si>
  <si>
    <t>Панов А. Г.</t>
  </si>
  <si>
    <t>00294</t>
  </si>
  <si>
    <t>Махров А. В.</t>
  </si>
  <si>
    <t>00211</t>
  </si>
  <si>
    <t>Петиков Г. Б.</t>
  </si>
  <si>
    <t>08229</t>
  </si>
  <si>
    <t>Речинский В. А.</t>
  </si>
  <si>
    <t>08186</t>
  </si>
  <si>
    <t>Рыжиков А. Н.</t>
  </si>
  <si>
    <t>08095</t>
  </si>
  <si>
    <t>Рыбалкина Е. Г.</t>
  </si>
  <si>
    <t>05661</t>
  </si>
  <si>
    <t>Серов И. А.</t>
  </si>
  <si>
    <t>08012</t>
  </si>
  <si>
    <t>Томилова В. И.</t>
  </si>
  <si>
    <t>08247</t>
  </si>
  <si>
    <t>Тургаев Э. Т.</t>
  </si>
  <si>
    <t>08257</t>
  </si>
  <si>
    <t>Ушаков А. В.</t>
  </si>
  <si>
    <t>08198</t>
  </si>
  <si>
    <t>Шибаев Р. С.</t>
  </si>
  <si>
    <t>08193</t>
  </si>
  <si>
    <t>Шомполов В. А.</t>
  </si>
  <si>
    <t>08190</t>
  </si>
  <si>
    <t>Шаронов С. Н.</t>
  </si>
  <si>
    <t>08319</t>
  </si>
  <si>
    <t>Хробостова Т. Ю.</t>
  </si>
  <si>
    <t>08266</t>
  </si>
  <si>
    <t>Парри С. А.</t>
  </si>
  <si>
    <t>08224</t>
  </si>
  <si>
    <t>Ястребов С. М.</t>
  </si>
  <si>
    <t>08279</t>
  </si>
  <si>
    <t>Анищенко А. Г.</t>
  </si>
  <si>
    <t>09849</t>
  </si>
  <si>
    <t>Гуменный Д. В.</t>
  </si>
  <si>
    <t>09850</t>
  </si>
  <si>
    <t>Лозовский И. А.</t>
  </si>
  <si>
    <t>02589</t>
  </si>
  <si>
    <t>Толдонов Н. Н.</t>
  </si>
  <si>
    <t>00227</t>
  </si>
  <si>
    <t>Булаков С. А.</t>
  </si>
  <si>
    <t>00337</t>
  </si>
  <si>
    <t>Клепиков М. Ю.</t>
  </si>
  <si>
    <t>00442</t>
  </si>
  <si>
    <t>Сергеев Н. В.</t>
  </si>
  <si>
    <t>00472</t>
  </si>
  <si>
    <t>Крылов С. В.</t>
  </si>
  <si>
    <t>00326</t>
  </si>
  <si>
    <t>Макаров Г. Н.</t>
  </si>
  <si>
    <t>02997</t>
  </si>
  <si>
    <t>Азизова М. Д.</t>
  </si>
  <si>
    <t>03029</t>
  </si>
  <si>
    <t>Асташева Е. А.</t>
  </si>
  <si>
    <t>03104</t>
  </si>
  <si>
    <t>Маршанова Л. В.</t>
  </si>
  <si>
    <t>02733</t>
  </si>
  <si>
    <t>Диев</t>
  </si>
  <si>
    <t>08267</t>
  </si>
  <si>
    <t>Шевчук А. В.</t>
  </si>
  <si>
    <t>00049</t>
  </si>
  <si>
    <t>Иванов В. В.</t>
  </si>
  <si>
    <t>02856</t>
  </si>
  <si>
    <t>00099</t>
  </si>
  <si>
    <t>Егоров К. А.</t>
  </si>
  <si>
    <t>0049</t>
  </si>
  <si>
    <t>00669</t>
  </si>
  <si>
    <t>Васьковский С. В.</t>
  </si>
  <si>
    <t>09832</t>
  </si>
  <si>
    <t>Лавренчук В.В.</t>
  </si>
  <si>
    <t>08269</t>
  </si>
  <si>
    <t>Мельников В. Ю.</t>
  </si>
  <si>
    <t>00038</t>
  </si>
  <si>
    <t>Родин Д. Б.</t>
  </si>
  <si>
    <t>00278</t>
  </si>
  <si>
    <t>Задиренко С. Н.</t>
  </si>
  <si>
    <t>00770</t>
  </si>
  <si>
    <t>Нуритдинова О. М.</t>
  </si>
  <si>
    <t>9848</t>
  </si>
  <si>
    <t>Доманова В. В.</t>
  </si>
  <si>
    <t>08272</t>
  </si>
  <si>
    <t>Гаврюшин Г. А.</t>
  </si>
  <si>
    <t>08274</t>
  </si>
  <si>
    <t>Поляков А. А.</t>
  </si>
  <si>
    <t>08276</t>
  </si>
  <si>
    <t>Семенов М. А.</t>
  </si>
  <si>
    <t>08275</t>
  </si>
  <si>
    <t>Хапов А. О.</t>
  </si>
  <si>
    <t>08278</t>
  </si>
  <si>
    <t>Абрамов Е. В.</t>
  </si>
  <si>
    <t>08283</t>
  </si>
  <si>
    <t>Мотовилин Э.В.</t>
  </si>
  <si>
    <t>08281</t>
  </si>
  <si>
    <t>Захаров В. К.</t>
  </si>
  <si>
    <t>08291</t>
  </si>
  <si>
    <t>Митнев А. П.</t>
  </si>
  <si>
    <t>08290</t>
  </si>
  <si>
    <t>Платонов Д. С.</t>
  </si>
  <si>
    <t>08298</t>
  </si>
  <si>
    <t>08300</t>
  </si>
  <si>
    <t>Иванов А. Ю.</t>
  </si>
  <si>
    <t>08295</t>
  </si>
  <si>
    <t>Кузьменков С. Д.</t>
  </si>
  <si>
    <t>08294</t>
  </si>
  <si>
    <t>08304</t>
  </si>
  <si>
    <t>08303</t>
  </si>
  <si>
    <t>Соколов А. С.</t>
  </si>
  <si>
    <t>08302</t>
  </si>
  <si>
    <t>08305</t>
  </si>
  <si>
    <t>Виноградов Р. И.</t>
  </si>
  <si>
    <t>93562</t>
  </si>
  <si>
    <t>Соловьев В. В.</t>
  </si>
  <si>
    <t>08306</t>
  </si>
  <si>
    <t>Медведев В. К.</t>
  </si>
  <si>
    <t>отработанное время. СЕНТЯБРЬ</t>
  </si>
  <si>
    <t>Табель учета рабочего времени по филиалу "САПФИР" АО "ЭРА" на заказе 12700 зав. №522 за сентябрь 2019 г..</t>
  </si>
  <si>
    <t>Табель учета рабочего времени по филиалу "САПФИР" АО "ЭРА" на заказе 12700 зав. №522 за август 2019 г..</t>
  </si>
  <si>
    <t>Табель учета рабочего времени по филиалу "САПФИР" АО "ЭРА" на заказе 12700 зав. №522 за октябрь 2019 г..</t>
  </si>
  <si>
    <t>Табель учета рабочего времени по филиалу "САПФИР" АО "ЭРА" на заказе 12700 зав. №522 за ноябрь 2019 г..</t>
  </si>
  <si>
    <t>отработанное время. НОЯБРЬ</t>
  </si>
  <si>
    <t>Табель учета рабочего времени по филиалу "САПФИР" АО "ЭРА" на заказе 12700 зав. №522 за декабрь 2019 г..</t>
  </si>
  <si>
    <t>отработанное время. ДЕКАБРЬ</t>
  </si>
  <si>
    <t>вых.</t>
  </si>
  <si>
    <t>разряд</t>
  </si>
  <si>
    <t>№</t>
  </si>
  <si>
    <t>08273</t>
  </si>
  <si>
    <t>Токарь С. Е.</t>
  </si>
  <si>
    <t>08214</t>
  </si>
  <si>
    <t>Гавриш В. В.</t>
  </si>
  <si>
    <t>08239</t>
  </si>
  <si>
    <t>Новиков П. А.</t>
  </si>
  <si>
    <t>08240</t>
  </si>
  <si>
    <t>Карпов С. Н.</t>
  </si>
  <si>
    <t>08308</t>
  </si>
  <si>
    <t>рег.</t>
  </si>
  <si>
    <t>залив.</t>
  </si>
  <si>
    <t>08310</t>
  </si>
  <si>
    <t>Елисеев А. В.</t>
  </si>
  <si>
    <t>Кормачев К. В.</t>
  </si>
  <si>
    <t>08309</t>
  </si>
  <si>
    <t>Ф.И.О.</t>
  </si>
  <si>
    <t>таб. №</t>
  </si>
  <si>
    <t>сумма</t>
  </si>
  <si>
    <t>1</t>
  </si>
  <si>
    <t>2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</si>
  <si>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</si>
  <si>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</si>
  <si>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</si>
  <si>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</si>
  <si>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</si>
  <si>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</si>
  <si>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</si>
  <si>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</si>
  <si>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</si>
  <si>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</si>
  <si>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</si>
  <si>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</si>
  <si>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</si>
  <si>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</si>
  <si>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</si>
  <si>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</si>
  <si>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</si>
  <si>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</si>
  <si>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</si>
  <si>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</si>
  <si>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</si>
  <si>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</si>
  <si>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</si>
  <si>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</si>
  <si>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</si>
  <si>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</si>
  <si>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</si>
  <si>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</si>
  <si>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</si>
  <si>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</si>
  <si>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</si>
  <si>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</si>
  <si>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</si>
  <si>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</si>
  <si>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</si>
  <si>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</si>
  <si>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</si>
  <si>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</si>
  <si>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</si>
  <si>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</si>
  <si>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</si>
  <si>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</si>
  <si>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</si>
  <si>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</si>
  <si>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</si>
  <si>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</si>
  <si>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</si>
  <si>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</si>
  <si>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</si>
  <si>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</si>
  <si>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</si>
  <si>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</si>
  <si>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</si>
  <si>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</si>
  <si>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</si>
  <si>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</si>
  <si>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</si>
  <si>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</si>
  <si>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</si>
  <si>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</si>
  <si>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</si>
  <si>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</si>
  <si>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</si>
  <si>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</si>
  <si>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</si>
  <si>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</si>
  <si>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</si>
  <si>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</si>
  <si>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</si>
  <si>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</si>
  <si>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</si>
  <si>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</si>
  <si>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</si>
  <si>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</si>
  <si>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</si>
  <si>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</si>
  <si>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81</t>
  </si>
  <si>
    <t>82</t>
  </si>
  <si>
    <t>83</t>
  </si>
  <si>
    <t>84</t>
  </si>
  <si>
    <t>дни</t>
  </si>
  <si>
    <t>ПТМ</t>
  </si>
  <si>
    <t>Козлов Н. К.</t>
  </si>
  <si>
    <t>Осипов Е. В.</t>
  </si>
  <si>
    <t>08312</t>
  </si>
  <si>
    <t>08311</t>
  </si>
  <si>
    <t>Косимов Х.Г.</t>
  </si>
  <si>
    <t>08313</t>
  </si>
  <si>
    <t>85</t>
  </si>
  <si>
    <t>Филиппов В. В.</t>
  </si>
  <si>
    <t>Никаноров В. Е.</t>
  </si>
  <si>
    <t>Гребенюк И.А.</t>
  </si>
  <si>
    <t>Виноградов А.А.</t>
  </si>
  <si>
    <t>08315</t>
  </si>
  <si>
    <t>86</t>
  </si>
  <si>
    <t>87</t>
  </si>
  <si>
    <t>88</t>
  </si>
  <si>
    <t>89</t>
  </si>
  <si>
    <t>90</t>
  </si>
  <si>
    <t>91</t>
  </si>
  <si>
    <t>92</t>
  </si>
  <si>
    <t>Ст. мастер</t>
  </si>
  <si>
    <t>08317</t>
  </si>
  <si>
    <t>Герасимов В.А.</t>
  </si>
  <si>
    <t>Нормонтас Н.Ю.</t>
  </si>
  <si>
    <t>08318</t>
  </si>
  <si>
    <t>Кублов А.А.</t>
  </si>
  <si>
    <t>08320</t>
  </si>
  <si>
    <t>08322</t>
  </si>
  <si>
    <t>Федосеев А.А.</t>
  </si>
  <si>
    <t>север.</t>
  </si>
  <si>
    <t>Дыбов И.И.</t>
  </si>
  <si>
    <t>Мешков А.Б.</t>
  </si>
  <si>
    <t>111</t>
  </si>
  <si>
    <t>222</t>
  </si>
  <si>
    <t>333</t>
  </si>
  <si>
    <t>444</t>
  </si>
  <si>
    <t>Яшевичев И.И.</t>
  </si>
  <si>
    <t>555</t>
  </si>
  <si>
    <t>08324</t>
  </si>
  <si>
    <t>Жегуров А.А.</t>
  </si>
  <si>
    <t>08323</t>
  </si>
  <si>
    <t>Сухарев А.А</t>
  </si>
  <si>
    <t>08325</t>
  </si>
  <si>
    <t>08326</t>
  </si>
  <si>
    <t>Теселкин Д.В.</t>
  </si>
  <si>
    <t>Реутов  А. М.</t>
  </si>
  <si>
    <t>08327</t>
  </si>
  <si>
    <t>Белоус А. А.</t>
  </si>
  <si>
    <t>083091</t>
  </si>
  <si>
    <t>08331</t>
  </si>
  <si>
    <t>Паршуков В. О.</t>
  </si>
  <si>
    <t>08332</t>
  </si>
  <si>
    <t>Иванов П. М.</t>
  </si>
  <si>
    <t>Кочнев А. М.</t>
  </si>
  <si>
    <t>08333</t>
  </si>
  <si>
    <t>Алексеев П. А.</t>
  </si>
  <si>
    <t>Черников Ф. А.</t>
  </si>
  <si>
    <t>08334</t>
  </si>
  <si>
    <t>08335</t>
  </si>
  <si>
    <t>Яруллин Р. Т.</t>
  </si>
  <si>
    <t>08336</t>
  </si>
  <si>
    <t>Михайлов В. В.</t>
  </si>
  <si>
    <t>08337</t>
  </si>
  <si>
    <t>включение</t>
  </si>
  <si>
    <t>пайка</t>
  </si>
  <si>
    <t>регулировщик</t>
  </si>
  <si>
    <t>Заказ 526</t>
  </si>
  <si>
    <t>08338</t>
  </si>
  <si>
    <t>Шишов Д. С.</t>
  </si>
  <si>
    <t>Мальцев А. Е.</t>
  </si>
  <si>
    <t>08340</t>
  </si>
  <si>
    <t>Родин Д. В.</t>
  </si>
  <si>
    <t>08341</t>
  </si>
  <si>
    <t>08342</t>
  </si>
  <si>
    <t>Тагальник Н. В.</t>
  </si>
  <si>
    <t>Б</t>
  </si>
  <si>
    <t>С/С</t>
  </si>
  <si>
    <t>08344</t>
  </si>
  <si>
    <t>Румянцев К. Р.</t>
  </si>
  <si>
    <t>9856</t>
  </si>
  <si>
    <t>Кидяйкин Р.А.</t>
  </si>
  <si>
    <t>Косимов С.Х.</t>
  </si>
  <si>
    <t>08346</t>
  </si>
  <si>
    <t>Г</t>
  </si>
  <si>
    <t>Бузицкий В. Д.</t>
  </si>
  <si>
    <t>1111</t>
  </si>
  <si>
    <t>Гаврилов А. Б.</t>
  </si>
  <si>
    <t>08243</t>
  </si>
  <si>
    <t>с/с</t>
  </si>
  <si>
    <t>08348</t>
  </si>
  <si>
    <t>Тихонов П.Н.</t>
  </si>
  <si>
    <t>Акбердиев Ю.Т.</t>
  </si>
  <si>
    <t>6666</t>
  </si>
  <si>
    <t>Аванс  июль 2022 г.</t>
  </si>
  <si>
    <t>Пушкин А. В.</t>
  </si>
  <si>
    <t>08350</t>
  </si>
  <si>
    <t>08352</t>
  </si>
  <si>
    <t>Скляренко С. В.</t>
  </si>
  <si>
    <t>08353</t>
  </si>
  <si>
    <t>006167</t>
  </si>
  <si>
    <t>Байдин А. А.</t>
  </si>
  <si>
    <t>006169</t>
  </si>
  <si>
    <t>Гареев М. И.</t>
  </si>
  <si>
    <t>006170</t>
  </si>
  <si>
    <t>Мамонтов Д. П.</t>
  </si>
  <si>
    <t>итого</t>
  </si>
  <si>
    <t>Молоко</t>
  </si>
  <si>
    <t>Остапчук Н. К.</t>
  </si>
  <si>
    <t>006200</t>
  </si>
  <si>
    <t>006199</t>
  </si>
  <si>
    <t>Ефремов В. В.</t>
  </si>
  <si>
    <t>006225</t>
  </si>
  <si>
    <t>Дроздов А. С.</t>
  </si>
  <si>
    <t>006224</t>
  </si>
  <si>
    <t>Румянцев К. А.</t>
  </si>
  <si>
    <t>88888</t>
  </si>
  <si>
    <t>Чернов Е. И.</t>
  </si>
  <si>
    <t>006261</t>
  </si>
  <si>
    <t>Юсупов Д. Х.</t>
  </si>
  <si>
    <t>006293</t>
  </si>
  <si>
    <t>Новицкий Р. П.</t>
  </si>
  <si>
    <t>Коннов</t>
  </si>
  <si>
    <t>Антипов</t>
  </si>
  <si>
    <t>Садков</t>
  </si>
  <si>
    <t>Таразевич</t>
  </si>
  <si>
    <t>Бондаренко</t>
  </si>
  <si>
    <t>Ковалев</t>
  </si>
  <si>
    <t>Щелчков</t>
  </si>
  <si>
    <t>Лобадюк</t>
  </si>
  <si>
    <t>Веселов</t>
  </si>
  <si>
    <t>отработанное время. Январь 2024</t>
  </si>
  <si>
    <t>Табель отработанного времени студентов на заказе 529 за ЯНВАРЬ 2024г.</t>
  </si>
  <si>
    <t>отработанное время. Январь</t>
  </si>
  <si>
    <t>Бригадный   табель-расчёт</t>
  </si>
  <si>
    <t>Ма-
кет</t>
  </si>
  <si>
    <t>В. з.</t>
  </si>
  <si>
    <t>Цех</t>
  </si>
  <si>
    <t>Уч.</t>
  </si>
  <si>
    <t>По
бригаде</t>
  </si>
  <si>
    <t>Бр.  №</t>
  </si>
  <si>
    <t>Пр.</t>
  </si>
  <si>
    <t>Мес.</t>
  </si>
  <si>
    <t>Т. с.</t>
  </si>
  <si>
    <t>Коэффициенты  распределения</t>
  </si>
  <si>
    <t>%  прем.</t>
  </si>
  <si>
    <t>Разница</t>
  </si>
  <si>
    <t>Нормо-час</t>
  </si>
  <si>
    <t>за</t>
  </si>
  <si>
    <t>г.</t>
  </si>
  <si>
    <t>И Т О Г О</t>
  </si>
  <si>
    <t>Тарифный
заработок</t>
  </si>
  <si>
    <t>Фактич.
отр.  вр.</t>
  </si>
  <si>
    <t>Сдельная
зарплата</t>
  </si>
  <si>
    <t>Сумма
премии</t>
  </si>
  <si>
    <t>Коэф. расчета</t>
  </si>
  <si>
    <t>чел. в бригаде</t>
  </si>
  <si>
    <t>Дата начала работ</t>
  </si>
  <si>
    <t xml:space="preserve">Фамилия  бригадира :  </t>
  </si>
  <si>
    <t>Дата окончан. работ</t>
  </si>
  <si>
    <t>Фамилия,   имя,
отчество</t>
  </si>
  <si>
    <t>Отработано  часов  по  числам  месяца</t>
  </si>
  <si>
    <t>Состав  бригады</t>
  </si>
  <si>
    <t>За  час</t>
  </si>
  <si>
    <t>За  отраб.
время</t>
  </si>
  <si>
    <t>Нор-
часы</t>
  </si>
  <si>
    <t>Факт.
отраб.</t>
  </si>
  <si>
    <t>В.  о.</t>
  </si>
  <si>
    <t>01</t>
  </si>
  <si>
    <t>В.о.</t>
  </si>
  <si>
    <t>Шаг</t>
  </si>
  <si>
    <t>зак.  (ст)</t>
  </si>
  <si>
    <t>катег.</t>
  </si>
  <si>
    <t>таб.  №</t>
  </si>
  <si>
    <t>разр.</t>
  </si>
  <si>
    <t>д
н
и</t>
  </si>
  <si>
    <t>ч
а
с</t>
  </si>
  <si>
    <t>Хотелось бы…</t>
  </si>
  <si>
    <t>Тариф/зак</t>
  </si>
  <si>
    <t>Тариф/цех</t>
  </si>
  <si>
    <t>Распред. приработка</t>
  </si>
  <si>
    <t>Расч. КТУ</t>
  </si>
  <si>
    <t>Расч. ККТ</t>
  </si>
  <si>
    <t>ур.
св.</t>
  </si>
  <si>
    <t>Менеджер по персоналу:</t>
  </si>
  <si>
    <t>Свечинская Е.А,</t>
  </si>
  <si>
    <t>Зам. Директора по производству</t>
  </si>
  <si>
    <t>Байков Ю. В.</t>
  </si>
  <si>
    <t>Директор</t>
  </si>
  <si>
    <t>ЭМР. Заказ 529</t>
  </si>
  <si>
    <t>КТУ</t>
  </si>
  <si>
    <t>ПРЕМИЯ</t>
  </si>
  <si>
    <t>СУММА</t>
  </si>
  <si>
    <t>Мастер</t>
  </si>
  <si>
    <t>январь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</si>
</sst>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-* #,##0.00\ _₽_-;\-* #,##0.00\ _₽_-;_-* &quot;-&quot;??\ _₽_-;_-@_-"/>
    <numFmt numFmtId="164" formatCode="0.0"/>
    <numFmt numFmtId="165" formatCode="_-* #,##0.00\ _р_._-;\-* #,##0.00\ _р_._-;_-* &quot;-&quot;??\ _р_._-;_-@_-"/>
    <numFmt numFmtId="166" formatCode="#,##0.00_р_."/>
    <numFmt numFmtId="167" formatCode="[$-809]d\ mmmm\ yyyy;@"/>
    <numFmt numFmtId="168" formatCode="[$-419]d\-ddd;@"/>
    <numFmt numFmtId="169" formatCode="_-* #,##0_р_._-;\-* #,##0_р_._-;_-* &quot;-&quot;_р_._-;_-@_-"/>
    <numFmt numFmtId="170" formatCode="_-* #,##0.00_р_._-;\-* #,##0.00_р_._-;_-* &quot;-&quot;_р_._-;_-@_-"/>
    <numFmt numFmtId="171" formatCode="_-* #,##0.0\ _р_._-;\-* #,##0.0\ _р_._-;_-* &quot;-&quot;??\ _р_._-;_-@_-"/>
    <numFmt numFmtId="172" formatCode="_-* #,##0.00_р_._-;\-* #,##0.00_р_._-;_-* &quot;-&quot;??_р_._-;_-@_-"/>
  </numFmts>
  <fonts count="7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b/>
      <i/>
      <sz val="11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0"/>
      <color indexed="8"/>
      <name val="Calibri"/>
      <family val="2"/>
      <charset val="204"/>
    </font>
    <font>
      <sz val="12"/>
      <name val="Arial Cyr"/>
      <charset val="204"/>
    </font>
    <font>
      <b/>
      <i/>
      <sz val="10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name val="Calibri"/>
      <family val="2"/>
      <charset val="204"/>
    </font>
    <font>
      <sz val="12"/>
      <color indexed="8"/>
      <name val="Calibri"/>
      <family val="2"/>
      <charset val="204"/>
    </font>
    <font>
      <sz val="12"/>
      <name val="Calibri"/>
      <family val="2"/>
      <charset val="204"/>
    </font>
    <font>
      <sz val="12"/>
      <color indexed="8"/>
      <name val="Arial"/>
      <family val="2"/>
      <charset val="204"/>
    </font>
    <font>
      <sz val="12"/>
      <name val="Arial"/>
      <family val="2"/>
      <charset val="204"/>
    </font>
    <font>
      <sz val="10"/>
      <name val="Times New Roman Cyr"/>
      <charset val="204"/>
    </font>
    <font>
      <sz val="5"/>
      <name val="Microsoft Sans Serif"/>
      <family val="2"/>
      <charset val="204"/>
    </font>
    <font>
      <sz val="8"/>
      <color theme="1"/>
      <name val="Calibri"/>
      <family val="2"/>
      <scheme val="minor"/>
    </font>
    <font>
      <sz val="7"/>
      <name val="Microsoft Sans Serif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i/>
      <sz val="9"/>
      <color theme="1"/>
      <name val="Calibri"/>
      <family val="2"/>
      <charset val="204"/>
      <scheme val="minor"/>
    </font>
    <font>
      <b/>
      <i/>
      <sz val="9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i/>
      <sz val="9"/>
      <color theme="1"/>
      <name val="GOST type A"/>
      <family val="2"/>
      <charset val="204"/>
    </font>
    <font>
      <b/>
      <i/>
      <sz val="9"/>
      <color indexed="8"/>
      <name val="GOST type A"/>
      <family val="2"/>
      <charset val="204"/>
    </font>
    <font>
      <b/>
      <sz val="11"/>
      <color theme="1"/>
      <name val="GOST type A"/>
      <family val="2"/>
      <charset val="204"/>
    </font>
    <font>
      <b/>
      <i/>
      <sz val="11"/>
      <color indexed="8"/>
      <name val="GOST type A"/>
      <family val="2"/>
      <charset val="204"/>
    </font>
    <font>
      <b/>
      <i/>
      <sz val="11"/>
      <color theme="1"/>
      <name val="GOST type A"/>
      <family val="2"/>
      <charset val="204"/>
    </font>
    <font>
      <b/>
      <i/>
      <sz val="11"/>
      <name val="GOST type A"/>
      <family val="2"/>
      <charset val="204"/>
    </font>
    <font>
      <b/>
      <sz val="9"/>
      <color indexed="8"/>
      <name val="GOST type A"/>
      <family val="2"/>
      <charset val="204"/>
    </font>
    <font>
      <b/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11"/>
      <color theme="1"/>
      <name val="GOST Type AU"/>
      <charset val="204"/>
    </font>
    <font>
      <i/>
      <sz val="8"/>
      <color theme="1"/>
      <name val="GOST Type AU"/>
      <charset val="204"/>
    </font>
    <font>
      <b/>
      <i/>
      <sz val="11"/>
      <color theme="1"/>
      <name val="GOST Type AU"/>
      <charset val="204"/>
    </font>
    <font>
      <b/>
      <i/>
      <sz val="11"/>
      <color theme="1"/>
      <name val="GOST Common"/>
      <family val="2"/>
      <charset val="204"/>
    </font>
    <font>
      <b/>
      <i/>
      <sz val="9"/>
      <color theme="1"/>
      <name val="GOST Type AU"/>
      <charset val="204"/>
    </font>
    <font>
      <b/>
      <sz val="9"/>
      <color theme="1"/>
      <name val="GOST Common"/>
      <family val="2"/>
      <charset val="204"/>
    </font>
    <font>
      <b/>
      <i/>
      <sz val="11"/>
      <color theme="1"/>
      <name val="GOST type B"/>
      <family val="2"/>
      <charset val="204"/>
    </font>
    <font>
      <sz val="8"/>
      <color theme="1"/>
      <name val="GOST Type AU"/>
      <charset val="204"/>
    </font>
    <font>
      <b/>
      <sz val="9"/>
      <color theme="1"/>
      <name val="GOST type A"/>
      <family val="2"/>
      <charset val="204"/>
    </font>
    <font>
      <b/>
      <i/>
      <sz val="10"/>
      <color theme="1"/>
      <name val="GOST type A"/>
      <family val="2"/>
      <charset val="204"/>
    </font>
    <font>
      <b/>
      <sz val="10"/>
      <color theme="1"/>
      <name val="GOST Type AU"/>
      <charset val="204"/>
    </font>
    <font>
      <b/>
      <sz val="10"/>
      <color theme="1"/>
      <name val="GOST type A"/>
      <family val="2"/>
      <charset val="204"/>
    </font>
    <font>
      <b/>
      <i/>
      <sz val="8"/>
      <color theme="1"/>
      <name val="GOST Type AU"/>
      <charset val="204"/>
    </font>
    <font>
      <b/>
      <i/>
      <sz val="11"/>
      <color theme="1"/>
      <name val="Calibri"/>
      <family val="2"/>
      <scheme val="minor"/>
    </font>
    <font>
      <b/>
      <sz val="9"/>
      <color theme="1"/>
      <name val="GOST type A"/>
      <charset val="204"/>
    </font>
    <font>
      <sz val="11"/>
      <color theme="1"/>
      <name val="Calibri"/>
      <family val="2"/>
      <scheme val="minor"/>
    </font>
    <font>
      <sz val="18"/>
      <color indexed="20"/>
      <name val="Microsoft Sans Serif"/>
      <family val="2"/>
      <charset val="204"/>
    </font>
    <font>
      <sz val="6"/>
      <name val="Microsoft Sans Serif"/>
      <family val="2"/>
      <charset val="204"/>
    </font>
    <font>
      <u/>
      <sz val="8"/>
      <name val="Microsoft Sans Serif"/>
      <family val="2"/>
      <charset val="204"/>
    </font>
    <font>
      <sz val="12"/>
      <name val="Microsoft Sans Serif"/>
      <family val="2"/>
      <charset val="204"/>
    </font>
    <font>
      <sz val="12"/>
      <name val="宋体"/>
      <charset val="204"/>
    </font>
    <font>
      <sz val="10"/>
      <name val="Microsoft Sans Serif"/>
      <family val="2"/>
      <charset val="204"/>
    </font>
    <font>
      <sz val="12"/>
      <color indexed="18"/>
      <name val="Microsoft Sans Serif"/>
      <family val="2"/>
      <charset val="204"/>
    </font>
    <font>
      <sz val="14"/>
      <name val="Microsoft Sans Serif"/>
      <family val="2"/>
      <charset val="204"/>
    </font>
    <font>
      <sz val="8"/>
      <name val="Microsoft Sans Serif"/>
      <family val="2"/>
      <charset val="204"/>
    </font>
    <font>
      <sz val="9"/>
      <name val="Microsoft Sans Serif"/>
      <family val="2"/>
      <charset val="204"/>
    </font>
    <font>
      <sz val="8"/>
      <color indexed="18"/>
      <name val="Microsoft Sans Serif"/>
      <family val="2"/>
      <charset val="204"/>
    </font>
    <font>
      <sz val="8"/>
      <color indexed="20"/>
      <name val="Microsoft Sans Serif"/>
      <family val="2"/>
      <charset val="204"/>
    </font>
    <font>
      <sz val="4"/>
      <name val="Microsoft Sans Serif"/>
      <family val="2"/>
      <charset val="204"/>
    </font>
    <font>
      <sz val="9"/>
      <color indexed="9"/>
      <name val="Microsoft Sans Serif"/>
      <family val="2"/>
      <charset val="204"/>
    </font>
    <font>
      <sz val="10"/>
      <name val="Adobe Garamond Pro"/>
      <family val="1"/>
    </font>
    <font>
      <sz val="9"/>
      <name val="Adobe Garamond Pro"/>
      <family val="1"/>
    </font>
    <font>
      <sz val="12"/>
      <color indexed="9"/>
      <name val="Microsoft Sans Serif"/>
      <family val="2"/>
      <charset val="204"/>
    </font>
    <font>
      <sz val="11"/>
      <name val="Microsoft Sans Serif"/>
      <family val="2"/>
      <charset val="204"/>
    </font>
    <font>
      <sz val="8"/>
      <color indexed="9"/>
      <name val="Microsoft Sans Serif"/>
      <family val="2"/>
      <charset val="204"/>
    </font>
    <font>
      <sz val="11"/>
      <color indexed="18"/>
      <name val="Microsoft Sans Serif"/>
      <family val="2"/>
      <charset val="204"/>
    </font>
    <font>
      <sz val="3"/>
      <color indexed="18"/>
      <name val="Microsoft Sans Serif"/>
      <family val="2"/>
      <charset val="204"/>
    </font>
    <font>
      <sz val="7"/>
      <name val="Calibri"/>
      <family val="2"/>
      <charset val="204"/>
    </font>
    <font>
      <sz val="5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7"/>
      <color indexed="20"/>
      <name val="Microsoft Sans Serif"/>
      <family val="2"/>
      <charset val="204"/>
    </font>
    <font>
      <sz val="7"/>
      <name val="Calibri"/>
      <family val="2"/>
      <charset val="204"/>
      <scheme val="minor"/>
    </font>
    <font>
      <sz val="10"/>
      <color indexed="9"/>
      <name val="Microsoft Sans Serif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0"/>
        <bgColor indexed="64"/>
      </patternFill>
    </fill>
  </fills>
  <borders count="10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8" fillId="0" borderId="0" applyProtection="0"/>
    <xf numFmtId="0" fontId="16" fillId="0" borderId="0" applyProtection="0"/>
    <xf numFmtId="43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169" fontId="56" fillId="0" borderId="0" applyProtection="0">
      <alignment vertical="center"/>
    </xf>
  </cellStyleXfs>
  <cellXfs count="684">
    <xf numFmtId="0" fontId="0" fillId="0" borderId="0" xfId="0"/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49" fontId="3" fillId="0" borderId="10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2" borderId="10" xfId="0" applyFont="1" applyFill="1" applyBorder="1"/>
    <xf numFmtId="0" fontId="4" fillId="3" borderId="10" xfId="0" applyFont="1" applyFill="1" applyBorder="1"/>
    <xf numFmtId="0" fontId="0" fillId="0" borderId="11" xfId="0" applyBorder="1"/>
    <xf numFmtId="0" fontId="0" fillId="0" borderId="11" xfId="0" applyBorder="1" applyAlignment="1">
      <alignment horizontal="center"/>
    </xf>
    <xf numFmtId="0" fontId="3" fillId="2" borderId="12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left"/>
    </xf>
    <xf numFmtId="49" fontId="3" fillId="2" borderId="10" xfId="0" applyNumberFormat="1" applyFont="1" applyFill="1" applyBorder="1" applyAlignment="1">
      <alignment horizontal="center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49" fontId="5" fillId="0" borderId="10" xfId="0" applyNumberFormat="1" applyFont="1" applyBorder="1" applyAlignment="1">
      <alignment horizontal="center"/>
    </xf>
    <xf numFmtId="0" fontId="4" fillId="3" borderId="14" xfId="0" applyFont="1" applyFill="1" applyBorder="1"/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4" fillId="3" borderId="17" xfId="0" applyFont="1" applyFill="1" applyBorder="1"/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4" fillId="2" borderId="14" xfId="0" applyFont="1" applyFill="1" applyBorder="1"/>
    <xf numFmtId="0" fontId="2" fillId="0" borderId="10" xfId="0" applyFont="1" applyBorder="1"/>
    <xf numFmtId="49" fontId="7" fillId="0" borderId="11" xfId="0" applyNumberFormat="1" applyFont="1" applyBorder="1" applyAlignment="1">
      <alignment horizontal="center"/>
    </xf>
    <xf numFmtId="0" fontId="7" fillId="0" borderId="17" xfId="0" applyFont="1" applyBorder="1" applyAlignment="1"/>
    <xf numFmtId="49" fontId="7" fillId="0" borderId="10" xfId="0" applyNumberFormat="1" applyFont="1" applyBorder="1" applyAlignment="1">
      <alignment horizontal="center"/>
    </xf>
    <xf numFmtId="0" fontId="7" fillId="0" borderId="14" xfId="0" applyFont="1" applyBorder="1" applyAlignment="1"/>
    <xf numFmtId="0" fontId="7" fillId="0" borderId="14" xfId="0" applyFont="1" applyBorder="1" applyAlignment="1">
      <alignment horizontal="left"/>
    </xf>
    <xf numFmtId="49" fontId="7" fillId="0" borderId="21" xfId="0" applyNumberFormat="1" applyFont="1" applyBorder="1" applyAlignment="1">
      <alignment horizontal="center"/>
    </xf>
    <xf numFmtId="0" fontId="7" fillId="0" borderId="22" xfId="0" applyFont="1" applyBorder="1" applyAlignment="1">
      <alignment horizontal="left"/>
    </xf>
    <xf numFmtId="49" fontId="7" fillId="0" borderId="10" xfId="1" applyNumberFormat="1" applyFont="1" applyFill="1" applyBorder="1" applyAlignment="1">
      <alignment horizontal="center" vertical="top" wrapText="1"/>
    </xf>
    <xf numFmtId="0" fontId="7" fillId="0" borderId="10" xfId="1" applyNumberFormat="1" applyFont="1" applyFill="1" applyBorder="1" applyAlignment="1">
      <alignment horizontal="left" vertical="top" wrapText="1"/>
    </xf>
    <xf numFmtId="0" fontId="9" fillId="0" borderId="10" xfId="0" applyFont="1" applyBorder="1" applyAlignment="1">
      <alignment horizontal="center" vertical="center"/>
    </xf>
    <xf numFmtId="49" fontId="7" fillId="0" borderId="0" xfId="1" applyNumberFormat="1" applyFont="1" applyFill="1" applyBorder="1" applyAlignment="1">
      <alignment horizontal="center" vertical="top" wrapText="1"/>
    </xf>
    <xf numFmtId="0" fontId="7" fillId="0" borderId="0" xfId="1" applyNumberFormat="1" applyFont="1" applyFill="1" applyBorder="1" applyAlignment="1">
      <alignment horizontal="left" vertical="top" wrapText="1"/>
    </xf>
    <xf numFmtId="0" fontId="9" fillId="0" borderId="0" xfId="0" applyFont="1" applyAlignment="1">
      <alignment vertical="center"/>
    </xf>
    <xf numFmtId="49" fontId="10" fillId="0" borderId="0" xfId="1" applyNumberFormat="1" applyFont="1" applyFill="1" applyBorder="1" applyAlignment="1">
      <alignment horizontal="center" vertical="top" wrapText="1"/>
    </xf>
    <xf numFmtId="0" fontId="11" fillId="0" borderId="0" xfId="0" applyFont="1" applyAlignment="1">
      <alignment vertical="center"/>
    </xf>
    <xf numFmtId="0" fontId="10" fillId="0" borderId="0" xfId="1" applyNumberFormat="1" applyFont="1" applyFill="1" applyBorder="1" applyAlignment="1">
      <alignment horizontal="left" vertical="top" wrapText="1"/>
    </xf>
    <xf numFmtId="49" fontId="12" fillId="0" borderId="0" xfId="1" applyNumberFormat="1" applyFont="1" applyFill="1" applyBorder="1" applyAlignment="1">
      <alignment horizontal="center" vertical="top" wrapText="1"/>
    </xf>
    <xf numFmtId="0" fontId="12" fillId="0" borderId="0" xfId="1" applyNumberFormat="1" applyFont="1" applyFill="1" applyBorder="1" applyAlignment="1">
      <alignment horizontal="left" vertical="top" wrapText="1"/>
    </xf>
    <xf numFmtId="0" fontId="13" fillId="0" borderId="0" xfId="0" applyFont="1" applyAlignment="1">
      <alignment vertical="center"/>
    </xf>
    <xf numFmtId="49" fontId="14" fillId="0" borderId="0" xfId="1" applyNumberFormat="1" applyFont="1" applyFill="1" applyBorder="1" applyAlignment="1">
      <alignment horizontal="center" vertical="top" wrapText="1"/>
    </xf>
    <xf numFmtId="0" fontId="14" fillId="0" borderId="0" xfId="1" applyNumberFormat="1" applyFont="1" applyFill="1" applyBorder="1" applyAlignment="1">
      <alignment horizontal="left" vertical="top" wrapText="1"/>
    </xf>
    <xf numFmtId="0" fontId="15" fillId="0" borderId="0" xfId="0" applyFont="1" applyAlignment="1">
      <alignment vertical="center"/>
    </xf>
    <xf numFmtId="0" fontId="18" fillId="2" borderId="10" xfId="0" applyFont="1" applyFill="1" applyBorder="1"/>
    <xf numFmtId="0" fontId="18" fillId="3" borderId="10" xfId="0" applyFont="1" applyFill="1" applyBorder="1"/>
    <xf numFmtId="0" fontId="18" fillId="2" borderId="11" xfId="0" applyFont="1" applyFill="1" applyBorder="1"/>
    <xf numFmtId="0" fontId="18" fillId="3" borderId="11" xfId="0" applyFont="1" applyFill="1" applyBorder="1"/>
    <xf numFmtId="0" fontId="18" fillId="2" borderId="0" xfId="0" applyFont="1" applyFill="1"/>
    <xf numFmtId="0" fontId="17" fillId="3" borderId="11" xfId="2" applyNumberFormat="1" applyFont="1" applyFill="1" applyBorder="1" applyAlignment="1">
      <alignment horizontal="center" vertical="center"/>
    </xf>
    <xf numFmtId="0" fontId="17" fillId="2" borderId="11" xfId="2" applyNumberFormat="1" applyFont="1" applyFill="1" applyBorder="1" applyAlignment="1">
      <alignment horizontal="center" vertical="center"/>
    </xf>
    <xf numFmtId="0" fontId="19" fillId="2" borderId="23" xfId="2" applyNumberFormat="1" applyFont="1" applyFill="1" applyBorder="1" applyAlignment="1">
      <alignment horizontal="center" vertical="center"/>
    </xf>
    <xf numFmtId="0" fontId="19" fillId="3" borderId="11" xfId="2" applyNumberFormat="1" applyFont="1" applyFill="1" applyBorder="1" applyAlignment="1">
      <alignment horizontal="center" vertical="center"/>
    </xf>
    <xf numFmtId="0" fontId="19" fillId="2" borderId="11" xfId="2" applyNumberFormat="1" applyFont="1" applyFill="1" applyBorder="1" applyAlignment="1">
      <alignment horizontal="center" vertical="center"/>
    </xf>
    <xf numFmtId="0" fontId="17" fillId="2" borderId="24" xfId="2" applyNumberFormat="1" applyFont="1" applyFill="1" applyBorder="1" applyAlignment="1">
      <alignment horizontal="center" vertical="center"/>
    </xf>
    <xf numFmtId="0" fontId="20" fillId="2" borderId="10" xfId="0" applyFont="1" applyFill="1" applyBorder="1"/>
    <xf numFmtId="0" fontId="20" fillId="3" borderId="10" xfId="0" applyFont="1" applyFill="1" applyBorder="1"/>
    <xf numFmtId="0" fontId="20" fillId="2" borderId="14" xfId="0" applyFont="1" applyFill="1" applyBorder="1"/>
    <xf numFmtId="0" fontId="21" fillId="2" borderId="11" xfId="2" applyNumberFormat="1" applyFont="1" applyFill="1" applyBorder="1" applyAlignment="1">
      <alignment horizontal="center" vertical="center"/>
    </xf>
    <xf numFmtId="0" fontId="21" fillId="3" borderId="11" xfId="2" applyNumberFormat="1" applyFont="1" applyFill="1" applyBorder="1" applyAlignment="1">
      <alignment horizontal="center" vertical="center"/>
    </xf>
    <xf numFmtId="0" fontId="21" fillId="3" borderId="23" xfId="2" applyNumberFormat="1" applyFont="1" applyFill="1" applyBorder="1" applyAlignment="1">
      <alignment horizontal="center" vertical="center"/>
    </xf>
    <xf numFmtId="0" fontId="21" fillId="2" borderId="24" xfId="2" applyNumberFormat="1" applyFont="1" applyFill="1" applyBorder="1" applyAlignment="1">
      <alignment horizontal="center" vertical="center"/>
    </xf>
    <xf numFmtId="0" fontId="22" fillId="2" borderId="11" xfId="2" applyNumberFormat="1" applyFont="1" applyFill="1" applyBorder="1" applyAlignment="1">
      <alignment horizontal="center" vertical="center"/>
    </xf>
    <xf numFmtId="0" fontId="22" fillId="2" borderId="23" xfId="2" applyNumberFormat="1" applyFont="1" applyFill="1" applyBorder="1" applyAlignment="1">
      <alignment horizontal="center" vertical="center"/>
    </xf>
    <xf numFmtId="0" fontId="22" fillId="2" borderId="24" xfId="2" applyNumberFormat="1" applyFont="1" applyFill="1" applyBorder="1" applyAlignment="1">
      <alignment horizontal="center" vertical="center"/>
    </xf>
    <xf numFmtId="0" fontId="23" fillId="2" borderId="10" xfId="0" applyFont="1" applyFill="1" applyBorder="1" applyAlignment="1">
      <alignment horizontal="center" vertical="center"/>
    </xf>
    <xf numFmtId="0" fontId="23" fillId="2" borderId="14" xfId="0" applyFont="1" applyFill="1" applyBorder="1" applyAlignment="1">
      <alignment horizontal="center" vertical="center"/>
    </xf>
    <xf numFmtId="0" fontId="23" fillId="2" borderId="10" xfId="0" applyFont="1" applyFill="1" applyBorder="1" applyAlignment="1">
      <alignment horizontal="center"/>
    </xf>
    <xf numFmtId="0" fontId="23" fillId="2" borderId="14" xfId="0" applyFont="1" applyFill="1" applyBorder="1" applyAlignment="1">
      <alignment horizontal="center"/>
    </xf>
    <xf numFmtId="0" fontId="22" fillId="3" borderId="11" xfId="2" applyNumberFormat="1" applyFont="1" applyFill="1" applyBorder="1" applyAlignment="1">
      <alignment horizontal="center" vertical="center"/>
    </xf>
    <xf numFmtId="0" fontId="23" fillId="3" borderId="10" xfId="0" applyFont="1" applyFill="1" applyBorder="1" applyAlignment="1">
      <alignment horizontal="center" vertical="center"/>
    </xf>
    <xf numFmtId="0" fontId="23" fillId="3" borderId="10" xfId="0" applyFont="1" applyFill="1" applyBorder="1" applyAlignment="1">
      <alignment horizontal="center"/>
    </xf>
    <xf numFmtId="0" fontId="25" fillId="0" borderId="3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6" fillId="0" borderId="20" xfId="0" applyFont="1" applyBorder="1" applyAlignment="1"/>
    <xf numFmtId="49" fontId="0" fillId="0" borderId="0" xfId="0" applyNumberFormat="1"/>
    <xf numFmtId="0" fontId="2" fillId="0" borderId="3" xfId="0" applyFont="1" applyBorder="1"/>
    <xf numFmtId="0" fontId="2" fillId="0" borderId="29" xfId="0" applyFont="1" applyBorder="1"/>
    <xf numFmtId="0" fontId="2" fillId="0" borderId="30" xfId="0" applyFont="1" applyBorder="1"/>
    <xf numFmtId="0" fontId="3" fillId="0" borderId="3" xfId="0" applyFont="1" applyBorder="1" applyAlignment="1">
      <alignment horizontal="left"/>
    </xf>
    <xf numFmtId="0" fontId="3" fillId="0" borderId="29" xfId="0" applyFont="1" applyBorder="1" applyAlignment="1">
      <alignment horizontal="left"/>
    </xf>
    <xf numFmtId="0" fontId="3" fillId="2" borderId="29" xfId="0" applyFont="1" applyFill="1" applyBorder="1" applyAlignment="1">
      <alignment horizontal="left"/>
    </xf>
    <xf numFmtId="0" fontId="5" fillId="0" borderId="29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6" fillId="0" borderId="29" xfId="0" applyFont="1" applyBorder="1" applyAlignment="1"/>
    <xf numFmtId="0" fontId="3" fillId="0" borderId="20" xfId="0" applyFont="1" applyBorder="1" applyAlignment="1">
      <alignment horizontal="left"/>
    </xf>
    <xf numFmtId="0" fontId="3" fillId="2" borderId="20" xfId="0" applyFont="1" applyFill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2" fillId="0" borderId="20" xfId="0" applyFont="1" applyBorder="1"/>
    <xf numFmtId="49" fontId="3" fillId="0" borderId="3" xfId="0" applyNumberFormat="1" applyFont="1" applyBorder="1" applyAlignment="1">
      <alignment horizontal="center"/>
    </xf>
    <xf numFmtId="49" fontId="3" fillId="0" borderId="29" xfId="0" applyNumberFormat="1" applyFont="1" applyBorder="1" applyAlignment="1">
      <alignment horizontal="center"/>
    </xf>
    <xf numFmtId="49" fontId="3" fillId="2" borderId="29" xfId="0" applyNumberFormat="1" applyFont="1" applyFill="1" applyBorder="1" applyAlignment="1">
      <alignment horizontal="center"/>
    </xf>
    <xf numFmtId="49" fontId="5" fillId="0" borderId="29" xfId="0" applyNumberFormat="1" applyFont="1" applyBorder="1" applyAlignment="1">
      <alignment horizontal="center"/>
    </xf>
    <xf numFmtId="49" fontId="3" fillId="0" borderId="30" xfId="0" applyNumberFormat="1" applyFont="1" applyBorder="1" applyAlignment="1">
      <alignment horizontal="center"/>
    </xf>
    <xf numFmtId="49" fontId="6" fillId="0" borderId="29" xfId="0" applyNumberFormat="1" applyFont="1" applyBorder="1" applyAlignment="1"/>
    <xf numFmtId="49" fontId="2" fillId="0" borderId="29" xfId="0" applyNumberFormat="1" applyFont="1" applyBorder="1"/>
    <xf numFmtId="0" fontId="6" fillId="0" borderId="3" xfId="0" applyFont="1" applyBorder="1"/>
    <xf numFmtId="0" fontId="6" fillId="0" borderId="29" xfId="0" applyFont="1" applyBorder="1"/>
    <xf numFmtId="0" fontId="6" fillId="0" borderId="30" xfId="0" applyFont="1" applyBorder="1"/>
    <xf numFmtId="0" fontId="6" fillId="0" borderId="7" xfId="0" applyFont="1" applyBorder="1"/>
    <xf numFmtId="0" fontId="3" fillId="0" borderId="34" xfId="0" applyFont="1" applyBorder="1" applyAlignment="1">
      <alignment horizontal="left"/>
    </xf>
    <xf numFmtId="0" fontId="6" fillId="0" borderId="20" xfId="0" applyFont="1" applyBorder="1"/>
    <xf numFmtId="49" fontId="3" fillId="0" borderId="20" xfId="0" applyNumberFormat="1" applyFont="1" applyBorder="1" applyAlignment="1">
      <alignment horizontal="center"/>
    </xf>
    <xf numFmtId="49" fontId="3" fillId="2" borderId="20" xfId="0" applyNumberFormat="1" applyFont="1" applyFill="1" applyBorder="1" applyAlignment="1">
      <alignment horizontal="center"/>
    </xf>
    <xf numFmtId="49" fontId="5" fillId="0" borderId="20" xfId="0" applyNumberFormat="1" applyFont="1" applyBorder="1" applyAlignment="1">
      <alignment horizontal="center"/>
    </xf>
    <xf numFmtId="49" fontId="3" fillId="0" borderId="27" xfId="0" applyNumberFormat="1" applyFont="1" applyBorder="1" applyAlignment="1">
      <alignment horizontal="center"/>
    </xf>
    <xf numFmtId="49" fontId="6" fillId="0" borderId="20" xfId="0" applyNumberFormat="1" applyFont="1" applyBorder="1" applyAlignment="1"/>
    <xf numFmtId="49" fontId="6" fillId="0" borderId="20" xfId="0" applyNumberFormat="1" applyFont="1" applyBorder="1"/>
    <xf numFmtId="49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7" fillId="0" borderId="19" xfId="0" applyFont="1" applyBorder="1" applyAlignment="1">
      <alignment horizontal="center"/>
    </xf>
    <xf numFmtId="49" fontId="7" fillId="0" borderId="19" xfId="0" applyNumberFormat="1" applyFont="1" applyBorder="1" applyAlignment="1">
      <alignment horizontal="center"/>
    </xf>
    <xf numFmtId="0" fontId="0" fillId="0" borderId="0" xfId="0" applyBorder="1" applyAlignment="1"/>
    <xf numFmtId="49" fontId="7" fillId="0" borderId="0" xfId="0" applyNumberFormat="1" applyFont="1" applyBorder="1" applyAlignment="1"/>
    <xf numFmtId="0" fontId="7" fillId="0" borderId="19" xfId="0" applyFont="1" applyBorder="1" applyAlignment="1"/>
    <xf numFmtId="0" fontId="7" fillId="0" borderId="38" xfId="0" applyFont="1" applyBorder="1" applyAlignment="1">
      <alignment horizontal="left"/>
    </xf>
    <xf numFmtId="49" fontId="7" fillId="0" borderId="38" xfId="0" applyNumberFormat="1" applyFont="1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49" fontId="7" fillId="0" borderId="29" xfId="0" applyNumberFormat="1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7" fillId="0" borderId="38" xfId="0" applyFont="1" applyBorder="1" applyAlignment="1"/>
    <xf numFmtId="0" fontId="7" fillId="0" borderId="3" xfId="0" applyFont="1" applyBorder="1" applyAlignment="1"/>
    <xf numFmtId="0" fontId="7" fillId="0" borderId="3" xfId="0" applyFont="1" applyBorder="1" applyAlignment="1">
      <alignment horizontal="center"/>
    </xf>
    <xf numFmtId="0" fontId="7" fillId="0" borderId="29" xfId="0" applyNumberFormat="1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6" fillId="0" borderId="39" xfId="0" applyFont="1" applyBorder="1"/>
    <xf numFmtId="49" fontId="6" fillId="0" borderId="39" xfId="0" applyNumberFormat="1" applyFont="1" applyBorder="1"/>
    <xf numFmtId="0" fontId="2" fillId="0" borderId="7" xfId="0" applyFont="1" applyBorder="1"/>
    <xf numFmtId="0" fontId="2" fillId="0" borderId="39" xfId="0" applyFont="1" applyBorder="1"/>
    <xf numFmtId="49" fontId="2" fillId="0" borderId="7" xfId="0" applyNumberFormat="1" applyFont="1" applyBorder="1"/>
    <xf numFmtId="0" fontId="0" fillId="0" borderId="18" xfId="0" applyBorder="1"/>
    <xf numFmtId="0" fontId="3" fillId="0" borderId="12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6" fillId="0" borderId="12" xfId="0" applyFont="1" applyBorder="1" applyAlignment="1"/>
    <xf numFmtId="0" fontId="0" fillId="0" borderId="12" xfId="0" applyBorder="1"/>
    <xf numFmtId="0" fontId="0" fillId="0" borderId="16" xfId="0" applyBorder="1"/>
    <xf numFmtId="0" fontId="0" fillId="0" borderId="37" xfId="0" applyBorder="1"/>
    <xf numFmtId="17" fontId="0" fillId="0" borderId="10" xfId="0" applyNumberFormat="1" applyBorder="1"/>
    <xf numFmtId="0" fontId="0" fillId="2" borderId="0" xfId="0" applyFill="1"/>
    <xf numFmtId="49" fontId="26" fillId="2" borderId="10" xfId="0" applyNumberFormat="1" applyFont="1" applyFill="1" applyBorder="1" applyAlignment="1">
      <alignment horizontal="left"/>
    </xf>
    <xf numFmtId="49" fontId="1" fillId="2" borderId="10" xfId="0" applyNumberFormat="1" applyFont="1" applyFill="1" applyBorder="1" applyAlignment="1">
      <alignment horizontal="left"/>
    </xf>
    <xf numFmtId="0" fontId="25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6" fillId="2" borderId="10" xfId="0" applyFont="1" applyFill="1" applyBorder="1"/>
    <xf numFmtId="0" fontId="0" fillId="0" borderId="0" xfId="0" applyBorder="1"/>
    <xf numFmtId="3" fontId="0" fillId="0" borderId="3" xfId="0" applyNumberFormat="1" applyBorder="1"/>
    <xf numFmtId="3" fontId="0" fillId="0" borderId="38" xfId="0" applyNumberFormat="1" applyBorder="1"/>
    <xf numFmtId="3" fontId="0" fillId="0" borderId="19" xfId="0" applyNumberFormat="1" applyBorder="1"/>
    <xf numFmtId="3" fontId="7" fillId="0" borderId="0" xfId="0" applyNumberFormat="1" applyFont="1" applyBorder="1" applyAlignment="1"/>
    <xf numFmtId="3" fontId="0" fillId="0" borderId="0" xfId="0" applyNumberFormat="1"/>
    <xf numFmtId="3" fontId="0" fillId="0" borderId="0" xfId="0" applyNumberFormat="1" applyBorder="1"/>
    <xf numFmtId="0" fontId="28" fillId="2" borderId="3" xfId="0" applyFont="1" applyFill="1" applyBorder="1" applyAlignment="1">
      <alignment horizontal="center" vertical="center"/>
    </xf>
    <xf numFmtId="0" fontId="28" fillId="0" borderId="18" xfId="0" applyFont="1" applyBorder="1" applyAlignment="1">
      <alignment horizontal="center"/>
    </xf>
    <xf numFmtId="0" fontId="28" fillId="2" borderId="7" xfId="0" applyFont="1" applyFill="1" applyBorder="1" applyAlignment="1">
      <alignment horizontal="center" vertical="center"/>
    </xf>
    <xf numFmtId="0" fontId="28" fillId="3" borderId="5" xfId="0" applyFont="1" applyFill="1" applyBorder="1" applyAlignment="1">
      <alignment horizontal="center"/>
    </xf>
    <xf numFmtId="0" fontId="28" fillId="3" borderId="8" xfId="0" applyFont="1" applyFill="1" applyBorder="1" applyAlignment="1">
      <alignment horizontal="center"/>
    </xf>
    <xf numFmtId="0" fontId="28" fillId="2" borderId="8" xfId="0" applyFont="1" applyFill="1" applyBorder="1" applyAlignment="1">
      <alignment horizontal="center"/>
    </xf>
    <xf numFmtId="0" fontId="28" fillId="2" borderId="6" xfId="0" applyFont="1" applyFill="1" applyBorder="1" applyAlignment="1">
      <alignment horizontal="center"/>
    </xf>
    <xf numFmtId="0" fontId="28" fillId="0" borderId="37" xfId="0" applyFont="1" applyBorder="1" applyAlignment="1">
      <alignment horizontal="center"/>
    </xf>
    <xf numFmtId="0" fontId="30" fillId="2" borderId="3" xfId="0" applyFont="1" applyFill="1" applyBorder="1" applyAlignment="1">
      <alignment horizontal="left"/>
    </xf>
    <xf numFmtId="0" fontId="30" fillId="2" borderId="3" xfId="0" applyFont="1" applyFill="1" applyBorder="1" applyAlignment="1">
      <alignment horizontal="center"/>
    </xf>
    <xf numFmtId="0" fontId="30" fillId="2" borderId="29" xfId="0" applyFont="1" applyFill="1" applyBorder="1" applyAlignment="1">
      <alignment horizontal="left"/>
    </xf>
    <xf numFmtId="0" fontId="30" fillId="2" borderId="29" xfId="0" applyFont="1" applyFill="1" applyBorder="1" applyAlignment="1">
      <alignment horizontal="center"/>
    </xf>
    <xf numFmtId="49" fontId="30" fillId="2" borderId="40" xfId="0" applyNumberFormat="1" applyFont="1" applyFill="1" applyBorder="1" applyAlignment="1">
      <alignment horizontal="left"/>
    </xf>
    <xf numFmtId="0" fontId="31" fillId="2" borderId="29" xfId="0" applyFont="1" applyFill="1" applyBorder="1"/>
    <xf numFmtId="0" fontId="30" fillId="2" borderId="20" xfId="0" applyFont="1" applyFill="1" applyBorder="1" applyAlignment="1">
      <alignment horizontal="left"/>
    </xf>
    <xf numFmtId="49" fontId="30" fillId="2" borderId="20" xfId="0" applyNumberFormat="1" applyFont="1" applyFill="1" applyBorder="1" applyAlignment="1">
      <alignment horizontal="left"/>
    </xf>
    <xf numFmtId="49" fontId="32" fillId="2" borderId="40" xfId="0" applyNumberFormat="1" applyFont="1" applyFill="1" applyBorder="1" applyAlignment="1">
      <alignment horizontal="left"/>
    </xf>
    <xf numFmtId="0" fontId="32" fillId="2" borderId="29" xfId="0" applyFont="1" applyFill="1" applyBorder="1" applyAlignment="1">
      <alignment horizontal="left"/>
    </xf>
    <xf numFmtId="0" fontId="32" fillId="2" borderId="29" xfId="0" applyFont="1" applyFill="1" applyBorder="1" applyAlignment="1">
      <alignment horizontal="center"/>
    </xf>
    <xf numFmtId="49" fontId="31" fillId="2" borderId="40" xfId="0" applyNumberFormat="1" applyFont="1" applyFill="1" applyBorder="1" applyAlignment="1">
      <alignment horizontal="left"/>
    </xf>
    <xf numFmtId="0" fontId="31" fillId="2" borderId="29" xfId="0" applyFont="1" applyFill="1" applyBorder="1" applyAlignment="1"/>
    <xf numFmtId="0" fontId="31" fillId="2" borderId="29" xfId="0" applyFont="1" applyFill="1" applyBorder="1" applyAlignment="1">
      <alignment horizontal="center"/>
    </xf>
    <xf numFmtId="0" fontId="31" fillId="2" borderId="30" xfId="0" applyFont="1" applyFill="1" applyBorder="1"/>
    <xf numFmtId="0" fontId="31" fillId="2" borderId="3" xfId="0" applyFont="1" applyFill="1" applyBorder="1"/>
    <xf numFmtId="0" fontId="30" fillId="2" borderId="34" xfId="0" applyFont="1" applyFill="1" applyBorder="1" applyAlignment="1">
      <alignment horizontal="left"/>
    </xf>
    <xf numFmtId="0" fontId="32" fillId="2" borderId="20" xfId="0" applyFont="1" applyFill="1" applyBorder="1" applyAlignment="1">
      <alignment horizontal="left"/>
    </xf>
    <xf numFmtId="49" fontId="32" fillId="2" borderId="20" xfId="0" applyNumberFormat="1" applyFont="1" applyFill="1" applyBorder="1" applyAlignment="1">
      <alignment horizontal="center"/>
    </xf>
    <xf numFmtId="49" fontId="30" fillId="2" borderId="20" xfId="0" applyNumberFormat="1" applyFont="1" applyFill="1" applyBorder="1" applyAlignment="1">
      <alignment horizontal="center"/>
    </xf>
    <xf numFmtId="0" fontId="30" fillId="2" borderId="27" xfId="0" applyFont="1" applyFill="1" applyBorder="1" applyAlignment="1">
      <alignment horizontal="left"/>
    </xf>
    <xf numFmtId="0" fontId="30" fillId="2" borderId="30" xfId="0" applyFont="1" applyFill="1" applyBorder="1" applyAlignment="1">
      <alignment horizontal="center"/>
    </xf>
    <xf numFmtId="49" fontId="30" fillId="2" borderId="27" xfId="0" applyNumberFormat="1" applyFont="1" applyFill="1" applyBorder="1" applyAlignment="1">
      <alignment horizontal="center"/>
    </xf>
    <xf numFmtId="0" fontId="31" fillId="2" borderId="20" xfId="0" applyFont="1" applyFill="1" applyBorder="1" applyAlignment="1"/>
    <xf numFmtId="49" fontId="31" fillId="2" borderId="20" xfId="0" applyNumberFormat="1" applyFont="1" applyFill="1" applyBorder="1" applyAlignment="1">
      <alignment horizontal="center" vertical="center"/>
    </xf>
    <xf numFmtId="0" fontId="31" fillId="2" borderId="20" xfId="0" applyFont="1" applyFill="1" applyBorder="1"/>
    <xf numFmtId="0" fontId="31" fillId="2" borderId="7" xfId="0" applyFont="1" applyFill="1" applyBorder="1"/>
    <xf numFmtId="0" fontId="31" fillId="2" borderId="27" xfId="0" applyFont="1" applyFill="1" applyBorder="1"/>
    <xf numFmtId="0" fontId="31" fillId="2" borderId="7" xfId="0" applyFont="1" applyFill="1" applyBorder="1" applyAlignment="1">
      <alignment horizontal="center"/>
    </xf>
    <xf numFmtId="49" fontId="31" fillId="2" borderId="27" xfId="0" applyNumberFormat="1" applyFont="1" applyFill="1" applyBorder="1" applyAlignment="1">
      <alignment horizontal="center" vertical="center"/>
    </xf>
    <xf numFmtId="0" fontId="28" fillId="0" borderId="18" xfId="0" applyFont="1" applyFill="1" applyBorder="1" applyAlignment="1">
      <alignment horizontal="center"/>
    </xf>
    <xf numFmtId="0" fontId="35" fillId="0" borderId="19" xfId="0" applyFont="1" applyBorder="1" applyAlignment="1">
      <alignment horizontal="center"/>
    </xf>
    <xf numFmtId="0" fontId="28" fillId="0" borderId="42" xfId="0" applyFont="1" applyBorder="1" applyAlignment="1">
      <alignment horizontal="center"/>
    </xf>
    <xf numFmtId="0" fontId="28" fillId="0" borderId="43" xfId="0" applyFont="1" applyBorder="1" applyAlignment="1">
      <alignment horizontal="center"/>
    </xf>
    <xf numFmtId="0" fontId="35" fillId="0" borderId="37" xfId="0" applyFont="1" applyBorder="1" applyAlignment="1">
      <alignment horizontal="center"/>
    </xf>
    <xf numFmtId="0" fontId="27" fillId="0" borderId="37" xfId="0" applyFont="1" applyBorder="1" applyAlignment="1">
      <alignment horizontal="center"/>
    </xf>
    <xf numFmtId="0" fontId="44" fillId="2" borderId="10" xfId="0" applyFont="1" applyFill="1" applyBorder="1" applyAlignment="1" applyProtection="1">
      <protection locked="0"/>
    </xf>
    <xf numFmtId="0" fontId="44" fillId="3" borderId="10" xfId="0" applyFont="1" applyFill="1" applyBorder="1" applyAlignment="1" applyProtection="1">
      <protection locked="0"/>
    </xf>
    <xf numFmtId="0" fontId="44" fillId="2" borderId="10" xfId="0" applyFont="1" applyFill="1" applyBorder="1"/>
    <xf numFmtId="0" fontId="44" fillId="3" borderId="10" xfId="0" applyFont="1" applyFill="1" applyBorder="1"/>
    <xf numFmtId="0" fontId="0" fillId="2" borderId="0" xfId="0" applyFill="1" applyBorder="1"/>
    <xf numFmtId="0" fontId="39" fillId="2" borderId="0" xfId="0" applyFont="1" applyFill="1" applyBorder="1"/>
    <xf numFmtId="0" fontId="40" fillId="2" borderId="0" xfId="0" applyFont="1" applyFill="1" applyBorder="1" applyAlignment="1" applyProtection="1">
      <protection locked="0"/>
    </xf>
    <xf numFmtId="0" fontId="41" fillId="2" borderId="0" xfId="0" applyFont="1" applyFill="1" applyBorder="1" applyAlignment="1" applyProtection="1">
      <protection locked="0"/>
    </xf>
    <xf numFmtId="0" fontId="42" fillId="2" borderId="0" xfId="0" applyFont="1" applyFill="1" applyBorder="1"/>
    <xf numFmtId="0" fontId="36" fillId="2" borderId="0" xfId="0" applyFont="1" applyFill="1" applyBorder="1" applyAlignment="1" applyProtection="1">
      <protection locked="0"/>
    </xf>
    <xf numFmtId="0" fontId="43" fillId="2" borderId="0" xfId="0" applyFont="1" applyFill="1" applyBorder="1" applyAlignment="1" applyProtection="1">
      <protection locked="0"/>
    </xf>
    <xf numFmtId="0" fontId="37" fillId="2" borderId="0" xfId="0" applyFont="1" applyFill="1" applyBorder="1" applyAlignment="1" applyProtection="1">
      <protection locked="0"/>
    </xf>
    <xf numFmtId="0" fontId="38" fillId="2" borderId="0" xfId="0" applyFont="1" applyFill="1" applyBorder="1" applyAlignment="1" applyProtection="1">
      <protection locked="0"/>
    </xf>
    <xf numFmtId="0" fontId="36" fillId="2" borderId="0" xfId="0" applyFont="1" applyFill="1" applyBorder="1" applyAlignment="1"/>
    <xf numFmtId="0" fontId="37" fillId="2" borderId="0" xfId="0" applyFont="1" applyFill="1" applyBorder="1" applyAlignment="1"/>
    <xf numFmtId="0" fontId="44" fillId="3" borderId="1" xfId="0" applyFont="1" applyFill="1" applyBorder="1" applyAlignment="1" applyProtection="1">
      <protection locked="0"/>
    </xf>
    <xf numFmtId="0" fontId="44" fillId="3" borderId="4" xfId="0" applyFont="1" applyFill="1" applyBorder="1" applyAlignment="1" applyProtection="1">
      <protection locked="0"/>
    </xf>
    <xf numFmtId="0" fontId="44" fillId="2" borderId="4" xfId="0" applyFont="1" applyFill="1" applyBorder="1" applyAlignment="1" applyProtection="1">
      <protection locked="0"/>
    </xf>
    <xf numFmtId="0" fontId="44" fillId="2" borderId="2" xfId="0" applyFont="1" applyFill="1" applyBorder="1" applyAlignment="1" applyProtection="1">
      <protection locked="0"/>
    </xf>
    <xf numFmtId="0" fontId="44" fillId="3" borderId="9" xfId="0" applyFont="1" applyFill="1" applyBorder="1" applyAlignment="1" applyProtection="1">
      <protection locked="0"/>
    </xf>
    <xf numFmtId="0" fontId="44" fillId="2" borderId="44" xfId="0" applyFont="1" applyFill="1" applyBorder="1" applyAlignment="1" applyProtection="1">
      <protection locked="0"/>
    </xf>
    <xf numFmtId="0" fontId="44" fillId="3" borderId="9" xfId="0" applyFont="1" applyFill="1" applyBorder="1"/>
    <xf numFmtId="0" fontId="44" fillId="2" borderId="44" xfId="0" applyFont="1" applyFill="1" applyBorder="1"/>
    <xf numFmtId="0" fontId="44" fillId="2" borderId="21" xfId="0" applyFont="1" applyFill="1" applyBorder="1"/>
    <xf numFmtId="0" fontId="44" fillId="3" borderId="21" xfId="0" applyFont="1" applyFill="1" applyBorder="1"/>
    <xf numFmtId="0" fontId="44" fillId="2" borderId="51" xfId="0" applyFont="1" applyFill="1" applyBorder="1"/>
    <xf numFmtId="0" fontId="46" fillId="2" borderId="10" xfId="0" applyFont="1" applyFill="1" applyBorder="1"/>
    <xf numFmtId="0" fontId="46" fillId="3" borderId="10" xfId="0" applyFont="1" applyFill="1" applyBorder="1"/>
    <xf numFmtId="0" fontId="46" fillId="2" borderId="44" xfId="0" applyFont="1" applyFill="1" applyBorder="1"/>
    <xf numFmtId="0" fontId="46" fillId="2" borderId="8" xfId="0" applyFont="1" applyFill="1" applyBorder="1"/>
    <xf numFmtId="0" fontId="46" fillId="3" borderId="8" xfId="0" applyFont="1" applyFill="1" applyBorder="1"/>
    <xf numFmtId="0" fontId="46" fillId="2" borderId="6" xfId="0" applyFont="1" applyFill="1" applyBorder="1"/>
    <xf numFmtId="0" fontId="31" fillId="0" borderId="0" xfId="0" applyFont="1"/>
    <xf numFmtId="0" fontId="0" fillId="0" borderId="0" xfId="0" applyFill="1"/>
    <xf numFmtId="0" fontId="28" fillId="0" borderId="0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35" fillId="0" borderId="0" xfId="0" applyFont="1" applyFill="1" applyBorder="1" applyAlignment="1">
      <alignment horizontal="center"/>
    </xf>
    <xf numFmtId="0" fontId="38" fillId="0" borderId="0" xfId="0" applyFont="1" applyFill="1" applyBorder="1" applyAlignment="1" applyProtection="1">
      <protection locked="0"/>
    </xf>
    <xf numFmtId="0" fontId="38" fillId="0" borderId="0" xfId="0" applyFont="1" applyFill="1" applyBorder="1" applyProtection="1">
      <protection locked="0"/>
    </xf>
    <xf numFmtId="0" fontId="38" fillId="0" borderId="0" xfId="0" applyFont="1" applyFill="1" applyBorder="1" applyAlignment="1"/>
    <xf numFmtId="0" fontId="38" fillId="0" borderId="0" xfId="0" applyFont="1" applyFill="1" applyBorder="1"/>
    <xf numFmtId="0" fontId="0" fillId="0" borderId="0" xfId="0" applyFill="1" applyBorder="1"/>
    <xf numFmtId="0" fontId="41" fillId="0" borderId="0" xfId="0" applyFont="1" applyFill="1" applyBorder="1" applyAlignment="1" applyProtection="1">
      <protection locked="0"/>
    </xf>
    <xf numFmtId="0" fontId="44" fillId="0" borderId="4" xfId="0" applyFont="1" applyFill="1" applyBorder="1" applyAlignment="1" applyProtection="1">
      <protection locked="0"/>
    </xf>
    <xf numFmtId="0" fontId="44" fillId="0" borderId="2" xfId="0" applyFont="1" applyFill="1" applyBorder="1" applyAlignment="1" applyProtection="1">
      <protection locked="0"/>
    </xf>
    <xf numFmtId="0" fontId="44" fillId="0" borderId="52" xfId="0" applyFont="1" applyFill="1" applyBorder="1" applyAlignment="1" applyProtection="1">
      <protection locked="0"/>
    </xf>
    <xf numFmtId="0" fontId="44" fillId="0" borderId="10" xfId="0" applyFont="1" applyFill="1" applyBorder="1" applyAlignment="1" applyProtection="1">
      <protection locked="0"/>
    </xf>
    <xf numFmtId="0" fontId="44" fillId="0" borderId="44" xfId="0" applyFont="1" applyFill="1" applyBorder="1" applyAlignment="1" applyProtection="1">
      <protection locked="0"/>
    </xf>
    <xf numFmtId="0" fontId="44" fillId="0" borderId="13" xfId="0" applyFont="1" applyFill="1" applyBorder="1" applyAlignment="1" applyProtection="1">
      <protection locked="0"/>
    </xf>
    <xf numFmtId="0" fontId="44" fillId="0" borderId="10" xfId="0" applyFont="1" applyFill="1" applyBorder="1"/>
    <xf numFmtId="0" fontId="44" fillId="0" borderId="44" xfId="0" applyFont="1" applyFill="1" applyBorder="1"/>
    <xf numFmtId="0" fontId="44" fillId="0" borderId="13" xfId="0" applyFont="1" applyFill="1" applyBorder="1"/>
    <xf numFmtId="0" fontId="44" fillId="0" borderId="21" xfId="0" applyFont="1" applyFill="1" applyBorder="1"/>
    <xf numFmtId="0" fontId="44" fillId="0" borderId="51" xfId="0" applyFont="1" applyFill="1" applyBorder="1"/>
    <xf numFmtId="0" fontId="44" fillId="0" borderId="26" xfId="0" applyFont="1" applyFill="1" applyBorder="1"/>
    <xf numFmtId="0" fontId="34" fillId="0" borderId="0" xfId="0" applyFont="1" applyFill="1"/>
    <xf numFmtId="0" fontId="33" fillId="0" borderId="1" xfId="0" applyFont="1" applyFill="1" applyBorder="1" applyAlignment="1">
      <alignment horizontal="center"/>
    </xf>
    <xf numFmtId="0" fontId="33" fillId="0" borderId="2" xfId="0" applyFont="1" applyFill="1" applyBorder="1" applyAlignment="1">
      <alignment horizontal="center"/>
    </xf>
    <xf numFmtId="0" fontId="33" fillId="0" borderId="8" xfId="0" applyFont="1" applyFill="1" applyBorder="1" applyAlignment="1">
      <alignment horizontal="center"/>
    </xf>
    <xf numFmtId="0" fontId="33" fillId="3" borderId="8" xfId="0" applyFont="1" applyFill="1" applyBorder="1" applyAlignment="1">
      <alignment horizontal="center"/>
    </xf>
    <xf numFmtId="0" fontId="33" fillId="0" borderId="5" xfId="0" applyFont="1" applyFill="1" applyBorder="1" applyAlignment="1">
      <alignment horizontal="center"/>
    </xf>
    <xf numFmtId="0" fontId="44" fillId="0" borderId="8" xfId="0" applyFont="1" applyFill="1" applyBorder="1" applyAlignment="1">
      <alignment horizontal="center"/>
    </xf>
    <xf numFmtId="0" fontId="44" fillId="0" borderId="6" xfId="0" applyFont="1" applyFill="1" applyBorder="1" applyAlignment="1">
      <alignment horizontal="center"/>
    </xf>
    <xf numFmtId="0" fontId="29" fillId="0" borderId="0" xfId="0" applyFont="1" applyFill="1"/>
    <xf numFmtId="0" fontId="44" fillId="3" borderId="10" xfId="0" applyFont="1" applyFill="1" applyBorder="1" applyAlignment="1" applyProtection="1">
      <alignment horizontal="center" vertical="center"/>
      <protection locked="0"/>
    </xf>
    <xf numFmtId="0" fontId="29" fillId="0" borderId="31" xfId="0" applyFont="1" applyFill="1" applyBorder="1"/>
    <xf numFmtId="0" fontId="29" fillId="0" borderId="32" xfId="0" applyFont="1" applyFill="1" applyBorder="1"/>
    <xf numFmtId="0" fontId="29" fillId="0" borderId="33" xfId="0" applyFont="1" applyFill="1" applyBorder="1"/>
    <xf numFmtId="0" fontId="34" fillId="2" borderId="0" xfId="0" applyFont="1" applyFill="1"/>
    <xf numFmtId="0" fontId="33" fillId="2" borderId="8" xfId="0" applyFont="1" applyFill="1" applyBorder="1" applyAlignment="1">
      <alignment horizontal="center"/>
    </xf>
    <xf numFmtId="0" fontId="44" fillId="2" borderId="10" xfId="0" applyFont="1" applyFill="1" applyBorder="1" applyAlignment="1" applyProtection="1">
      <alignment horizontal="center" vertical="center"/>
      <protection locked="0"/>
    </xf>
    <xf numFmtId="0" fontId="29" fillId="2" borderId="0" xfId="0" applyFont="1" applyFill="1"/>
    <xf numFmtId="0" fontId="34" fillId="3" borderId="9" xfId="0" applyFont="1" applyFill="1" applyBorder="1"/>
    <xf numFmtId="0" fontId="34" fillId="3" borderId="10" xfId="0" applyFont="1" applyFill="1" applyBorder="1"/>
    <xf numFmtId="0" fontId="34" fillId="3" borderId="8" xfId="0" applyFont="1" applyFill="1" applyBorder="1"/>
    <xf numFmtId="0" fontId="47" fillId="2" borderId="1" xfId="0" applyFont="1" applyFill="1" applyBorder="1" applyAlignment="1" applyProtection="1">
      <protection locked="0"/>
    </xf>
    <xf numFmtId="0" fontId="47" fillId="2" borderId="48" xfId="0" applyFont="1" applyFill="1" applyBorder="1" applyAlignment="1" applyProtection="1">
      <protection locked="0"/>
    </xf>
    <xf numFmtId="0" fontId="47" fillId="2" borderId="4" xfId="0" applyFont="1" applyFill="1" applyBorder="1" applyAlignment="1" applyProtection="1">
      <protection locked="0"/>
    </xf>
    <xf numFmtId="0" fontId="47" fillId="2" borderId="2" xfId="0" applyFont="1" applyFill="1" applyBorder="1" applyAlignment="1" applyProtection="1">
      <protection locked="0"/>
    </xf>
    <xf numFmtId="0" fontId="47" fillId="2" borderId="9" xfId="0" applyFont="1" applyFill="1" applyBorder="1" applyAlignment="1" applyProtection="1">
      <protection locked="0"/>
    </xf>
    <xf numFmtId="0" fontId="47" fillId="2" borderId="20" xfId="0" applyFont="1" applyFill="1" applyBorder="1" applyAlignment="1" applyProtection="1">
      <protection locked="0"/>
    </xf>
    <xf numFmtId="0" fontId="47" fillId="2" borderId="10" xfId="0" applyFont="1" applyFill="1" applyBorder="1" applyAlignment="1" applyProtection="1">
      <protection locked="0"/>
    </xf>
    <xf numFmtId="0" fontId="47" fillId="2" borderId="44" xfId="0" applyFont="1" applyFill="1" applyBorder="1" applyAlignment="1" applyProtection="1">
      <protection locked="0"/>
    </xf>
    <xf numFmtId="0" fontId="47" fillId="2" borderId="9" xfId="0" applyFont="1" applyFill="1" applyBorder="1"/>
    <xf numFmtId="0" fontId="47" fillId="2" borderId="10" xfId="0" applyFont="1" applyFill="1" applyBorder="1"/>
    <xf numFmtId="0" fontId="47" fillId="2" borderId="44" xfId="0" applyFont="1" applyFill="1" applyBorder="1"/>
    <xf numFmtId="0" fontId="47" fillId="2" borderId="50" xfId="0" applyFont="1" applyFill="1" applyBorder="1"/>
    <xf numFmtId="0" fontId="47" fillId="2" borderId="21" xfId="0" applyFont="1" applyFill="1" applyBorder="1"/>
    <xf numFmtId="0" fontId="47" fillId="2" borderId="51" xfId="0" applyFont="1" applyFill="1" applyBorder="1"/>
    <xf numFmtId="0" fontId="47" fillId="2" borderId="5" xfId="0" applyFont="1" applyFill="1" applyBorder="1"/>
    <xf numFmtId="0" fontId="47" fillId="2" borderId="8" xfId="0" applyFont="1" applyFill="1" applyBorder="1"/>
    <xf numFmtId="0" fontId="47" fillId="2" borderId="6" xfId="0" applyFont="1" applyFill="1" applyBorder="1"/>
    <xf numFmtId="0" fontId="48" fillId="2" borderId="0" xfId="0" applyFont="1" applyFill="1" applyBorder="1" applyAlignment="1" applyProtection="1">
      <protection locked="0"/>
    </xf>
    <xf numFmtId="0" fontId="31" fillId="0" borderId="1" xfId="0" applyFont="1" applyBorder="1" applyAlignment="1">
      <alignment horizontal="right"/>
    </xf>
    <xf numFmtId="0" fontId="31" fillId="0" borderId="4" xfId="0" applyFont="1" applyBorder="1" applyAlignment="1">
      <alignment horizontal="right"/>
    </xf>
    <xf numFmtId="0" fontId="31" fillId="0" borderId="4" xfId="0" applyFont="1" applyBorder="1"/>
    <xf numFmtId="0" fontId="31" fillId="0" borderId="2" xfId="0" applyFont="1" applyBorder="1"/>
    <xf numFmtId="0" fontId="31" fillId="0" borderId="9" xfId="0" applyFont="1" applyBorder="1" applyAlignment="1">
      <alignment horizontal="right"/>
    </xf>
    <xf numFmtId="0" fontId="31" fillId="0" borderId="10" xfId="0" applyFont="1" applyBorder="1" applyAlignment="1">
      <alignment horizontal="right"/>
    </xf>
    <xf numFmtId="0" fontId="31" fillId="0" borderId="10" xfId="0" applyFont="1" applyBorder="1"/>
    <xf numFmtId="0" fontId="31" fillId="0" borderId="44" xfId="0" applyFont="1" applyBorder="1"/>
    <xf numFmtId="0" fontId="31" fillId="0" borderId="9" xfId="0" applyNumberFormat="1" applyFont="1" applyBorder="1" applyAlignment="1">
      <alignment horizontal="right"/>
    </xf>
    <xf numFmtId="0" fontId="31" fillId="0" borderId="10" xfId="0" applyNumberFormat="1" applyFont="1" applyBorder="1" applyAlignment="1">
      <alignment horizontal="right"/>
    </xf>
    <xf numFmtId="0" fontId="31" fillId="2" borderId="9" xfId="0" applyFont="1" applyFill="1" applyBorder="1" applyAlignment="1">
      <alignment horizontal="right"/>
    </xf>
    <xf numFmtId="0" fontId="31" fillId="2" borderId="10" xfId="0" applyFont="1" applyFill="1" applyBorder="1" applyAlignment="1">
      <alignment horizontal="right"/>
    </xf>
    <xf numFmtId="0" fontId="31" fillId="2" borderId="10" xfId="0" applyFont="1" applyFill="1" applyBorder="1"/>
    <xf numFmtId="0" fontId="31" fillId="2" borderId="44" xfId="0" applyNumberFormat="1" applyFont="1" applyFill="1" applyBorder="1"/>
    <xf numFmtId="0" fontId="31" fillId="2" borderId="44" xfId="0" applyFont="1" applyFill="1" applyBorder="1"/>
    <xf numFmtId="49" fontId="31" fillId="2" borderId="30" xfId="0" applyNumberFormat="1" applyFont="1" applyFill="1" applyBorder="1" applyAlignment="1">
      <alignment horizontal="left"/>
    </xf>
    <xf numFmtId="0" fontId="31" fillId="0" borderId="5" xfId="0" applyFont="1" applyBorder="1" applyAlignment="1">
      <alignment horizontal="right"/>
    </xf>
    <xf numFmtId="0" fontId="31" fillId="0" borderId="8" xfId="0" applyFont="1" applyBorder="1" applyAlignment="1">
      <alignment horizontal="right"/>
    </xf>
    <xf numFmtId="0" fontId="31" fillId="0" borderId="45" xfId="0" applyFont="1" applyBorder="1"/>
    <xf numFmtId="0" fontId="31" fillId="0" borderId="6" xfId="0" applyFont="1" applyBorder="1"/>
    <xf numFmtId="0" fontId="31" fillId="0" borderId="25" xfId="0" applyFont="1" applyBorder="1"/>
    <xf numFmtId="0" fontId="31" fillId="0" borderId="36" xfId="0" applyFont="1" applyBorder="1"/>
    <xf numFmtId="0" fontId="49" fillId="0" borderId="18" xfId="0" applyFont="1" applyBorder="1"/>
    <xf numFmtId="0" fontId="31" fillId="0" borderId="46" xfId="0" applyFont="1" applyBorder="1"/>
    <xf numFmtId="0" fontId="31" fillId="0" borderId="10" xfId="0" applyFont="1" applyFill="1" applyBorder="1" applyAlignment="1">
      <alignment horizontal="right"/>
    </xf>
    <xf numFmtId="0" fontId="31" fillId="0" borderId="8" xfId="0" applyFont="1" applyBorder="1"/>
    <xf numFmtId="0" fontId="49" fillId="0" borderId="33" xfId="0" applyFont="1" applyBorder="1"/>
    <xf numFmtId="0" fontId="49" fillId="2" borderId="0" xfId="0" applyFont="1" applyFill="1"/>
    <xf numFmtId="0" fontId="49" fillId="0" borderId="0" xfId="0" applyFont="1" applyFill="1"/>
    <xf numFmtId="0" fontId="48" fillId="2" borderId="0" xfId="0" applyFont="1" applyFill="1" applyBorder="1" applyAlignment="1" applyProtection="1">
      <alignment horizontal="center"/>
      <protection locked="0"/>
    </xf>
    <xf numFmtId="0" fontId="50" fillId="2" borderId="17" xfId="0" applyFont="1" applyFill="1" applyBorder="1"/>
    <xf numFmtId="0" fontId="50" fillId="2" borderId="14" xfId="0" applyFont="1" applyFill="1" applyBorder="1"/>
    <xf numFmtId="0" fontId="50" fillId="2" borderId="14" xfId="0" applyNumberFormat="1" applyFont="1" applyFill="1" applyBorder="1"/>
    <xf numFmtId="0" fontId="50" fillId="2" borderId="28" xfId="0" applyFont="1" applyFill="1" applyBorder="1" applyAlignment="1">
      <alignment horizontal="center"/>
    </xf>
    <xf numFmtId="0" fontId="50" fillId="3" borderId="28" xfId="0" applyFont="1" applyFill="1" applyBorder="1" applyAlignment="1">
      <alignment horizontal="center"/>
    </xf>
    <xf numFmtId="0" fontId="50" fillId="3" borderId="11" xfId="0" applyFont="1" applyFill="1" applyBorder="1" applyAlignment="1">
      <alignment horizontal="center"/>
    </xf>
    <xf numFmtId="0" fontId="50" fillId="2" borderId="11" xfId="0" applyFont="1" applyFill="1" applyBorder="1" applyAlignment="1">
      <alignment horizontal="center"/>
    </xf>
    <xf numFmtId="0" fontId="50" fillId="2" borderId="0" xfId="0" applyFont="1" applyFill="1" applyAlignment="1">
      <alignment horizontal="center"/>
    </xf>
    <xf numFmtId="0" fontId="50" fillId="2" borderId="10" xfId="0" applyFont="1" applyFill="1" applyBorder="1" applyAlignment="1">
      <alignment horizontal="center"/>
    </xf>
    <xf numFmtId="0" fontId="50" fillId="3" borderId="10" xfId="0" applyFont="1" applyFill="1" applyBorder="1" applyAlignment="1">
      <alignment horizontal="center"/>
    </xf>
    <xf numFmtId="0" fontId="50" fillId="3" borderId="13" xfId="0" applyFont="1" applyFill="1" applyBorder="1" applyAlignment="1">
      <alignment horizontal="center"/>
    </xf>
    <xf numFmtId="0" fontId="50" fillId="3" borderId="11" xfId="0" applyNumberFormat="1" applyFont="1" applyFill="1" applyBorder="1" applyAlignment="1">
      <alignment horizontal="center"/>
    </xf>
    <xf numFmtId="164" fontId="50" fillId="2" borderId="11" xfId="0" applyNumberFormat="1" applyFont="1" applyFill="1" applyBorder="1" applyAlignment="1">
      <alignment horizontal="center"/>
    </xf>
    <xf numFmtId="164" fontId="50" fillId="3" borderId="11" xfId="0" applyNumberFormat="1" applyFont="1" applyFill="1" applyBorder="1" applyAlignment="1">
      <alignment horizontal="center"/>
    </xf>
    <xf numFmtId="164" fontId="50" fillId="3" borderId="10" xfId="0" applyNumberFormat="1" applyFont="1" applyFill="1" applyBorder="1" applyAlignment="1">
      <alignment horizontal="center"/>
    </xf>
    <xf numFmtId="164" fontId="50" fillId="2" borderId="10" xfId="0" applyNumberFormat="1" applyFont="1" applyFill="1" applyBorder="1" applyAlignment="1">
      <alignment horizontal="center"/>
    </xf>
    <xf numFmtId="0" fontId="50" fillId="3" borderId="10" xfId="0" applyNumberFormat="1" applyFont="1" applyFill="1" applyBorder="1" applyAlignment="1">
      <alignment horizontal="center"/>
    </xf>
    <xf numFmtId="0" fontId="50" fillId="2" borderId="10" xfId="0" applyNumberFormat="1" applyFont="1" applyFill="1" applyBorder="1" applyAlignment="1">
      <alignment horizontal="center"/>
    </xf>
    <xf numFmtId="2" fontId="50" fillId="2" borderId="10" xfId="0" applyNumberFormat="1" applyFont="1" applyFill="1" applyBorder="1" applyAlignment="1">
      <alignment horizontal="center"/>
    </xf>
    <xf numFmtId="0" fontId="50" fillId="3" borderId="21" xfId="0" applyFont="1" applyFill="1" applyBorder="1" applyAlignment="1">
      <alignment horizontal="center"/>
    </xf>
    <xf numFmtId="0" fontId="50" fillId="2" borderId="21" xfId="0" applyFont="1" applyFill="1" applyBorder="1" applyAlignment="1">
      <alignment horizontal="center"/>
    </xf>
    <xf numFmtId="0" fontId="50" fillId="2" borderId="14" xfId="0" applyFont="1" applyFill="1" applyBorder="1" applyAlignment="1">
      <alignment horizontal="center"/>
    </xf>
    <xf numFmtId="0" fontId="33" fillId="2" borderId="47" xfId="0" applyFont="1" applyFill="1" applyBorder="1" applyAlignment="1">
      <alignment horizontal="center"/>
    </xf>
    <xf numFmtId="0" fontId="50" fillId="2" borderId="11" xfId="0" applyNumberFormat="1" applyFont="1" applyFill="1" applyBorder="1" applyAlignment="1">
      <alignment horizontal="center"/>
    </xf>
    <xf numFmtId="0" fontId="45" fillId="0" borderId="1" xfId="0" applyFont="1" applyBorder="1" applyAlignment="1">
      <alignment horizontal="center"/>
    </xf>
    <xf numFmtId="0" fontId="45" fillId="0" borderId="9" xfId="0" applyFont="1" applyBorder="1" applyAlignment="1">
      <alignment horizontal="center"/>
    </xf>
    <xf numFmtId="0" fontId="45" fillId="2" borderId="9" xfId="0" applyFont="1" applyFill="1" applyBorder="1" applyAlignment="1">
      <alignment horizontal="center"/>
    </xf>
    <xf numFmtId="0" fontId="45" fillId="0" borderId="5" xfId="0" applyFont="1" applyBorder="1" applyAlignment="1">
      <alignment horizontal="center"/>
    </xf>
    <xf numFmtId="0" fontId="25" fillId="2" borderId="10" xfId="0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horizontal="center"/>
    </xf>
    <xf numFmtId="0" fontId="33" fillId="2" borderId="4" xfId="0" applyFont="1" applyFill="1" applyBorder="1" applyAlignment="1">
      <alignment horizontal="center" vertical="center"/>
    </xf>
    <xf numFmtId="0" fontId="33" fillId="2" borderId="8" xfId="0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horizontal="center"/>
    </xf>
    <xf numFmtId="0" fontId="50" fillId="3" borderId="41" xfId="0" applyFont="1" applyFill="1" applyBorder="1" applyAlignment="1">
      <alignment horizontal="center"/>
    </xf>
    <xf numFmtId="0" fontId="50" fillId="3" borderId="26" xfId="0" applyFont="1" applyFill="1" applyBorder="1" applyAlignment="1">
      <alignment horizontal="center"/>
    </xf>
    <xf numFmtId="0" fontId="44" fillId="3" borderId="50" xfId="0" applyFont="1" applyFill="1" applyBorder="1"/>
    <xf numFmtId="0" fontId="34" fillId="3" borderId="5" xfId="0" applyFont="1" applyFill="1" applyBorder="1"/>
    <xf numFmtId="0" fontId="53" fillId="0" borderId="0" xfId="2" applyNumberFormat="1" applyFont="1" applyFill="1" applyBorder="1" applyAlignment="1">
      <alignment horizontal="center" vertical="center"/>
    </xf>
    <xf numFmtId="0" fontId="54" fillId="0" borderId="0" xfId="2" applyNumberFormat="1" applyFont="1" applyFill="1" applyBorder="1" applyAlignment="1">
      <alignment horizontal="center" vertical="center"/>
    </xf>
    <xf numFmtId="0" fontId="55" fillId="0" borderId="0" xfId="2" applyNumberFormat="1" applyFont="1" applyFill="1" applyBorder="1" applyAlignment="1">
      <alignment horizontal="center" vertical="center"/>
    </xf>
    <xf numFmtId="166" fontId="55" fillId="0" borderId="0" xfId="3" applyNumberFormat="1" applyFont="1" applyFill="1" applyBorder="1" applyAlignment="1">
      <alignment horizontal="center" vertical="center"/>
    </xf>
    <xf numFmtId="165" fontId="55" fillId="0" borderId="0" xfId="3" applyNumberFormat="1" applyFont="1" applyFill="1" applyBorder="1" applyAlignment="1">
      <alignment horizontal="center" vertical="center"/>
    </xf>
    <xf numFmtId="0" fontId="60" fillId="0" borderId="0" xfId="2" applyNumberFormat="1" applyFont="1" applyFill="1" applyBorder="1" applyAlignment="1">
      <alignment horizontal="center" vertical="center"/>
    </xf>
    <xf numFmtId="14" fontId="61" fillId="0" borderId="0" xfId="2" applyNumberFormat="1" applyFont="1" applyFill="1" applyBorder="1" applyAlignment="1">
      <alignment horizontal="center" vertical="center"/>
    </xf>
    <xf numFmtId="165" fontId="53" fillId="0" borderId="0" xfId="3" applyNumberFormat="1" applyFont="1" applyFill="1" applyBorder="1" applyAlignment="1">
      <alignment horizontal="center" vertical="center"/>
    </xf>
    <xf numFmtId="49" fontId="53" fillId="0" borderId="0" xfId="2" applyNumberFormat="1" applyFont="1" applyFill="1" applyBorder="1" applyAlignment="1">
      <alignment horizontal="center" vertical="center"/>
    </xf>
    <xf numFmtId="49" fontId="53" fillId="7" borderId="0" xfId="2" applyNumberFormat="1" applyFont="1" applyFill="1" applyBorder="1" applyAlignment="1">
      <alignment horizontal="center" vertical="center"/>
    </xf>
    <xf numFmtId="49" fontId="55" fillId="0" borderId="0" xfId="2" applyNumberFormat="1" applyFont="1" applyFill="1" applyBorder="1" applyAlignment="1">
      <alignment horizontal="center" vertical="center"/>
    </xf>
    <xf numFmtId="168" fontId="53" fillId="2" borderId="77" xfId="2" applyNumberFormat="1" applyFont="1" applyFill="1" applyBorder="1" applyAlignment="1">
      <alignment horizontal="center" vertical="center" textRotation="90"/>
    </xf>
    <xf numFmtId="49" fontId="53" fillId="0" borderId="34" xfId="2" applyNumberFormat="1" applyFont="1" applyFill="1" applyBorder="1" applyAlignment="1">
      <alignment horizontal="center" vertical="center"/>
    </xf>
    <xf numFmtId="49" fontId="57" fillId="0" borderId="34" xfId="2" applyNumberFormat="1" applyFont="1" applyFill="1" applyBorder="1" applyAlignment="1">
      <alignment horizontal="center" vertical="center"/>
    </xf>
    <xf numFmtId="0" fontId="17" fillId="2" borderId="58" xfId="2" applyNumberFormat="1" applyFont="1" applyFill="1" applyBorder="1" applyAlignment="1">
      <alignment horizontal="center" vertical="center"/>
    </xf>
    <xf numFmtId="0" fontId="17" fillId="3" borderId="58" xfId="2" applyNumberFormat="1" applyFont="1" applyFill="1" applyBorder="1" applyAlignment="1">
      <alignment horizontal="center" vertical="center"/>
    </xf>
    <xf numFmtId="0" fontId="53" fillId="0" borderId="88" xfId="2" applyNumberFormat="1" applyFont="1" applyFill="1" applyBorder="1" applyAlignment="1">
      <alignment horizontal="center" vertical="center"/>
    </xf>
    <xf numFmtId="4" fontId="61" fillId="0" borderId="10" xfId="1" applyNumberFormat="1" applyFont="1" applyFill="1" applyBorder="1" applyAlignment="1">
      <alignment horizontal="center"/>
    </xf>
    <xf numFmtId="4" fontId="65" fillId="0" borderId="10" xfId="1" applyNumberFormat="1" applyFont="1" applyFill="1" applyBorder="1" applyAlignment="1">
      <alignment horizontal="center"/>
    </xf>
    <xf numFmtId="0" fontId="53" fillId="0" borderId="23" xfId="2" applyNumberFormat="1" applyFont="1" applyFill="1" applyBorder="1" applyAlignment="1">
      <alignment horizontal="center" vertical="center"/>
    </xf>
    <xf numFmtId="172" fontId="53" fillId="0" borderId="23" xfId="2" applyNumberFormat="1" applyFont="1" applyFill="1" applyBorder="1" applyAlignment="1">
      <alignment horizontal="center" vertical="center" wrapText="1"/>
    </xf>
    <xf numFmtId="49" fontId="60" fillId="5" borderId="94" xfId="2" applyNumberFormat="1" applyFont="1" applyFill="1" applyBorder="1" applyAlignment="1">
      <alignment horizontal="left" vertical="center"/>
    </xf>
    <xf numFmtId="49" fontId="60" fillId="5" borderId="88" xfId="2" applyNumberFormat="1" applyFont="1" applyFill="1" applyBorder="1" applyAlignment="1">
      <alignment horizontal="left" vertical="center"/>
    </xf>
    <xf numFmtId="49" fontId="60" fillId="5" borderId="91" xfId="2" applyNumberFormat="1" applyFont="1" applyFill="1" applyBorder="1" applyAlignment="1">
      <alignment horizontal="left" vertical="center"/>
    </xf>
    <xf numFmtId="0" fontId="66" fillId="0" borderId="66" xfId="2" applyNumberFormat="1" applyFont="1" applyFill="1" applyBorder="1" applyAlignment="1">
      <alignment vertical="center"/>
    </xf>
    <xf numFmtId="0" fontId="66" fillId="0" borderId="66" xfId="0" applyFont="1" applyBorder="1" applyAlignment="1">
      <alignment vertical="center"/>
    </xf>
    <xf numFmtId="0" fontId="66" fillId="0" borderId="66" xfId="0" applyFont="1" applyBorder="1" applyAlignment="1">
      <alignment horizontal="left" vertical="center"/>
    </xf>
    <xf numFmtId="0" fontId="66" fillId="0" borderId="66" xfId="2" applyNumberFormat="1" applyFont="1" applyFill="1" applyBorder="1" applyAlignment="1"/>
    <xf numFmtId="0" fontId="66" fillId="0" borderId="66" xfId="2" applyNumberFormat="1" applyFont="1" applyFill="1" applyBorder="1" applyAlignment="1">
      <alignment vertical="center" wrapText="1"/>
    </xf>
    <xf numFmtId="0" fontId="66" fillId="0" borderId="66" xfId="2" applyNumberFormat="1" applyFont="1" applyFill="1" applyBorder="1" applyAlignment="1">
      <alignment horizontal="left"/>
    </xf>
    <xf numFmtId="0" fontId="66" fillId="0" borderId="66" xfId="2" applyNumberFormat="1" applyFont="1" applyFill="1" applyBorder="1" applyAlignment="1">
      <alignment horizontal="right" vertical="justify"/>
    </xf>
    <xf numFmtId="0" fontId="66" fillId="0" borderId="68" xfId="0" applyFont="1" applyBorder="1" applyAlignment="1">
      <alignment vertical="center"/>
    </xf>
    <xf numFmtId="0" fontId="67" fillId="0" borderId="66" xfId="2" applyNumberFormat="1" applyFont="1" applyFill="1" applyBorder="1" applyAlignment="1">
      <alignment horizontal="left"/>
    </xf>
    <xf numFmtId="0" fontId="67" fillId="0" borderId="66" xfId="0" applyFont="1" applyBorder="1" applyAlignment="1">
      <alignment vertical="center"/>
    </xf>
    <xf numFmtId="0" fontId="67" fillId="0" borderId="66" xfId="0" applyFont="1" applyBorder="1" applyAlignment="1">
      <alignment horizontal="left" vertical="center"/>
    </xf>
    <xf numFmtId="4" fontId="68" fillId="0" borderId="0" xfId="2" applyNumberFormat="1" applyFont="1" applyFill="1" applyBorder="1" applyAlignment="1">
      <alignment horizontal="center" vertical="center"/>
    </xf>
    <xf numFmtId="0" fontId="67" fillId="0" borderId="0" xfId="2" applyNumberFormat="1" applyFont="1" applyFill="1" applyBorder="1" applyAlignment="1">
      <alignment horizontal="left"/>
    </xf>
    <xf numFmtId="0" fontId="67" fillId="0" borderId="0" xfId="0" applyFont="1" applyAlignment="1">
      <alignment vertical="center"/>
    </xf>
    <xf numFmtId="0" fontId="66" fillId="0" borderId="0" xfId="2" applyNumberFormat="1" applyFont="1" applyFill="1" applyBorder="1" applyAlignment="1">
      <alignment horizontal="right" vertical="justify"/>
    </xf>
    <xf numFmtId="0" fontId="66" fillId="0" borderId="0" xfId="0" applyFont="1" applyAlignment="1">
      <alignment vertical="center"/>
    </xf>
    <xf numFmtId="0" fontId="66" fillId="0" borderId="98" xfId="0" applyFont="1" applyBorder="1" applyAlignment="1">
      <alignment vertical="center"/>
    </xf>
    <xf numFmtId="0" fontId="67" fillId="0" borderId="0" xfId="0" applyFont="1" applyAlignment="1">
      <alignment horizontal="left" vertical="center"/>
    </xf>
    <xf numFmtId="0" fontId="66" fillId="0" borderId="0" xfId="2" applyNumberFormat="1" applyFont="1" applyFill="1" applyBorder="1" applyAlignment="1">
      <alignment vertical="top" wrapText="1"/>
    </xf>
    <xf numFmtId="0" fontId="66" fillId="0" borderId="0" xfId="0" applyFont="1" applyBorder="1" applyAlignment="1">
      <alignment vertical="center"/>
    </xf>
    <xf numFmtId="0" fontId="67" fillId="0" borderId="0" xfId="2" applyNumberFormat="1" applyFont="1" applyFill="1" applyBorder="1" applyAlignment="1">
      <alignment vertical="center" wrapText="1"/>
    </xf>
    <xf numFmtId="0" fontId="64" fillId="0" borderId="0" xfId="2" applyNumberFormat="1" applyFont="1" applyFill="1" applyBorder="1" applyAlignment="1">
      <alignment horizontal="center" vertical="center"/>
    </xf>
    <xf numFmtId="49" fontId="53" fillId="5" borderId="0" xfId="2" applyNumberFormat="1" applyFont="1" applyFill="1" applyBorder="1" applyAlignment="1">
      <alignment horizontal="center" vertical="center"/>
    </xf>
    <xf numFmtId="49" fontId="57" fillId="0" borderId="0" xfId="2" applyNumberFormat="1" applyFont="1" applyFill="1" applyBorder="1" applyAlignment="1">
      <alignment horizontal="center" vertical="center"/>
    </xf>
    <xf numFmtId="0" fontId="64" fillId="0" borderId="0" xfId="2" applyNumberFormat="1" applyFont="1" applyFill="1" applyBorder="1" applyAlignment="1">
      <alignment horizontal="center" vertical="center" wrapText="1"/>
    </xf>
    <xf numFmtId="0" fontId="60" fillId="5" borderId="0" xfId="2" applyNumberFormat="1" applyFont="1" applyFill="1" applyBorder="1" applyAlignment="1">
      <alignment horizontal="center" vertical="center"/>
    </xf>
    <xf numFmtId="4" fontId="65" fillId="0" borderId="0" xfId="1" applyNumberFormat="1" applyFont="1" applyFill="1" applyBorder="1" applyAlignment="1">
      <alignment horizontal="center"/>
    </xf>
    <xf numFmtId="0" fontId="66" fillId="0" borderId="0" xfId="0" applyFont="1" applyAlignment="1">
      <alignment horizontal="left" vertical="center"/>
    </xf>
    <xf numFmtId="4" fontId="53" fillId="4" borderId="94" xfId="2" applyNumberFormat="1" applyFont="1" applyFill="1" applyBorder="1" applyAlignment="1">
      <alignment vertical="center" wrapText="1"/>
    </xf>
    <xf numFmtId="4" fontId="53" fillId="4" borderId="88" xfId="2" applyNumberFormat="1" applyFont="1" applyFill="1" applyBorder="1" applyAlignment="1">
      <alignment vertical="center"/>
    </xf>
    <xf numFmtId="0" fontId="53" fillId="4" borderId="88" xfId="2" applyNumberFormat="1" applyFont="1" applyFill="1" applyBorder="1" applyAlignment="1">
      <alignment vertical="center"/>
    </xf>
    <xf numFmtId="0" fontId="53" fillId="4" borderId="91" xfId="2" applyNumberFormat="1" applyFont="1" applyFill="1" applyBorder="1" applyAlignment="1">
      <alignment vertical="center"/>
    </xf>
    <xf numFmtId="168" fontId="53" fillId="3" borderId="77" xfId="2" applyNumberFormat="1" applyFont="1" applyFill="1" applyBorder="1" applyAlignment="1">
      <alignment horizontal="center" vertical="center" textRotation="90"/>
    </xf>
    <xf numFmtId="0" fontId="74" fillId="0" borderId="87" xfId="2" applyNumberFormat="1" applyFont="1" applyFill="1" applyBorder="1" applyAlignment="1">
      <alignment horizontal="center" vertical="center" wrapText="1"/>
    </xf>
    <xf numFmtId="0" fontId="17" fillId="2" borderId="88" xfId="2" applyNumberFormat="1" applyFont="1" applyFill="1" applyBorder="1" applyAlignment="1">
      <alignment horizontal="center" vertical="center"/>
    </xf>
    <xf numFmtId="0" fontId="17" fillId="2" borderId="58" xfId="2" applyNumberFormat="1" applyFont="1" applyFill="1" applyBorder="1" applyAlignment="1" applyProtection="1">
      <alignment horizontal="center" vertical="center"/>
      <protection locked="0"/>
    </xf>
    <xf numFmtId="4" fontId="78" fillId="0" borderId="0" xfId="2" applyNumberFormat="1" applyFont="1" applyFill="1" applyBorder="1" applyAlignment="1">
      <alignment horizontal="center" vertical="center"/>
    </xf>
    <xf numFmtId="0" fontId="66" fillId="0" borderId="0" xfId="2" applyNumberFormat="1" applyFont="1" applyFill="1" applyBorder="1" applyAlignment="1">
      <alignment horizontal="center" vertical="top"/>
    </xf>
    <xf numFmtId="0" fontId="66" fillId="0" borderId="0" xfId="2" applyNumberFormat="1" applyFont="1" applyFill="1" applyBorder="1" applyAlignment="1">
      <alignment vertical="justify"/>
    </xf>
    <xf numFmtId="0" fontId="24" fillId="0" borderId="18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38" xfId="0" applyBorder="1" applyAlignment="1">
      <alignment horizontal="center"/>
    </xf>
    <xf numFmtId="49" fontId="7" fillId="0" borderId="18" xfId="0" applyNumberFormat="1" applyFont="1" applyBorder="1" applyAlignment="1">
      <alignment horizontal="center" vertical="center"/>
    </xf>
    <xf numFmtId="49" fontId="7" fillId="0" borderId="19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3" fontId="6" fillId="0" borderId="18" xfId="0" applyNumberFormat="1" applyFont="1" applyBorder="1" applyAlignment="1">
      <alignment horizontal="center" vertical="center"/>
    </xf>
    <xf numFmtId="3" fontId="6" fillId="0" borderId="19" xfId="0" applyNumberFormat="1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6" fillId="0" borderId="14" xfId="0" applyFont="1" applyBorder="1" applyAlignment="1">
      <alignment horizontal="right"/>
    </xf>
    <xf numFmtId="0" fontId="6" fillId="0" borderId="20" xfId="0" applyFont="1" applyBorder="1" applyAlignment="1">
      <alignment horizontal="right"/>
    </xf>
    <xf numFmtId="0" fontId="6" fillId="0" borderId="13" xfId="0" applyFont="1" applyBorder="1" applyAlignment="1">
      <alignment horizontal="right"/>
    </xf>
    <xf numFmtId="0" fontId="0" fillId="0" borderId="0" xfId="0" applyFill="1" applyAlignment="1">
      <alignment horizontal="center"/>
    </xf>
    <xf numFmtId="0" fontId="29" fillId="0" borderId="0" xfId="0" applyFont="1" applyFill="1" applyAlignment="1">
      <alignment horizontal="center"/>
    </xf>
    <xf numFmtId="0" fontId="44" fillId="2" borderId="1" xfId="0" applyFont="1" applyFill="1" applyBorder="1" applyAlignment="1">
      <alignment horizontal="center" vertical="center"/>
    </xf>
    <xf numFmtId="0" fontId="44" fillId="2" borderId="5" xfId="0" applyFont="1" applyFill="1" applyBorder="1" applyAlignment="1">
      <alignment horizontal="center" vertical="center"/>
    </xf>
    <xf numFmtId="0" fontId="33" fillId="2" borderId="4" xfId="0" applyFont="1" applyFill="1" applyBorder="1" applyAlignment="1">
      <alignment horizontal="center" vertical="center"/>
    </xf>
    <xf numFmtId="0" fontId="33" fillId="2" borderId="8" xfId="0" applyFont="1" applyFill="1" applyBorder="1" applyAlignment="1">
      <alignment horizontal="center" vertical="center"/>
    </xf>
    <xf numFmtId="0" fontId="33" fillId="2" borderId="4" xfId="0" applyFont="1" applyFill="1" applyBorder="1" applyAlignment="1">
      <alignment horizontal="center"/>
    </xf>
    <xf numFmtId="0" fontId="33" fillId="2" borderId="49" xfId="0" applyFont="1" applyFill="1" applyBorder="1" applyAlignment="1">
      <alignment horizontal="center"/>
    </xf>
    <xf numFmtId="0" fontId="27" fillId="2" borderId="0" xfId="0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horizontal="center"/>
    </xf>
    <xf numFmtId="0" fontId="33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4" fillId="2" borderId="10" xfId="0" applyFont="1" applyFill="1" applyBorder="1" applyAlignment="1">
      <alignment horizontal="center" vertical="center"/>
    </xf>
    <xf numFmtId="0" fontId="25" fillId="2" borderId="10" xfId="0" applyFont="1" applyFill="1" applyBorder="1" applyAlignment="1">
      <alignment horizontal="center" vertical="center"/>
    </xf>
    <xf numFmtId="0" fontId="31" fillId="2" borderId="31" xfId="0" applyFont="1" applyFill="1" applyBorder="1" applyAlignment="1">
      <alignment horizontal="center"/>
    </xf>
    <xf numFmtId="0" fontId="31" fillId="2" borderId="32" xfId="0" applyFont="1" applyFill="1" applyBorder="1" applyAlignment="1">
      <alignment horizontal="center"/>
    </xf>
    <xf numFmtId="0" fontId="31" fillId="2" borderId="33" xfId="0" applyFont="1" applyFill="1" applyBorder="1" applyAlignment="1">
      <alignment horizontal="center"/>
    </xf>
    <xf numFmtId="0" fontId="27" fillId="2" borderId="18" xfId="0" applyFont="1" applyFill="1" applyBorder="1" applyAlignment="1">
      <alignment horizontal="center" vertical="center"/>
    </xf>
    <xf numFmtId="0" fontId="27" fillId="2" borderId="19" xfId="0" applyFont="1" applyFill="1" applyBorder="1" applyAlignment="1">
      <alignment horizontal="center" vertical="center"/>
    </xf>
    <xf numFmtId="0" fontId="28" fillId="2" borderId="18" xfId="0" applyFont="1" applyFill="1" applyBorder="1" applyAlignment="1">
      <alignment horizontal="center" vertical="center"/>
    </xf>
    <xf numFmtId="0" fontId="28" fillId="2" borderId="19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/>
    </xf>
    <xf numFmtId="0" fontId="28" fillId="2" borderId="4" xfId="0" applyFont="1" applyFill="1" applyBorder="1" applyAlignment="1">
      <alignment horizontal="center"/>
    </xf>
    <xf numFmtId="0" fontId="28" fillId="2" borderId="2" xfId="0" applyFont="1" applyFill="1" applyBorder="1" applyAlignment="1">
      <alignment horizontal="center"/>
    </xf>
    <xf numFmtId="49" fontId="60" fillId="5" borderId="94" xfId="2" applyNumberFormat="1" applyFont="1" applyFill="1" applyBorder="1" applyAlignment="1">
      <alignment horizontal="left" vertical="center"/>
    </xf>
    <xf numFmtId="49" fontId="60" fillId="5" borderId="88" xfId="2" applyNumberFormat="1" applyFont="1" applyFill="1" applyBorder="1" applyAlignment="1">
      <alignment horizontal="left" vertical="center"/>
    </xf>
    <xf numFmtId="49" fontId="60" fillId="5" borderId="91" xfId="2" applyNumberFormat="1" applyFont="1" applyFill="1" applyBorder="1" applyAlignment="1">
      <alignment horizontal="left" vertical="center"/>
    </xf>
    <xf numFmtId="0" fontId="58" fillId="0" borderId="0" xfId="2" applyNumberFormat="1" applyFont="1" applyFill="1" applyBorder="1" applyAlignment="1">
      <alignment horizontal="left"/>
    </xf>
    <xf numFmtId="0" fontId="57" fillId="0" borderId="0" xfId="2" applyNumberFormat="1" applyFont="1" applyFill="1" applyBorder="1" applyAlignment="1">
      <alignment horizontal="right" vertical="justify"/>
    </xf>
    <xf numFmtId="0" fontId="72" fillId="0" borderId="0" xfId="2" applyNumberFormat="1" applyFont="1" applyFill="1" applyBorder="1" applyAlignment="1">
      <alignment horizontal="center" vertical="top"/>
    </xf>
    <xf numFmtId="0" fontId="60" fillId="0" borderId="0" xfId="2" applyNumberFormat="1" applyFont="1" applyFill="1" applyBorder="1" applyAlignment="1">
      <alignment horizontal="center" vertical="center"/>
    </xf>
    <xf numFmtId="164" fontId="53" fillId="0" borderId="0" xfId="2" applyNumberFormat="1" applyFont="1" applyFill="1" applyBorder="1" applyAlignment="1">
      <alignment horizontal="center" vertical="center"/>
    </xf>
    <xf numFmtId="170" fontId="57" fillId="4" borderId="0" xfId="5" applyNumberFormat="1" applyFont="1" applyFill="1" applyBorder="1" applyAlignment="1">
      <alignment horizontal="justify" vertical="center"/>
    </xf>
    <xf numFmtId="49" fontId="60" fillId="5" borderId="0" xfId="2" applyNumberFormat="1" applyFont="1" applyFill="1" applyBorder="1" applyAlignment="1">
      <alignment horizontal="center" vertical="center"/>
    </xf>
    <xf numFmtId="0" fontId="60" fillId="5" borderId="0" xfId="2" applyNumberFormat="1" applyFont="1" applyFill="1" applyBorder="1" applyAlignment="1">
      <alignment horizontal="center" vertical="center"/>
    </xf>
    <xf numFmtId="0" fontId="71" fillId="0" borderId="0" xfId="2" applyNumberFormat="1" applyFont="1" applyFill="1" applyBorder="1" applyAlignment="1">
      <alignment horizontal="left" vertical="center"/>
    </xf>
    <xf numFmtId="171" fontId="63" fillId="0" borderId="0" xfId="3" applyNumberFormat="1" applyFont="1" applyFill="1" applyBorder="1" applyAlignment="1">
      <alignment horizontal="right" vertical="center"/>
    </xf>
    <xf numFmtId="2" fontId="60" fillId="0" borderId="0" xfId="2" applyNumberFormat="1" applyFont="1" applyFill="1" applyBorder="1" applyAlignment="1">
      <alignment horizontal="center" vertical="center"/>
    </xf>
    <xf numFmtId="2" fontId="60" fillId="0" borderId="0" xfId="4" applyNumberFormat="1" applyFont="1" applyFill="1" applyBorder="1" applyAlignment="1">
      <alignment horizontal="right" vertical="center"/>
    </xf>
    <xf numFmtId="2" fontId="60" fillId="4" borderId="0" xfId="2" applyNumberFormat="1" applyFont="1" applyFill="1" applyBorder="1" applyAlignment="1">
      <alignment horizontal="center" vertical="center"/>
    </xf>
    <xf numFmtId="170" fontId="57" fillId="0" borderId="0" xfId="5" applyNumberFormat="1" applyFont="1" applyFill="1" applyBorder="1" applyAlignment="1">
      <alignment horizontal="justify" vertical="center"/>
    </xf>
    <xf numFmtId="0" fontId="60" fillId="4" borderId="0" xfId="2" applyNumberFormat="1" applyFont="1" applyFill="1" applyBorder="1" applyAlignment="1">
      <alignment horizontal="center" vertical="center"/>
    </xf>
    <xf numFmtId="164" fontId="53" fillId="4" borderId="0" xfId="2" applyNumberFormat="1" applyFont="1" applyFill="1" applyBorder="1" applyAlignment="1">
      <alignment horizontal="center" vertical="center"/>
    </xf>
    <xf numFmtId="49" fontId="53" fillId="4" borderId="0" xfId="2" applyNumberFormat="1" applyFont="1" applyFill="1" applyBorder="1" applyAlignment="1">
      <alignment horizontal="center" vertical="center"/>
    </xf>
    <xf numFmtId="0" fontId="63" fillId="0" borderId="0" xfId="2" applyNumberFormat="1" applyFont="1" applyFill="1" applyBorder="1" applyAlignment="1">
      <alignment horizontal="center" vertical="center"/>
    </xf>
    <xf numFmtId="49" fontId="53" fillId="0" borderId="0" xfId="2" applyNumberFormat="1" applyFont="1" applyFill="1" applyBorder="1" applyAlignment="1">
      <alignment horizontal="center" vertical="center" textRotation="90"/>
    </xf>
    <xf numFmtId="49" fontId="53" fillId="0" borderId="0" xfId="2" applyNumberFormat="1" applyFont="1" applyFill="1" applyBorder="1" applyAlignment="1">
      <alignment horizontal="center" vertical="center"/>
    </xf>
    <xf numFmtId="49" fontId="53" fillId="4" borderId="0" xfId="2" applyNumberFormat="1" applyFont="1" applyFill="1" applyBorder="1" applyAlignment="1">
      <alignment horizontal="center" vertical="center" textRotation="90" wrapText="1"/>
    </xf>
    <xf numFmtId="49" fontId="17" fillId="4" borderId="0" xfId="2" applyNumberFormat="1" applyFont="1" applyFill="1" applyBorder="1" applyAlignment="1">
      <alignment horizontal="center" vertical="center" wrapText="1"/>
    </xf>
    <xf numFmtId="49" fontId="17" fillId="4" borderId="0" xfId="2" applyNumberFormat="1" applyFont="1" applyFill="1" applyBorder="1" applyAlignment="1">
      <alignment horizontal="center" vertical="center"/>
    </xf>
    <xf numFmtId="170" fontId="57" fillId="4" borderId="0" xfId="5" applyNumberFormat="1" applyFont="1" applyFill="1" applyBorder="1" applyAlignment="1">
      <alignment horizontal="center" vertical="center"/>
    </xf>
    <xf numFmtId="49" fontId="60" fillId="0" borderId="0" xfId="2" applyNumberFormat="1" applyFont="1" applyFill="1" applyBorder="1" applyAlignment="1">
      <alignment horizontal="center" vertical="center" wrapText="1"/>
    </xf>
    <xf numFmtId="49" fontId="60" fillId="0" borderId="0" xfId="2" applyNumberFormat="1" applyFont="1" applyFill="1" applyBorder="1" applyAlignment="1">
      <alignment horizontal="center" vertical="center"/>
    </xf>
    <xf numFmtId="49" fontId="53" fillId="4" borderId="0" xfId="2" applyNumberFormat="1" applyFont="1" applyFill="1" applyBorder="1" applyAlignment="1">
      <alignment horizontal="center" vertical="center" wrapText="1"/>
    </xf>
    <xf numFmtId="0" fontId="53" fillId="4" borderId="0" xfId="2" applyNumberFormat="1" applyFont="1" applyFill="1" applyBorder="1" applyAlignment="1">
      <alignment horizontal="center" vertical="center" wrapText="1"/>
    </xf>
    <xf numFmtId="0" fontId="53" fillId="4" borderId="0" xfId="2" applyNumberFormat="1" applyFont="1" applyFill="1" applyBorder="1" applyAlignment="1">
      <alignment horizontal="center" vertical="center"/>
    </xf>
    <xf numFmtId="0" fontId="60" fillId="0" borderId="0" xfId="2" applyNumberFormat="1" applyFont="1" applyFill="1" applyBorder="1" applyAlignment="1">
      <alignment horizontal="right" vertical="center"/>
    </xf>
    <xf numFmtId="0" fontId="58" fillId="0" borderId="0" xfId="2" applyNumberFormat="1" applyFont="1" applyFill="1" applyBorder="1" applyAlignment="1">
      <alignment horizontal="center" vertical="center"/>
    </xf>
    <xf numFmtId="2" fontId="70" fillId="0" borderId="0" xfId="2" applyNumberFormat="1" applyFont="1" applyFill="1" applyBorder="1" applyAlignment="1">
      <alignment horizontal="center" vertical="center"/>
    </xf>
    <xf numFmtId="0" fontId="55" fillId="0" borderId="0" xfId="2" applyNumberFormat="1" applyFont="1" applyFill="1" applyBorder="1" applyAlignment="1">
      <alignment horizontal="center" vertical="center"/>
    </xf>
    <xf numFmtId="0" fontId="19" fillId="0" borderId="0" xfId="2" applyNumberFormat="1" applyFont="1" applyFill="1" applyBorder="1" applyAlignment="1">
      <alignment horizontal="center" vertical="center"/>
    </xf>
    <xf numFmtId="0" fontId="53" fillId="0" borderId="0" xfId="2" applyNumberFormat="1" applyFont="1" applyFill="1" applyBorder="1" applyAlignment="1">
      <alignment horizontal="center" vertical="center"/>
    </xf>
    <xf numFmtId="0" fontId="64" fillId="0" borderId="0" xfId="2" applyNumberFormat="1" applyFont="1" applyFill="1" applyBorder="1" applyAlignment="1">
      <alignment horizontal="right" vertical="center"/>
    </xf>
    <xf numFmtId="0" fontId="52" fillId="0" borderId="0" xfId="2" applyNumberFormat="1" applyFont="1" applyFill="1" applyBorder="1" applyAlignment="1">
      <alignment horizontal="center" vertical="center"/>
    </xf>
    <xf numFmtId="0" fontId="53" fillId="0" borderId="0" xfId="2" applyNumberFormat="1" applyFont="1" applyFill="1" applyBorder="1" applyAlignment="1">
      <alignment horizontal="center" vertical="center" wrapText="1"/>
    </xf>
    <xf numFmtId="2" fontId="60" fillId="5" borderId="0" xfId="2" applyNumberFormat="1" applyFont="1" applyFill="1" applyBorder="1" applyAlignment="1">
      <alignment horizontal="center" vertical="center"/>
    </xf>
    <xf numFmtId="0" fontId="57" fillId="0" borderId="0" xfId="2" applyNumberFormat="1" applyFont="1" applyFill="1" applyBorder="1" applyAlignment="1">
      <alignment horizontal="right" vertical="center"/>
    </xf>
    <xf numFmtId="0" fontId="58" fillId="5" borderId="0" xfId="2" applyNumberFormat="1" applyFont="1" applyFill="1" applyBorder="1" applyAlignment="1">
      <alignment horizontal="center" vertical="center"/>
    </xf>
    <xf numFmtId="0" fontId="57" fillId="0" borderId="0" xfId="2" applyNumberFormat="1" applyFont="1" applyFill="1" applyBorder="1" applyAlignment="1">
      <alignment horizontal="left" vertical="center"/>
    </xf>
    <xf numFmtId="2" fontId="70" fillId="0" borderId="0" xfId="4" applyNumberFormat="1" applyFont="1" applyFill="1" applyBorder="1" applyAlignment="1">
      <alignment horizontal="right" vertical="center"/>
    </xf>
    <xf numFmtId="0" fontId="69" fillId="0" borderId="0" xfId="2" applyNumberFormat="1" applyFont="1" applyFill="1" applyBorder="1" applyAlignment="1">
      <alignment horizontal="center" vertical="center"/>
    </xf>
    <xf numFmtId="0" fontId="67" fillId="0" borderId="0" xfId="0" applyFont="1" applyAlignment="1">
      <alignment horizontal="left" vertical="center"/>
    </xf>
    <xf numFmtId="0" fontId="77" fillId="0" borderId="94" xfId="2" applyNumberFormat="1" applyFont="1" applyFill="1" applyBorder="1" applyAlignment="1">
      <alignment horizontal="center" vertical="center"/>
    </xf>
    <xf numFmtId="0" fontId="77" fillId="0" borderId="88" xfId="2" applyNumberFormat="1" applyFont="1" applyFill="1" applyBorder="1" applyAlignment="1">
      <alignment horizontal="center" vertical="center"/>
    </xf>
    <xf numFmtId="0" fontId="77" fillId="0" borderId="95" xfId="2" applyNumberFormat="1" applyFont="1" applyFill="1" applyBorder="1" applyAlignment="1">
      <alignment horizontal="center" vertical="center"/>
    </xf>
    <xf numFmtId="0" fontId="67" fillId="0" borderId="66" xfId="0" applyFont="1" applyBorder="1" applyAlignment="1">
      <alignment horizontal="left" vertical="center"/>
    </xf>
    <xf numFmtId="0" fontId="67" fillId="0" borderId="66" xfId="2" applyNumberFormat="1" applyFont="1" applyFill="1" applyBorder="1" applyAlignment="1">
      <alignment horizontal="center"/>
    </xf>
    <xf numFmtId="0" fontId="67" fillId="0" borderId="66" xfId="2" applyNumberFormat="1" applyFont="1" applyFill="1" applyBorder="1" applyAlignment="1">
      <alignment horizontal="left"/>
    </xf>
    <xf numFmtId="0" fontId="67" fillId="0" borderId="0" xfId="0" applyFont="1" applyAlignment="1">
      <alignment horizontal="center" vertical="center"/>
    </xf>
    <xf numFmtId="0" fontId="67" fillId="0" borderId="0" xfId="2" applyNumberFormat="1" applyFont="1" applyFill="1" applyBorder="1" applyAlignment="1">
      <alignment horizontal="center" vertical="center"/>
    </xf>
    <xf numFmtId="0" fontId="67" fillId="0" borderId="0" xfId="2" applyNumberFormat="1" applyFont="1" applyFill="1" applyBorder="1" applyAlignment="1">
      <alignment horizontal="left"/>
    </xf>
    <xf numFmtId="2" fontId="19" fillId="0" borderId="94" xfId="2" applyNumberFormat="1" applyFont="1" applyFill="1" applyBorder="1" applyAlignment="1">
      <alignment horizontal="center" vertical="center"/>
    </xf>
    <xf numFmtId="2" fontId="19" fillId="0" borderId="91" xfId="2" applyNumberFormat="1" applyFont="1" applyFill="1" applyBorder="1" applyAlignment="1">
      <alignment horizontal="center" vertical="center"/>
    </xf>
    <xf numFmtId="2" fontId="73" fillId="0" borderId="94" xfId="4" applyNumberFormat="1" applyFont="1" applyFill="1" applyBorder="1" applyAlignment="1">
      <alignment horizontal="right" vertical="center"/>
    </xf>
    <xf numFmtId="2" fontId="73" fillId="0" borderId="88" xfId="4" applyNumberFormat="1" applyFont="1" applyFill="1" applyBorder="1" applyAlignment="1">
      <alignment horizontal="right" vertical="center"/>
    </xf>
    <xf numFmtId="2" fontId="73" fillId="0" borderId="91" xfId="4" applyNumberFormat="1" applyFont="1" applyFill="1" applyBorder="1" applyAlignment="1">
      <alignment horizontal="right" vertical="center"/>
    </xf>
    <xf numFmtId="0" fontId="19" fillId="0" borderId="88" xfId="2" applyNumberFormat="1" applyFont="1" applyFill="1" applyBorder="1" applyAlignment="1">
      <alignment horizontal="center" vertical="center"/>
    </xf>
    <xf numFmtId="0" fontId="19" fillId="0" borderId="91" xfId="2" applyNumberFormat="1" applyFont="1" applyFill="1" applyBorder="1" applyAlignment="1">
      <alignment horizontal="center" vertical="center"/>
    </xf>
    <xf numFmtId="0" fontId="19" fillId="0" borderId="94" xfId="2" applyNumberFormat="1" applyFont="1" applyFill="1" applyBorder="1" applyAlignment="1">
      <alignment horizontal="center" vertical="center"/>
    </xf>
    <xf numFmtId="164" fontId="19" fillId="0" borderId="94" xfId="2" applyNumberFormat="1" applyFont="1" applyFill="1" applyBorder="1" applyAlignment="1">
      <alignment horizontal="center" vertical="center"/>
    </xf>
    <xf numFmtId="164" fontId="19" fillId="0" borderId="91" xfId="2" applyNumberFormat="1" applyFont="1" applyFill="1" applyBorder="1" applyAlignment="1">
      <alignment horizontal="center" vertical="center"/>
    </xf>
    <xf numFmtId="0" fontId="73" fillId="0" borderId="99" xfId="5" applyNumberFormat="1" applyFont="1" applyFill="1" applyBorder="1" applyAlignment="1">
      <alignment horizontal="center" vertical="center"/>
    </xf>
    <xf numFmtId="0" fontId="73" fillId="0" borderId="100" xfId="5" applyNumberFormat="1" applyFont="1" applyFill="1" applyBorder="1" applyAlignment="1">
      <alignment horizontal="center" vertical="center"/>
    </xf>
    <xf numFmtId="0" fontId="73" fillId="0" borderId="101" xfId="5" applyNumberFormat="1" applyFont="1" applyFill="1" applyBorder="1" applyAlignment="1">
      <alignment horizontal="center" vertical="center"/>
    </xf>
    <xf numFmtId="0" fontId="73" fillId="0" borderId="94" xfId="5" applyNumberFormat="1" applyFont="1" applyFill="1" applyBorder="1" applyAlignment="1">
      <alignment horizontal="center" vertical="center"/>
    </xf>
    <xf numFmtId="0" fontId="73" fillId="0" borderId="88" xfId="5" applyNumberFormat="1" applyFont="1" applyFill="1" applyBorder="1" applyAlignment="1">
      <alignment horizontal="center" vertical="center"/>
    </xf>
    <xf numFmtId="0" fontId="73" fillId="0" borderId="91" xfId="5" applyNumberFormat="1" applyFont="1" applyFill="1" applyBorder="1" applyAlignment="1">
      <alignment horizontal="center" vertical="center"/>
    </xf>
    <xf numFmtId="0" fontId="62" fillId="0" borderId="102" xfId="2" applyNumberFormat="1" applyFont="1" applyFill="1" applyBorder="1" applyAlignment="1">
      <alignment horizontal="left" vertical="center"/>
    </xf>
    <xf numFmtId="0" fontId="62" fillId="0" borderId="100" xfId="2" applyNumberFormat="1" applyFont="1" applyFill="1" applyBorder="1" applyAlignment="1">
      <alignment horizontal="left" vertical="center"/>
    </xf>
    <xf numFmtId="0" fontId="62" fillId="0" borderId="103" xfId="2" applyNumberFormat="1" applyFont="1" applyFill="1" applyBorder="1" applyAlignment="1">
      <alignment horizontal="left" vertical="center"/>
    </xf>
    <xf numFmtId="171" fontId="76" fillId="0" borderId="89" xfId="3" applyNumberFormat="1" applyFont="1" applyFill="1" applyBorder="1" applyAlignment="1">
      <alignment horizontal="right" vertical="center"/>
    </xf>
    <xf numFmtId="171" fontId="76" fillId="0" borderId="88" xfId="3" applyNumberFormat="1" applyFont="1" applyFill="1" applyBorder="1" applyAlignment="1">
      <alignment horizontal="right" vertical="center"/>
    </xf>
    <xf numFmtId="171" fontId="76" fillId="0" borderId="90" xfId="3" applyNumberFormat="1" applyFont="1" applyFill="1" applyBorder="1" applyAlignment="1">
      <alignment horizontal="right" vertical="center"/>
    </xf>
    <xf numFmtId="0" fontId="19" fillId="0" borderId="89" xfId="2" applyNumberFormat="1" applyFont="1" applyFill="1" applyBorder="1" applyAlignment="1">
      <alignment horizontal="center" vertical="center"/>
    </xf>
    <xf numFmtId="0" fontId="19" fillId="0" borderId="75" xfId="2" applyNumberFormat="1" applyFont="1" applyFill="1" applyBorder="1" applyAlignment="1">
      <alignment horizontal="center" vertical="center"/>
    </xf>
    <xf numFmtId="0" fontId="19" fillId="0" borderId="24" xfId="2" applyNumberFormat="1" applyFont="1" applyFill="1" applyBorder="1" applyAlignment="1">
      <alignment horizontal="center" vertical="center"/>
    </xf>
    <xf numFmtId="0" fontId="62" fillId="0" borderId="96" xfId="2" applyNumberFormat="1" applyFont="1" applyFill="1" applyBorder="1" applyAlignment="1">
      <alignment horizontal="left" vertical="center"/>
    </xf>
    <xf numFmtId="0" fontId="62" fillId="0" borderId="88" xfId="2" applyNumberFormat="1" applyFont="1" applyFill="1" applyBorder="1" applyAlignment="1">
      <alignment horizontal="left" vertical="center"/>
    </xf>
    <xf numFmtId="0" fontId="62" fillId="0" borderId="90" xfId="2" applyNumberFormat="1" applyFont="1" applyFill="1" applyBorder="1" applyAlignment="1">
      <alignment horizontal="left" vertical="center"/>
    </xf>
    <xf numFmtId="49" fontId="60" fillId="5" borderId="92" xfId="2" applyNumberFormat="1" applyFont="1" applyFill="1" applyBorder="1" applyAlignment="1">
      <alignment horizontal="left" vertical="center"/>
    </xf>
    <xf numFmtId="49" fontId="60" fillId="5" borderId="86" xfId="2" applyNumberFormat="1" applyFont="1" applyFill="1" applyBorder="1" applyAlignment="1">
      <alignment horizontal="left" vertical="center"/>
    </xf>
    <xf numFmtId="49" fontId="60" fillId="5" borderId="93" xfId="2" applyNumberFormat="1" applyFont="1" applyFill="1" applyBorder="1" applyAlignment="1">
      <alignment horizontal="left" vertical="center"/>
    </xf>
    <xf numFmtId="0" fontId="62" fillId="0" borderId="97" xfId="2" applyNumberFormat="1" applyFont="1" applyFill="1" applyBorder="1" applyAlignment="1">
      <alignment horizontal="left" vertical="center"/>
    </xf>
    <xf numFmtId="0" fontId="62" fillId="0" borderId="23" xfId="2" applyNumberFormat="1" applyFont="1" applyFill="1" applyBorder="1" applyAlignment="1">
      <alignment horizontal="left" vertical="center"/>
    </xf>
    <xf numFmtId="49" fontId="60" fillId="5" borderId="94" xfId="2" applyNumberFormat="1" applyFont="1" applyFill="1" applyBorder="1" applyAlignment="1">
      <alignment vertical="center"/>
    </xf>
    <xf numFmtId="49" fontId="60" fillId="5" borderId="88" xfId="2" applyNumberFormat="1" applyFont="1" applyFill="1" applyBorder="1" applyAlignment="1">
      <alignment vertical="center"/>
    </xf>
    <xf numFmtId="49" fontId="60" fillId="5" borderId="91" xfId="2" applyNumberFormat="1" applyFont="1" applyFill="1" applyBorder="1" applyAlignment="1">
      <alignment vertical="center"/>
    </xf>
    <xf numFmtId="2" fontId="19" fillId="4" borderId="94" xfId="2" applyNumberFormat="1" applyFont="1" applyFill="1" applyBorder="1" applyAlignment="1">
      <alignment horizontal="center" vertical="center"/>
    </xf>
    <xf numFmtId="2" fontId="19" fillId="4" borderId="91" xfId="2" applyNumberFormat="1" applyFont="1" applyFill="1" applyBorder="1" applyAlignment="1">
      <alignment horizontal="center" vertical="center"/>
    </xf>
    <xf numFmtId="170" fontId="73" fillId="0" borderId="94" xfId="5" applyNumberFormat="1" applyFont="1" applyFill="1" applyBorder="1" applyAlignment="1">
      <alignment horizontal="justify" vertical="center"/>
    </xf>
    <xf numFmtId="170" fontId="73" fillId="0" borderId="88" xfId="5" applyNumberFormat="1" applyFont="1" applyFill="1" applyBorder="1" applyAlignment="1">
      <alignment horizontal="justify" vertical="center"/>
    </xf>
    <xf numFmtId="170" fontId="73" fillId="0" borderId="91" xfId="5" applyNumberFormat="1" applyFont="1" applyFill="1" applyBorder="1" applyAlignment="1">
      <alignment horizontal="justify" vertical="center"/>
    </xf>
    <xf numFmtId="164" fontId="53" fillId="0" borderId="94" xfId="2" applyNumberFormat="1" applyFont="1" applyFill="1" applyBorder="1" applyAlignment="1">
      <alignment horizontal="center" vertical="center"/>
    </xf>
    <xf numFmtId="164" fontId="53" fillId="0" borderId="91" xfId="2" applyNumberFormat="1" applyFont="1" applyFill="1" applyBorder="1" applyAlignment="1">
      <alignment horizontal="center" vertical="center"/>
    </xf>
    <xf numFmtId="4" fontId="77" fillId="0" borderId="94" xfId="2" applyNumberFormat="1" applyFont="1" applyFill="1" applyBorder="1" applyAlignment="1">
      <alignment horizontal="center" vertical="center"/>
    </xf>
    <xf numFmtId="2" fontId="73" fillId="0" borderId="94" xfId="4" applyNumberFormat="1" applyFont="1" applyFill="1" applyBorder="1" applyAlignment="1" applyProtection="1">
      <alignment horizontal="right" vertical="center"/>
      <protection locked="0"/>
    </xf>
    <xf numFmtId="2" fontId="73" fillId="0" borderId="88" xfId="4" applyNumberFormat="1" applyFont="1" applyFill="1" applyBorder="1" applyAlignment="1" applyProtection="1">
      <alignment horizontal="right" vertical="center"/>
      <protection locked="0"/>
    </xf>
    <xf numFmtId="2" fontId="73" fillId="0" borderId="91" xfId="4" applyNumberFormat="1" applyFont="1" applyFill="1" applyBorder="1" applyAlignment="1" applyProtection="1">
      <alignment horizontal="right" vertical="center"/>
      <protection locked="0"/>
    </xf>
    <xf numFmtId="170" fontId="73" fillId="0" borderId="75" xfId="5" applyNumberFormat="1" applyFont="1" applyFill="1" applyBorder="1" applyAlignment="1">
      <alignment horizontal="justify" vertical="center"/>
    </xf>
    <xf numFmtId="170" fontId="73" fillId="0" borderId="23" xfId="5" applyNumberFormat="1" applyFont="1" applyFill="1" applyBorder="1" applyAlignment="1">
      <alignment horizontal="justify" vertical="center"/>
    </xf>
    <xf numFmtId="170" fontId="73" fillId="0" borderId="24" xfId="5" applyNumberFormat="1" applyFont="1" applyFill="1" applyBorder="1" applyAlignment="1">
      <alignment horizontal="justify" vertical="center"/>
    </xf>
    <xf numFmtId="49" fontId="53" fillId="4" borderId="55" xfId="2" applyNumberFormat="1" applyFont="1" applyFill="1" applyBorder="1" applyAlignment="1">
      <alignment horizontal="center" vertical="center"/>
    </xf>
    <xf numFmtId="49" fontId="53" fillId="4" borderId="56" xfId="2" applyNumberFormat="1" applyFont="1" applyFill="1" applyBorder="1" applyAlignment="1">
      <alignment horizontal="center" vertical="center"/>
    </xf>
    <xf numFmtId="49" fontId="53" fillId="4" borderId="58" xfId="2" applyNumberFormat="1" applyFont="1" applyFill="1" applyBorder="1" applyAlignment="1">
      <alignment horizontal="center" vertical="center"/>
    </xf>
    <xf numFmtId="49" fontId="53" fillId="4" borderId="59" xfId="2" applyNumberFormat="1" applyFont="1" applyFill="1" applyBorder="1" applyAlignment="1">
      <alignment horizontal="center" vertical="center"/>
    </xf>
    <xf numFmtId="0" fontId="63" fillId="0" borderId="17" xfId="2" applyNumberFormat="1" applyFont="1" applyFill="1" applyBorder="1" applyAlignment="1">
      <alignment horizontal="center" vertical="center"/>
    </xf>
    <xf numFmtId="0" fontId="63" fillId="0" borderId="34" xfId="2" applyNumberFormat="1" applyFont="1" applyFill="1" applyBorder="1" applyAlignment="1">
      <alignment horizontal="center" vertical="center"/>
    </xf>
    <xf numFmtId="0" fontId="63" fillId="0" borderId="28" xfId="2" applyNumberFormat="1" applyFont="1" applyFill="1" applyBorder="1" applyAlignment="1">
      <alignment horizontal="center" vertical="center"/>
    </xf>
    <xf numFmtId="49" fontId="53" fillId="0" borderId="78" xfId="2" applyNumberFormat="1" applyFont="1" applyFill="1" applyBorder="1" applyAlignment="1">
      <alignment horizontal="center" vertical="center" textRotation="90"/>
    </xf>
    <xf numFmtId="49" fontId="53" fillId="0" borderId="79" xfId="2" applyNumberFormat="1" applyFont="1" applyFill="1" applyBorder="1" applyAlignment="1">
      <alignment horizontal="center" vertical="center" textRotation="90"/>
    </xf>
    <xf numFmtId="49" fontId="53" fillId="0" borderId="79" xfId="2" applyNumberFormat="1" applyFont="1" applyFill="1" applyBorder="1" applyAlignment="1">
      <alignment horizontal="center" vertical="center"/>
    </xf>
    <xf numFmtId="49" fontId="53" fillId="4" borderId="81" xfId="2" applyNumberFormat="1" applyFont="1" applyFill="1" applyBorder="1" applyAlignment="1">
      <alignment horizontal="center" vertical="center" textRotation="90" wrapText="1"/>
    </xf>
    <xf numFmtId="49" fontId="53" fillId="4" borderId="82" xfId="2" applyNumberFormat="1" applyFont="1" applyFill="1" applyBorder="1" applyAlignment="1">
      <alignment horizontal="center" vertical="center" textRotation="90" wrapText="1"/>
    </xf>
    <xf numFmtId="49" fontId="53" fillId="4" borderId="83" xfId="2" applyNumberFormat="1" applyFont="1" applyFill="1" applyBorder="1" applyAlignment="1">
      <alignment horizontal="center" vertical="center" textRotation="90" wrapText="1"/>
    </xf>
    <xf numFmtId="49" fontId="17" fillId="4" borderId="79" xfId="2" applyNumberFormat="1" applyFont="1" applyFill="1" applyBorder="1" applyAlignment="1">
      <alignment horizontal="center" vertical="center" wrapText="1"/>
    </xf>
    <xf numFmtId="49" fontId="17" fillId="4" borderId="79" xfId="2" applyNumberFormat="1" applyFont="1" applyFill="1" applyBorder="1" applyAlignment="1">
      <alignment horizontal="center" vertical="center"/>
    </xf>
    <xf numFmtId="170" fontId="75" fillId="4" borderId="84" xfId="5" applyNumberFormat="1" applyFont="1" applyFill="1" applyBorder="1" applyAlignment="1">
      <alignment horizontal="center" vertical="center"/>
    </xf>
    <xf numFmtId="170" fontId="75" fillId="4" borderId="34" xfId="5" applyNumberFormat="1" applyFont="1" applyFill="1" applyBorder="1" applyAlignment="1">
      <alignment horizontal="center" vertical="center"/>
    </xf>
    <xf numFmtId="170" fontId="75" fillId="4" borderId="78" xfId="5" applyNumberFormat="1" applyFont="1" applyFill="1" applyBorder="1" applyAlignment="1">
      <alignment horizontal="center" vertical="center"/>
    </xf>
    <xf numFmtId="49" fontId="75" fillId="4" borderId="79" xfId="2" applyNumberFormat="1" applyFont="1" applyFill="1" applyBorder="1" applyAlignment="1">
      <alignment horizontal="center" vertical="center"/>
    </xf>
    <xf numFmtId="49" fontId="75" fillId="4" borderId="85" xfId="2" applyNumberFormat="1" applyFont="1" applyFill="1" applyBorder="1" applyAlignment="1">
      <alignment horizontal="center" vertical="center"/>
    </xf>
    <xf numFmtId="49" fontId="60" fillId="0" borderId="42" xfId="2" applyNumberFormat="1" applyFont="1" applyFill="1" applyBorder="1" applyAlignment="1">
      <alignment horizontal="center" vertical="center" wrapText="1"/>
    </xf>
    <xf numFmtId="49" fontId="60" fillId="0" borderId="66" xfId="2" applyNumberFormat="1" applyFont="1" applyFill="1" applyBorder="1" applyAlignment="1">
      <alignment horizontal="center" vertical="center" wrapText="1"/>
    </xf>
    <xf numFmtId="49" fontId="60" fillId="0" borderId="66" xfId="2" applyNumberFormat="1" applyFont="1" applyFill="1" applyBorder="1" applyAlignment="1">
      <alignment horizontal="center" vertical="center"/>
    </xf>
    <xf numFmtId="49" fontId="60" fillId="0" borderId="43" xfId="2" applyNumberFormat="1" applyFont="1" applyFill="1" applyBorder="1" applyAlignment="1">
      <alignment horizontal="center" vertical="center"/>
    </xf>
    <xf numFmtId="49" fontId="60" fillId="0" borderId="76" xfId="2" applyNumberFormat="1" applyFont="1" applyFill="1" applyBorder="1" applyAlignment="1">
      <alignment horizontal="center" vertical="center"/>
    </xf>
    <xf numFmtId="49" fontId="60" fillId="0" borderId="34" xfId="2" applyNumberFormat="1" applyFont="1" applyFill="1" applyBorder="1" applyAlignment="1">
      <alignment horizontal="center" vertical="center"/>
    </xf>
    <xf numFmtId="49" fontId="53" fillId="0" borderId="67" xfId="2" applyNumberFormat="1" applyFont="1" applyFill="1" applyBorder="1" applyAlignment="1">
      <alignment horizontal="center" vertical="center"/>
    </xf>
    <xf numFmtId="49" fontId="53" fillId="0" borderId="66" xfId="2" applyNumberFormat="1" applyFont="1" applyFill="1" applyBorder="1" applyAlignment="1">
      <alignment horizontal="center" vertical="center"/>
    </xf>
    <xf numFmtId="49" fontId="53" fillId="0" borderId="68" xfId="2" applyNumberFormat="1" applyFont="1" applyFill="1" applyBorder="1" applyAlignment="1">
      <alignment horizontal="center" vertical="center"/>
    </xf>
    <xf numFmtId="49" fontId="53" fillId="0" borderId="72" xfId="2" applyNumberFormat="1" applyFont="1" applyFill="1" applyBorder="1" applyAlignment="1">
      <alignment horizontal="center" vertical="center"/>
    </xf>
    <xf numFmtId="49" fontId="53" fillId="0" borderId="23" xfId="2" applyNumberFormat="1" applyFont="1" applyFill="1" applyBorder="1" applyAlignment="1">
      <alignment horizontal="center" vertical="center"/>
    </xf>
    <xf numFmtId="49" fontId="53" fillId="0" borderId="73" xfId="2" applyNumberFormat="1" applyFont="1" applyFill="1" applyBorder="1" applyAlignment="1">
      <alignment horizontal="center" vertical="center"/>
    </xf>
    <xf numFmtId="49" fontId="53" fillId="0" borderId="69" xfId="2" applyNumberFormat="1" applyFont="1" applyFill="1" applyBorder="1" applyAlignment="1">
      <alignment horizontal="center" vertical="center"/>
    </xf>
    <xf numFmtId="49" fontId="53" fillId="0" borderId="55" xfId="2" applyNumberFormat="1" applyFont="1" applyFill="1" applyBorder="1" applyAlignment="1">
      <alignment horizontal="center" vertical="center"/>
    </xf>
    <xf numFmtId="49" fontId="53" fillId="0" borderId="74" xfId="2" applyNumberFormat="1" applyFont="1" applyFill="1" applyBorder="1" applyAlignment="1">
      <alignment horizontal="center" vertical="center"/>
    </xf>
    <xf numFmtId="49" fontId="53" fillId="0" borderId="58" xfId="2" applyNumberFormat="1" applyFont="1" applyFill="1" applyBorder="1" applyAlignment="1">
      <alignment horizontal="center" vertical="center"/>
    </xf>
    <xf numFmtId="49" fontId="53" fillId="0" borderId="55" xfId="2" applyNumberFormat="1" applyFont="1" applyFill="1" applyBorder="1" applyAlignment="1">
      <alignment horizontal="center" vertical="center" textRotation="90"/>
    </xf>
    <xf numFmtId="49" fontId="53" fillId="0" borderId="58" xfId="2" applyNumberFormat="1" applyFont="1" applyFill="1" applyBorder="1" applyAlignment="1">
      <alignment horizontal="center" vertical="center" textRotation="90"/>
    </xf>
    <xf numFmtId="49" fontId="53" fillId="0" borderId="80" xfId="2" applyNumberFormat="1" applyFont="1" applyFill="1" applyBorder="1" applyAlignment="1">
      <alignment horizontal="center" vertical="center" textRotation="90"/>
    </xf>
    <xf numFmtId="49" fontId="53" fillId="4" borderId="70" xfId="2" applyNumberFormat="1" applyFont="1" applyFill="1" applyBorder="1" applyAlignment="1">
      <alignment horizontal="center" vertical="center" wrapText="1"/>
    </xf>
    <xf numFmtId="49" fontId="53" fillId="4" borderId="66" xfId="2" applyNumberFormat="1" applyFont="1" applyFill="1" applyBorder="1" applyAlignment="1">
      <alignment horizontal="center" vertical="center" wrapText="1"/>
    </xf>
    <xf numFmtId="49" fontId="53" fillId="4" borderId="71" xfId="2" applyNumberFormat="1" applyFont="1" applyFill="1" applyBorder="1" applyAlignment="1">
      <alignment horizontal="center" vertical="center" wrapText="1"/>
    </xf>
    <xf numFmtId="49" fontId="53" fillId="4" borderId="75" xfId="2" applyNumberFormat="1" applyFont="1" applyFill="1" applyBorder="1" applyAlignment="1">
      <alignment horizontal="center" vertical="center" wrapText="1"/>
    </xf>
    <xf numFmtId="49" fontId="53" fillId="4" borderId="23" xfId="2" applyNumberFormat="1" applyFont="1" applyFill="1" applyBorder="1" applyAlignment="1">
      <alignment horizontal="center" vertical="center" wrapText="1"/>
    </xf>
    <xf numFmtId="49" fontId="53" fillId="4" borderId="24" xfId="2" applyNumberFormat="1" applyFont="1" applyFill="1" applyBorder="1" applyAlignment="1">
      <alignment horizontal="center" vertical="center" wrapText="1"/>
    </xf>
    <xf numFmtId="49" fontId="53" fillId="4" borderId="55" xfId="2" applyNumberFormat="1" applyFont="1" applyFill="1" applyBorder="1" applyAlignment="1">
      <alignment horizontal="center" vertical="center" wrapText="1"/>
    </xf>
    <xf numFmtId="0" fontId="53" fillId="0" borderId="60" xfId="2" applyNumberFormat="1" applyFont="1" applyFill="1" applyBorder="1" applyAlignment="1">
      <alignment horizontal="center" vertical="center"/>
    </xf>
    <xf numFmtId="0" fontId="53" fillId="0" borderId="61" xfId="2" applyNumberFormat="1" applyFont="1" applyFill="1" applyBorder="1" applyAlignment="1">
      <alignment horizontal="center" vertical="center"/>
    </xf>
    <xf numFmtId="0" fontId="53" fillId="0" borderId="63" xfId="2" applyNumberFormat="1" applyFont="1" applyFill="1" applyBorder="1" applyAlignment="1">
      <alignment horizontal="center" vertical="center"/>
    </xf>
    <xf numFmtId="0" fontId="53" fillId="0" borderId="64" xfId="2" applyNumberFormat="1" applyFont="1" applyFill="1" applyBorder="1" applyAlignment="1">
      <alignment horizontal="center" vertical="center"/>
    </xf>
    <xf numFmtId="0" fontId="53" fillId="0" borderId="58" xfId="2" applyNumberFormat="1" applyFont="1" applyFill="1" applyBorder="1" applyAlignment="1">
      <alignment horizontal="center" vertical="center"/>
    </xf>
    <xf numFmtId="0" fontId="53" fillId="2" borderId="58" xfId="2" applyNumberFormat="1" applyFont="1" applyFill="1" applyBorder="1" applyAlignment="1">
      <alignment horizontal="center" vertical="center"/>
    </xf>
    <xf numFmtId="4" fontId="74" fillId="6" borderId="64" xfId="2" applyNumberFormat="1" applyFont="1" applyFill="1" applyBorder="1" applyAlignment="1">
      <alignment horizontal="center" vertical="center"/>
    </xf>
    <xf numFmtId="0" fontId="74" fillId="6" borderId="64" xfId="2" applyNumberFormat="1" applyFont="1" applyFill="1" applyBorder="1" applyAlignment="1">
      <alignment horizontal="center" vertical="center"/>
    </xf>
    <xf numFmtId="0" fontId="74" fillId="6" borderId="65" xfId="2" applyNumberFormat="1" applyFont="1" applyFill="1" applyBorder="1" applyAlignment="1">
      <alignment horizontal="center" vertical="center"/>
    </xf>
    <xf numFmtId="0" fontId="19" fillId="0" borderId="58" xfId="2" applyNumberFormat="1" applyFont="1" applyFill="1" applyBorder="1" applyAlignment="1">
      <alignment horizontal="center" vertical="center"/>
    </xf>
    <xf numFmtId="0" fontId="19" fillId="0" borderId="64" xfId="2" applyNumberFormat="1" applyFont="1" applyFill="1" applyBorder="1" applyAlignment="1">
      <alignment horizontal="center" vertical="center"/>
    </xf>
    <xf numFmtId="0" fontId="53" fillId="4" borderId="58" xfId="2" applyNumberFormat="1" applyFont="1" applyFill="1" applyBorder="1" applyAlignment="1">
      <alignment horizontal="center" vertical="center" wrapText="1"/>
    </xf>
    <xf numFmtId="0" fontId="53" fillId="4" borderId="59" xfId="2" applyNumberFormat="1" applyFont="1" applyFill="1" applyBorder="1" applyAlignment="1">
      <alignment horizontal="center" vertical="center"/>
    </xf>
    <xf numFmtId="2" fontId="73" fillId="6" borderId="64" xfId="2" applyNumberFormat="1" applyFont="1" applyFill="1" applyBorder="1" applyAlignment="1">
      <alignment horizontal="center" vertical="center"/>
    </xf>
    <xf numFmtId="0" fontId="73" fillId="6" borderId="64" xfId="2" applyNumberFormat="1" applyFont="1" applyFill="1" applyBorder="1" applyAlignment="1">
      <alignment horizontal="center" vertical="center"/>
    </xf>
    <xf numFmtId="2" fontId="17" fillId="6" borderId="58" xfId="2" applyNumberFormat="1" applyFont="1" applyFill="1" applyBorder="1" applyAlignment="1">
      <alignment horizontal="center" vertical="center"/>
    </xf>
    <xf numFmtId="0" fontId="17" fillId="6" borderId="58" xfId="2" applyNumberFormat="1" applyFont="1" applyFill="1" applyBorder="1" applyAlignment="1">
      <alignment horizontal="center" vertical="center"/>
    </xf>
    <xf numFmtId="0" fontId="53" fillId="4" borderId="94" xfId="2" applyNumberFormat="1" applyFont="1" applyFill="1" applyBorder="1" applyAlignment="1">
      <alignment horizontal="center" vertical="center" wrapText="1"/>
    </xf>
    <xf numFmtId="0" fontId="53" fillId="4" borderId="88" xfId="2" applyNumberFormat="1" applyFont="1" applyFill="1" applyBorder="1" applyAlignment="1">
      <alignment horizontal="center" vertical="center" wrapText="1"/>
    </xf>
    <xf numFmtId="0" fontId="53" fillId="4" borderId="91" xfId="2" applyNumberFormat="1" applyFont="1" applyFill="1" applyBorder="1" applyAlignment="1">
      <alignment horizontal="center" vertical="center" wrapText="1"/>
    </xf>
    <xf numFmtId="2" fontId="19" fillId="6" borderId="99" xfId="2" applyNumberFormat="1" applyFont="1" applyFill="1" applyBorder="1" applyAlignment="1">
      <alignment horizontal="center" vertical="center"/>
    </xf>
    <xf numFmtId="2" fontId="19" fillId="6" borderId="100" xfId="2" applyNumberFormat="1" applyFont="1" applyFill="1" applyBorder="1" applyAlignment="1">
      <alignment horizontal="center" vertical="center"/>
    </xf>
    <xf numFmtId="2" fontId="19" fillId="6" borderId="101" xfId="2" applyNumberFormat="1" applyFont="1" applyFill="1" applyBorder="1" applyAlignment="1">
      <alignment horizontal="center" vertical="center"/>
    </xf>
    <xf numFmtId="0" fontId="53" fillId="0" borderId="55" xfId="2" applyNumberFormat="1" applyFont="1" applyFill="1" applyBorder="1" applyAlignment="1">
      <alignment horizontal="center" vertical="center"/>
    </xf>
    <xf numFmtId="0" fontId="53" fillId="4" borderId="55" xfId="2" applyNumberFormat="1" applyFont="1" applyFill="1" applyBorder="1" applyAlignment="1">
      <alignment horizontal="center" vertical="center"/>
    </xf>
    <xf numFmtId="0" fontId="53" fillId="4" borderId="56" xfId="2" applyNumberFormat="1" applyFont="1" applyFill="1" applyBorder="1" applyAlignment="1">
      <alignment horizontal="center" vertical="center"/>
    </xf>
    <xf numFmtId="0" fontId="52" fillId="0" borderId="53" xfId="2" applyNumberFormat="1" applyFont="1" applyFill="1" applyBorder="1" applyAlignment="1">
      <alignment horizontal="center" vertical="center"/>
    </xf>
    <xf numFmtId="0" fontId="53" fillId="0" borderId="54" xfId="2" applyNumberFormat="1" applyFont="1" applyFill="1" applyBorder="1" applyAlignment="1">
      <alignment horizontal="center" vertical="center" wrapText="1"/>
    </xf>
    <xf numFmtId="0" fontId="53" fillId="0" borderId="57" xfId="2" applyNumberFormat="1" applyFont="1" applyFill="1" applyBorder="1" applyAlignment="1">
      <alignment horizontal="center" vertical="center"/>
    </xf>
    <xf numFmtId="0" fontId="53" fillId="0" borderId="55" xfId="2" applyNumberFormat="1" applyFont="1" applyFill="1" applyBorder="1" applyAlignment="1">
      <alignment horizontal="center" vertical="center" wrapText="1"/>
    </xf>
    <xf numFmtId="0" fontId="59" fillId="0" borderId="61" xfId="2" applyNumberFormat="1" applyFont="1" applyFill="1" applyBorder="1" applyAlignment="1">
      <alignment horizontal="center" vertical="center"/>
    </xf>
    <xf numFmtId="0" fontId="59" fillId="0" borderId="64" xfId="2" applyNumberFormat="1" applyFont="1" applyFill="1" applyBorder="1" applyAlignment="1">
      <alignment horizontal="center" vertical="center"/>
    </xf>
    <xf numFmtId="0" fontId="55" fillId="6" borderId="61" xfId="2" applyNumberFormat="1" applyFont="1" applyFill="1" applyBorder="1" applyAlignment="1">
      <alignment horizontal="center" vertical="center"/>
    </xf>
    <xf numFmtId="0" fontId="55" fillId="6" borderId="64" xfId="2" applyNumberFormat="1" applyFont="1" applyFill="1" applyBorder="1" applyAlignment="1">
      <alignment horizontal="center" vertical="center"/>
    </xf>
    <xf numFmtId="0" fontId="62" fillId="0" borderId="45" xfId="2" applyNumberFormat="1" applyFont="1" applyFill="1" applyBorder="1" applyAlignment="1">
      <alignment horizontal="center" vertical="center" wrapText="1"/>
    </xf>
    <xf numFmtId="0" fontId="62" fillId="0" borderId="62" xfId="2" applyNumberFormat="1" applyFont="1" applyFill="1" applyBorder="1" applyAlignment="1">
      <alignment horizontal="center" vertical="center" wrapText="1"/>
    </xf>
    <xf numFmtId="0" fontId="17" fillId="6" borderId="59" xfId="2" applyNumberFormat="1" applyFont="1" applyFill="1" applyBorder="1" applyAlignment="1">
      <alignment horizontal="center" vertical="center"/>
    </xf>
    <xf numFmtId="167" fontId="58" fillId="6" borderId="0" xfId="2" applyNumberFormat="1" applyFont="1" applyFill="1" applyBorder="1" applyAlignment="1">
      <alignment horizontal="center" vertical="center"/>
    </xf>
    <xf numFmtId="0" fontId="57" fillId="0" borderId="53" xfId="2" applyNumberFormat="1" applyFont="1" applyFill="1" applyBorder="1" applyAlignment="1">
      <alignment horizontal="left" vertical="center"/>
    </xf>
  </cellXfs>
  <cellStyles count="6">
    <cellStyle name="Обычный" xfId="0" builtinId="0"/>
    <cellStyle name="Обычный 2" xfId="1"/>
    <cellStyle name="Обычный_Бланк - Бригадный табель-расчёт." xfId="2"/>
    <cellStyle name="Процентный" xfId="4" builtinId="5"/>
    <cellStyle name="Финансовый" xfId="3" builtinId="3"/>
    <cellStyle name="Финансовый [0]_Бланк - Бригадный табель-расчёт.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1</xdr:row>
          <xdr:rowOff>28575</xdr:rowOff>
        </xdr:from>
        <xdr:to>
          <xdr:col>6</xdr:col>
          <xdr:colOff>57150</xdr:colOff>
          <xdr:row>3</xdr:row>
          <xdr:rowOff>161925</xdr:rowOff>
        </xdr:to>
        <xdr:sp macro="" textlink="">
          <xdr:nvSpPr>
            <xdr:cNvPr id="1026" name="Picture 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vrish\Desktop\&#1053;&#1072;&#1088;&#1103;&#1076;&#1099;(&#1088;&#1072;&#1073;&#1086;&#1090;&#1072;%20&#1089;&#1088;&#1072;&#1085;&#1085;&#1072;&#1103;)\&#1058;&#1072;&#1073;&#1077;&#1083;&#1100;-&#1085;&#1072;&#1088;&#1103;&#1076;%20&#1079;&#1072;%20&#1076;&#1077;&#1082;&#1072;&#1073;&#1088;&#1100;%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ланк_ка"/>
      <sheetName val="авансовый листок"/>
      <sheetName val="Тарифные ставки"/>
      <sheetName val="Список рабочих"/>
      <sheetName val="балты (2)"/>
      <sheetName val="студенты"/>
      <sheetName val="студни вред."/>
      <sheetName val="1,5х студ"/>
      <sheetName val="вых студ"/>
      <sheetName val="северная"/>
      <sheetName val="вред сев"/>
      <sheetName val="балты"/>
      <sheetName val="вред балты"/>
      <sheetName val="АДМИРАЛ (4)"/>
      <sheetName val="АДМИРАЛ"/>
      <sheetName val="АДМИРАЛ (2)"/>
      <sheetName val="АДМИРАЛ (3)"/>
      <sheetName val="1,5х адмирал"/>
      <sheetName val="вых. адмирал"/>
      <sheetName val="вред адмирал"/>
      <sheetName val="вред. адмирал"/>
      <sheetName val="цех"/>
      <sheetName val="петергоф"/>
      <sheetName val="аврора-"/>
      <sheetName val="аврора- (4)"/>
      <sheetName val="аврора- (3)"/>
      <sheetName val="аврора- (2)"/>
      <sheetName val="пайка 522"/>
      <sheetName val="вредность522 пайка"/>
      <sheetName val="увольнение (2)"/>
      <sheetName val="увольнение (5)"/>
      <sheetName val="увольнение (3)"/>
      <sheetName val="увольнение (4)"/>
      <sheetName val="вых. увол. (2)"/>
      <sheetName val="вредность увол (4)"/>
      <sheetName val="вредность увол (2)"/>
      <sheetName val="вредность увол (3)"/>
      <sheetName val="вых 7,2 (2)"/>
      <sheetName val="524"/>
      <sheetName val="1,5 524"/>
      <sheetName val="524 (2)"/>
      <sheetName val="1,5 524 (2)"/>
      <sheetName val="524 (3)"/>
      <sheetName val="1,5 524 (3)"/>
      <sheetName val="вых 524"/>
      <sheetName val="524 (4)"/>
      <sheetName val="1,5 524 (4)"/>
      <sheetName val="вых 524 (2)"/>
      <sheetName val="зхи"/>
      <sheetName val="1,5х увол  (4)"/>
      <sheetName val="вых. увол."/>
      <sheetName val="вредностьзхи"/>
      <sheetName val="вредностьзхи (2)"/>
      <sheetName val="вредностьзхи (3)"/>
      <sheetName val="затяжка 528"/>
      <sheetName val="заказ 528"/>
      <sheetName val="заказ 521"/>
      <sheetName val="заказ 528."/>
      <sheetName val="вредность527 (2)"/>
      <sheetName val="вредность527 (4)"/>
      <sheetName val="заказ 529"/>
      <sheetName val="1,5х затяжка527 "/>
      <sheetName val="1,5х затяжка527  (3)"/>
      <sheetName val="2х затяжка527  "/>
      <sheetName val="2х затяжка527   (2)"/>
      <sheetName val="выходные затяжка"/>
      <sheetName val="выходные затяжка (2)"/>
      <sheetName val="вредностьзатяжка"/>
      <sheetName val="вредность527"/>
      <sheetName val="вредность527 (3)"/>
      <sheetName val="заливка"/>
      <sheetName val="вредность526 заливка)"/>
      <sheetName val="вредность мастера (2)"/>
      <sheetName val="Лист1"/>
    </sheetNames>
    <sheetDataSet>
      <sheetData sheetId="0"/>
      <sheetData sheetId="1"/>
      <sheetData sheetId="2">
        <row r="2">
          <cell r="B2">
            <v>144.82</v>
          </cell>
          <cell r="C2">
            <v>120.68</v>
          </cell>
        </row>
        <row r="3">
          <cell r="B3">
            <v>158.87</v>
          </cell>
          <cell r="C3">
            <v>132.38999999999999</v>
          </cell>
        </row>
        <row r="4">
          <cell r="B4">
            <v>174.02</v>
          </cell>
          <cell r="C4">
            <v>144.99</v>
          </cell>
        </row>
        <row r="5">
          <cell r="B5">
            <v>195.63</v>
          </cell>
          <cell r="C5">
            <v>163</v>
          </cell>
        </row>
        <row r="6">
          <cell r="B6">
            <v>224.93</v>
          </cell>
          <cell r="C6">
            <v>187.33</v>
          </cell>
        </row>
        <row r="7">
          <cell r="B7">
            <v>260.5</v>
          </cell>
          <cell r="C7">
            <v>217.05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1"/>
  <sheetViews>
    <sheetView topLeftCell="A76" workbookViewId="0">
      <selection activeCell="E84" sqref="E84"/>
    </sheetView>
  </sheetViews>
  <sheetFormatPr defaultRowHeight="15"/>
  <cols>
    <col min="1" max="1" width="3.7109375" customWidth="1"/>
    <col min="2" max="2" width="18.7109375" customWidth="1"/>
    <col min="3" max="3" width="5.7109375" customWidth="1"/>
    <col min="4" max="4" width="6.7109375" customWidth="1"/>
    <col min="5" max="5" width="8.42578125" customWidth="1"/>
    <col min="6" max="6" width="18.42578125" customWidth="1"/>
  </cols>
  <sheetData>
    <row r="1" spans="1:6">
      <c r="A1" s="444" t="s">
        <v>249</v>
      </c>
      <c r="B1" s="446" t="s">
        <v>0</v>
      </c>
      <c r="C1" s="446" t="s">
        <v>248</v>
      </c>
      <c r="D1" s="89" t="s">
        <v>1</v>
      </c>
      <c r="E1" s="148" t="s">
        <v>2</v>
      </c>
      <c r="F1" s="448" t="s">
        <v>351</v>
      </c>
    </row>
    <row r="2" spans="1:6" ht="15.75" thickBot="1">
      <c r="A2" s="445"/>
      <c r="B2" s="447"/>
      <c r="C2" s="447"/>
      <c r="D2" s="90" t="s">
        <v>5</v>
      </c>
      <c r="E2" s="149" t="s">
        <v>6</v>
      </c>
      <c r="F2" s="449"/>
    </row>
    <row r="3" spans="1:6">
      <c r="A3" s="93">
        <v>1</v>
      </c>
      <c r="B3" s="96" t="str">
        <f>IF(D3=0," ",VLOOKUP(D3,'Список рабочих'!A$1:B$162,2,0))</f>
        <v>Абрамов Е. В.</v>
      </c>
      <c r="C3" s="102">
        <f>IF(D3=0," ",VLOOKUP(D3,'Список рабочих'!A$1:C$202,3,0))</f>
        <v>3</v>
      </c>
      <c r="D3" s="107" t="s">
        <v>213</v>
      </c>
      <c r="E3" s="26" t="s">
        <v>45</v>
      </c>
      <c r="F3" s="162">
        <v>43952</v>
      </c>
    </row>
    <row r="4" spans="1:6">
      <c r="A4" s="94">
        <f>SUM(A3+1)</f>
        <v>2</v>
      </c>
      <c r="B4" s="97" t="str">
        <f>IF(D4=0," ",VLOOKUP(D4,'Список рабочих'!A$1:B$162,2,0))</f>
        <v>Бойков А. А.</v>
      </c>
      <c r="C4" s="102">
        <f>IF(D4=0," ",VLOOKUP(D4,'Список рабочих'!A$1:C$202,3,0))</f>
        <v>5</v>
      </c>
      <c r="D4" s="108" t="s">
        <v>8</v>
      </c>
      <c r="E4" s="156" t="s">
        <v>45</v>
      </c>
      <c r="F4" s="162">
        <v>43952</v>
      </c>
    </row>
    <row r="5" spans="1:6">
      <c r="A5" s="94">
        <f t="shared" ref="A5:A50" si="0">SUM(A4+1)</f>
        <v>3</v>
      </c>
      <c r="B5" s="97" t="str">
        <f>IF(D5=0," ",VLOOKUP(D5,'Список рабочих'!A$1:B$162,2,0))</f>
        <v>Буторина Т. М.</v>
      </c>
      <c r="C5" s="102">
        <f>IF(D5=0," ",VLOOKUP(D5,'Список рабочих'!A$1:C$202,3,0))</f>
        <v>4</v>
      </c>
      <c r="D5" s="108" t="s">
        <v>10</v>
      </c>
      <c r="E5" s="156" t="s">
        <v>45</v>
      </c>
      <c r="F5" s="162">
        <v>44166</v>
      </c>
    </row>
    <row r="6" spans="1:6">
      <c r="A6" s="94">
        <f t="shared" si="0"/>
        <v>4</v>
      </c>
      <c r="B6" s="97" t="str">
        <f>IF(D6=0," ",VLOOKUP(D6,'Список рабочих'!A$1:B$162,2,0))</f>
        <v>Васильев А. Ю.</v>
      </c>
      <c r="C6" s="102">
        <f>IF(D6=0," ",VLOOKUP(D6,'Список рабочих'!A$1:C$202,3,0))</f>
        <v>5</v>
      </c>
      <c r="D6" s="108" t="s">
        <v>12</v>
      </c>
      <c r="E6" s="156" t="s">
        <v>259</v>
      </c>
      <c r="F6" s="162">
        <v>43952</v>
      </c>
    </row>
    <row r="7" spans="1:6">
      <c r="A7" s="94">
        <f t="shared" si="0"/>
        <v>5</v>
      </c>
      <c r="B7" s="97" t="str">
        <f>IF(D7=0," ",VLOOKUP(D7,'Список рабочих'!A$1:B$162,2,0))</f>
        <v>Варшуков А.В.</v>
      </c>
      <c r="C7" s="102">
        <f>IF(D7=0," ",VLOOKUP(D7,'Список рабочих'!A$1:C$202,3,0))</f>
        <v>3</v>
      </c>
      <c r="D7" s="108" t="s">
        <v>73</v>
      </c>
      <c r="E7" s="156" t="s">
        <v>45</v>
      </c>
      <c r="F7" s="162">
        <v>44105</v>
      </c>
    </row>
    <row r="8" spans="1:6">
      <c r="A8" s="94">
        <f t="shared" si="0"/>
        <v>6</v>
      </c>
      <c r="B8" s="97" t="str">
        <f>IF(D8=0," ",VLOOKUP(D8,'Список рабочих'!A$1:B$162,2,0))</f>
        <v>Вараксин П. А.</v>
      </c>
      <c r="C8" s="102">
        <f>IF(D8=0," ",VLOOKUP(D8,'Список рабочих'!A$1:C$202,3,0))</f>
        <v>4</v>
      </c>
      <c r="D8" s="108" t="s">
        <v>14</v>
      </c>
      <c r="E8" s="156" t="s">
        <v>45</v>
      </c>
      <c r="F8" s="162">
        <v>44105</v>
      </c>
    </row>
    <row r="9" spans="1:6">
      <c r="A9" s="94">
        <f t="shared" si="0"/>
        <v>7</v>
      </c>
      <c r="B9" s="97" t="str">
        <f>IF(D9=0," ",VLOOKUP(D9,'Список рабочих'!A$1:B$162,2,0))</f>
        <v>Васьковский С. В.</v>
      </c>
      <c r="C9" s="102">
        <f>IF(D9=0," ",VLOOKUP(D9,'Список рабочих'!A$1:C$202,3,0))</f>
        <v>3</v>
      </c>
      <c r="D9" s="108" t="s">
        <v>191</v>
      </c>
      <c r="E9" s="156" t="s">
        <v>45</v>
      </c>
      <c r="F9" s="162">
        <v>43952</v>
      </c>
    </row>
    <row r="10" spans="1:6">
      <c r="A10" s="94">
        <f t="shared" si="0"/>
        <v>8</v>
      </c>
      <c r="B10" s="98" t="str">
        <f>IF(D10=0," ",VLOOKUP(D10,'Список рабочих'!A$1:B$162,2,0))</f>
        <v>Вдовин А. А.</v>
      </c>
      <c r="C10" s="103">
        <f>IF(D10=0," ",VLOOKUP(D10,'Список рабочих'!A$1:C$202,3,0))</f>
        <v>3</v>
      </c>
      <c r="D10" s="109" t="s">
        <v>84</v>
      </c>
      <c r="E10" s="156" t="s">
        <v>45</v>
      </c>
      <c r="F10" s="162">
        <v>43952</v>
      </c>
    </row>
    <row r="11" spans="1:6">
      <c r="A11" s="94">
        <f t="shared" si="0"/>
        <v>9</v>
      </c>
      <c r="B11" s="97" t="str">
        <f>IF(D11=0," ",VLOOKUP(D11,'Список рабочих'!A$1:B$162,2,0))</f>
        <v>Вирки И. И.</v>
      </c>
      <c r="C11" s="102">
        <f>IF(D11=0," ",VLOOKUP(D11,'Список рабочих'!A$1:C$202,3,0))</f>
        <v>4</v>
      </c>
      <c r="D11" s="108" t="s">
        <v>87</v>
      </c>
      <c r="E11" s="156" t="s">
        <v>45</v>
      </c>
      <c r="F11" s="162">
        <v>44166</v>
      </c>
    </row>
    <row r="12" spans="1:6">
      <c r="A12" s="94">
        <f t="shared" si="0"/>
        <v>10</v>
      </c>
      <c r="B12" s="97" t="e">
        <f>IF(D12=0," ",VLOOKUP(D12,'Список рабочих'!A$1:B$162,2,0))</f>
        <v>#N/A</v>
      </c>
      <c r="C12" s="102" t="e">
        <f>IF(D12=0," ",VLOOKUP(D12,'Список рабочих'!A$1:C$202,3,0))</f>
        <v>#N/A</v>
      </c>
      <c r="D12" s="108" t="s">
        <v>15</v>
      </c>
      <c r="E12" s="156" t="s">
        <v>260</v>
      </c>
      <c r="F12" s="162">
        <v>44166</v>
      </c>
    </row>
    <row r="13" spans="1:6">
      <c r="A13" s="94">
        <f t="shared" si="0"/>
        <v>11</v>
      </c>
      <c r="B13" s="97" t="str">
        <f>IF(D13=0," ",VLOOKUP(D13,'Список рабочих'!A$1:B$162,2,0))</f>
        <v>Галицкий А. В.</v>
      </c>
      <c r="C13" s="102">
        <f>IF(D13=0," ",VLOOKUP(D13,'Список рабочих'!A$1:C$202,3,0))</f>
        <v>5</v>
      </c>
      <c r="D13" s="108" t="s">
        <v>89</v>
      </c>
      <c r="E13" s="156" t="s">
        <v>259</v>
      </c>
      <c r="F13" s="162">
        <v>43952</v>
      </c>
    </row>
    <row r="14" spans="1:6">
      <c r="A14" s="94">
        <f t="shared" si="0"/>
        <v>12</v>
      </c>
      <c r="B14" s="97" t="str">
        <f>IF(D14=0," ",VLOOKUP(D14,'Список рабочих'!A$1:B$162,2,0))</f>
        <v>Гребенюк И.А.</v>
      </c>
      <c r="C14" s="102">
        <f>IF(D14=0," ",VLOOKUP(D14,'Список рабочих'!A$1:C$202,3,0))</f>
        <v>3</v>
      </c>
      <c r="D14" s="108" t="s">
        <v>83</v>
      </c>
      <c r="E14" s="156" t="s">
        <v>45</v>
      </c>
      <c r="F14" s="162">
        <v>44105</v>
      </c>
    </row>
    <row r="15" spans="1:6">
      <c r="A15" s="94">
        <f t="shared" si="0"/>
        <v>13</v>
      </c>
      <c r="B15" s="97" t="str">
        <f>IF(D15=0," ",VLOOKUP(D15,'Список рабочих'!A$1:B$162,2,0))</f>
        <v>Головкин А. В.</v>
      </c>
      <c r="C15" s="102">
        <f>IF(D15=0," ",VLOOKUP(D15,'Список рабочих'!A$1:C$202,3,0))</f>
        <v>4</v>
      </c>
      <c r="D15" s="108" t="s">
        <v>17</v>
      </c>
      <c r="E15" s="156" t="s">
        <v>45</v>
      </c>
      <c r="F15" s="162">
        <v>43952</v>
      </c>
    </row>
    <row r="16" spans="1:6">
      <c r="A16" s="94">
        <f t="shared" si="0"/>
        <v>14</v>
      </c>
      <c r="B16" s="98" t="str">
        <f>IF(D16=0," ",VLOOKUP(D16,'Список рабочих'!A$1:B$162,2,0))</f>
        <v>Гуменный Д. В.</v>
      </c>
      <c r="C16" s="103">
        <f>IF(D16=0," ",VLOOKUP(D16,'Список рабочих'!A$1:C$202,3,0))</f>
        <v>3</v>
      </c>
      <c r="D16" s="109" t="s">
        <v>159</v>
      </c>
      <c r="E16" s="156" t="s">
        <v>45</v>
      </c>
      <c r="F16" s="162">
        <v>43952</v>
      </c>
    </row>
    <row r="17" spans="1:6">
      <c r="A17" s="94">
        <f t="shared" si="0"/>
        <v>15</v>
      </c>
      <c r="B17" s="97" t="str">
        <f>IF(D17=0," ",VLOOKUP(D17,'Список рабочих'!A$1:B$162,2,0))</f>
        <v>Данилов В. Н.</v>
      </c>
      <c r="C17" s="102">
        <f>IF(D17=0," ",VLOOKUP(D17,'Список рабочих'!A$1:C$202,3,0))</f>
        <v>3</v>
      </c>
      <c r="D17" s="108" t="s">
        <v>18</v>
      </c>
      <c r="E17" s="156" t="s">
        <v>45</v>
      </c>
      <c r="F17" s="162">
        <v>43922</v>
      </c>
    </row>
    <row r="18" spans="1:6">
      <c r="A18" s="94">
        <f t="shared" si="0"/>
        <v>16</v>
      </c>
      <c r="B18" s="97" t="str">
        <f>IF(D18=0," ",VLOOKUP(D18,'Список рабочих'!A$1:B$162,2,0))</f>
        <v>Евдокимов К. А.</v>
      </c>
      <c r="C18" s="102">
        <f>IF(D18=0," ",VLOOKUP(D18,'Список рабочих'!A$1:C$202,3,0))</f>
        <v>3</v>
      </c>
      <c r="D18" s="108" t="s">
        <v>20</v>
      </c>
      <c r="E18" s="156" t="s">
        <v>45</v>
      </c>
      <c r="F18" s="162">
        <v>44105</v>
      </c>
    </row>
    <row r="19" spans="1:6">
      <c r="A19" s="94">
        <f t="shared" si="0"/>
        <v>17</v>
      </c>
      <c r="B19" s="97" t="str">
        <f>IF(D19=0," ",VLOOKUP(D19,'Список рабочих'!A$1:B$162,2,0))</f>
        <v>Ермаков В. В.</v>
      </c>
      <c r="C19" s="102">
        <f>IF(D19=0," ",VLOOKUP(D19,'Список рабочих'!A$1:C$202,3,0))</f>
        <v>5</v>
      </c>
      <c r="D19" s="108" t="s">
        <v>97</v>
      </c>
      <c r="E19" s="156" t="s">
        <v>45</v>
      </c>
      <c r="F19" s="162">
        <v>43952</v>
      </c>
    </row>
    <row r="20" spans="1:6">
      <c r="A20" s="94">
        <f t="shared" si="0"/>
        <v>18</v>
      </c>
      <c r="B20" s="97" t="str">
        <f>IF(D20=0," ",VLOOKUP(D20,'Список рабочих'!A$1:B$162,2,0))</f>
        <v>Жуков С. А.</v>
      </c>
      <c r="C20" s="102">
        <f>IF(D20=0," ",VLOOKUP(D20,'Список рабочих'!A$1:C$202,3,0))</f>
        <v>4</v>
      </c>
      <c r="D20" s="109" t="s">
        <v>101</v>
      </c>
      <c r="E20" s="156" t="s">
        <v>45</v>
      </c>
      <c r="F20" s="162">
        <v>43952</v>
      </c>
    </row>
    <row r="21" spans="1:6">
      <c r="A21" s="94">
        <f t="shared" si="0"/>
        <v>19</v>
      </c>
      <c r="B21" s="97" t="str">
        <f>IF(D21=0," ",VLOOKUP(D21,'Список рабочих'!A$1:B$162,2,0))</f>
        <v>Захаров А. Б.</v>
      </c>
      <c r="C21" s="102">
        <f>IF(D21=0," ",VLOOKUP(D21,'Список рабочих'!A$1:C$202,3,0))</f>
        <v>4</v>
      </c>
      <c r="D21" s="108" t="s">
        <v>105</v>
      </c>
      <c r="E21" s="156" t="s">
        <v>45</v>
      </c>
      <c r="F21" s="162">
        <v>43952</v>
      </c>
    </row>
    <row r="22" spans="1:6">
      <c r="A22" s="94">
        <f t="shared" si="0"/>
        <v>20</v>
      </c>
      <c r="B22" s="97" t="str">
        <f>IF(D22=0," ",VLOOKUP(D22,'Список рабочих'!A$1:B$162,2,0))</f>
        <v>Захаров В. К.</v>
      </c>
      <c r="C22" s="102">
        <f>IF(D22=0," ",VLOOKUP(D22,'Список рабочих'!A$1:C$202,3,0))</f>
        <v>4</v>
      </c>
      <c r="D22" s="108" t="s">
        <v>21</v>
      </c>
      <c r="E22" s="156" t="s">
        <v>259</v>
      </c>
      <c r="F22" s="162">
        <v>43952</v>
      </c>
    </row>
    <row r="23" spans="1:6">
      <c r="A23" s="94">
        <f t="shared" si="0"/>
        <v>21</v>
      </c>
      <c r="B23" s="97" t="e">
        <f>IF(D23=0," ",VLOOKUP(D23,'Список рабочих'!A$1:B$162,2,0))</f>
        <v>#N/A</v>
      </c>
      <c r="C23" s="102" t="e">
        <f>IF(D23=0," ",VLOOKUP(D23,'Список рабочих'!A$1:C$202,3,0))</f>
        <v>#N/A</v>
      </c>
      <c r="D23" s="108" t="s">
        <v>229</v>
      </c>
      <c r="E23" s="156" t="s">
        <v>45</v>
      </c>
      <c r="F23" s="162">
        <v>43952</v>
      </c>
    </row>
    <row r="24" spans="1:6">
      <c r="A24" s="94">
        <f t="shared" si="0"/>
        <v>22</v>
      </c>
      <c r="B24" s="97" t="str">
        <f>IF(D24=0," ",VLOOKUP(D24,'Список рабочих'!A$1:B$162,2,0))</f>
        <v>Иванов А. В.</v>
      </c>
      <c r="C24" s="102">
        <f>IF(D24=0," ",VLOOKUP(D24,'Список рабочих'!A$1:C$202,3,0))</f>
        <v>4</v>
      </c>
      <c r="D24" s="108" t="s">
        <v>22</v>
      </c>
      <c r="E24" s="156" t="s">
        <v>259</v>
      </c>
      <c r="F24" s="162">
        <v>44105</v>
      </c>
    </row>
    <row r="25" spans="1:6">
      <c r="A25" s="94">
        <f t="shared" si="0"/>
        <v>23</v>
      </c>
      <c r="B25" s="97" t="str">
        <f>IF(D25=0," ",VLOOKUP(D25,'Список рабочих'!A$1:B$162,2,0))</f>
        <v xml:space="preserve"> </v>
      </c>
      <c r="C25" s="102" t="str">
        <f>IF(D25=0," ",VLOOKUP(D25,'Список рабочих'!A$1:C$202,3,0))</f>
        <v xml:space="preserve"> </v>
      </c>
      <c r="D25" s="108"/>
      <c r="E25" s="156"/>
      <c r="F25" s="32"/>
    </row>
    <row r="26" spans="1:6">
      <c r="A26" s="94">
        <f t="shared" si="0"/>
        <v>24</v>
      </c>
      <c r="B26" s="98" t="str">
        <f>IF(D26=0," ",VLOOKUP(D26,'Список рабочих'!A$1:B$162,2,0))</f>
        <v>Иванов А. Ю.</v>
      </c>
      <c r="C26" s="103">
        <f>IF(D26=0," ",VLOOKUP(D26,'Список рабочих'!A$1:C$202,3,0))</f>
        <v>3</v>
      </c>
      <c r="D26" s="109" t="s">
        <v>224</v>
      </c>
      <c r="E26" s="156" t="s">
        <v>45</v>
      </c>
      <c r="F26" s="162">
        <v>43922</v>
      </c>
    </row>
    <row r="27" spans="1:6">
      <c r="A27" s="94">
        <f t="shared" si="0"/>
        <v>25</v>
      </c>
      <c r="B27" s="97" t="str">
        <f>IF(D27=0," ",VLOOKUP(D27,'Список рабочих'!A$1:B$162,2,0))</f>
        <v>Ильин А. В.</v>
      </c>
      <c r="C27" s="102">
        <f>IF(D27=0," ",VLOOKUP(D27,'Список рабочих'!A$1:C$202,3,0))</f>
        <v>4</v>
      </c>
      <c r="D27" s="108" t="s">
        <v>24</v>
      </c>
      <c r="E27" s="156" t="s">
        <v>45</v>
      </c>
      <c r="F27" s="162">
        <v>44166</v>
      </c>
    </row>
    <row r="28" spans="1:6">
      <c r="A28" s="94">
        <f t="shared" si="0"/>
        <v>26</v>
      </c>
      <c r="B28" s="97" t="str">
        <f>IF(D28=0," ",VLOOKUP(D28,'Список рабочих'!A$1:B$162,2,0))</f>
        <v>Исаков С. А.</v>
      </c>
      <c r="C28" s="102">
        <f>IF(D28=0," ",VLOOKUP(D28,'Список рабочих'!A$1:C$202,3,0))</f>
        <v>3</v>
      </c>
      <c r="D28" s="108" t="s">
        <v>26</v>
      </c>
      <c r="E28" s="156" t="s">
        <v>45</v>
      </c>
      <c r="F28" s="162">
        <v>44105</v>
      </c>
    </row>
    <row r="29" spans="1:6">
      <c r="A29" s="94">
        <f t="shared" si="0"/>
        <v>27</v>
      </c>
      <c r="B29" s="97" t="str">
        <f>IF(D29=0," ",VLOOKUP(D29,'Список рабочих'!A$1:B$162,2,0))</f>
        <v>Кузьменков С. Д.</v>
      </c>
      <c r="C29" s="102">
        <f>IF(D29=0," ",VLOOKUP(D29,'Список рабочих'!A$1:C$202,3,0))</f>
        <v>3</v>
      </c>
      <c r="D29" s="108" t="s">
        <v>226</v>
      </c>
      <c r="E29" s="156" t="s">
        <v>45</v>
      </c>
      <c r="F29" s="162">
        <v>43952</v>
      </c>
    </row>
    <row r="30" spans="1:6">
      <c r="A30" s="94">
        <f t="shared" si="0"/>
        <v>28</v>
      </c>
      <c r="B30" s="97" t="str">
        <f>IF(D30=0," ",VLOOKUP(D30,'Список рабочих'!A$1:B$162,2,0))</f>
        <v>Кондратюк И. М.</v>
      </c>
      <c r="C30" s="102">
        <f>IF(D30=0," ",VLOOKUP(D30,'Список рабочих'!A$1:C$202,3,0))</f>
        <v>3</v>
      </c>
      <c r="D30" s="108" t="s">
        <v>93</v>
      </c>
      <c r="E30" s="156" t="s">
        <v>45</v>
      </c>
      <c r="F30" s="162">
        <v>43952</v>
      </c>
    </row>
    <row r="31" spans="1:6">
      <c r="A31" s="94">
        <f t="shared" si="0"/>
        <v>29</v>
      </c>
      <c r="B31" s="99" t="str">
        <f>IF(D31=0," ",VLOOKUP(D31,'Список рабочих'!A$1:B$162,2,0))</f>
        <v>Казак А. В.</v>
      </c>
      <c r="C31" s="104">
        <f>IF(D31=0," ",VLOOKUP(D31,'Список рабочих'!A$1:C$202,3,0))</f>
        <v>4</v>
      </c>
      <c r="D31" s="110" t="s">
        <v>28</v>
      </c>
      <c r="E31" s="156" t="s">
        <v>259</v>
      </c>
      <c r="F31" s="162">
        <v>43952</v>
      </c>
    </row>
    <row r="32" spans="1:6">
      <c r="A32" s="94">
        <f t="shared" si="0"/>
        <v>30</v>
      </c>
      <c r="B32" s="97" t="str">
        <f>IF(D32=0," ",VLOOKUP(D32,'Список рабочих'!A$1:B$162,2,0))</f>
        <v>Килимник О. В.</v>
      </c>
      <c r="C32" s="102">
        <f>IF(D32=0," ",VLOOKUP(D32,'Список рабочих'!A$1:C$202,3,0))</f>
        <v>4</v>
      </c>
      <c r="D32" s="108" t="s">
        <v>111</v>
      </c>
      <c r="E32" s="156" t="s">
        <v>45</v>
      </c>
      <c r="F32" s="162">
        <v>44166</v>
      </c>
    </row>
    <row r="33" spans="1:6">
      <c r="A33" s="94">
        <f t="shared" si="0"/>
        <v>31</v>
      </c>
      <c r="B33" s="97" t="str">
        <f>IF(D33=0," ",VLOOKUP(D33,'Список рабочих'!A$1:B$162,2,0))</f>
        <v>Клюев Л. И.</v>
      </c>
      <c r="C33" s="102">
        <f>IF(D33=0," ",VLOOKUP(D33,'Список рабочих'!A$1:C$202,3,0))</f>
        <v>4</v>
      </c>
      <c r="D33" s="108" t="s">
        <v>29</v>
      </c>
      <c r="E33" s="156" t="s">
        <v>45</v>
      </c>
      <c r="F33" s="162">
        <v>44166</v>
      </c>
    </row>
    <row r="34" spans="1:6">
      <c r="A34" s="94">
        <f t="shared" si="0"/>
        <v>32</v>
      </c>
      <c r="B34" s="97" t="str">
        <f>IF(D34=0," ",VLOOKUP(D34,'Список рабочих'!A$1:B$162,2,0))</f>
        <v>Клюев Д. Л.</v>
      </c>
      <c r="C34" s="102">
        <f>IF(D34=0," ",VLOOKUP(D34,'Список рабочих'!A$1:C$202,3,0))</f>
        <v>3</v>
      </c>
      <c r="D34" s="108" t="s">
        <v>30</v>
      </c>
      <c r="E34" s="156" t="s">
        <v>45</v>
      </c>
      <c r="F34" s="162">
        <v>44105</v>
      </c>
    </row>
    <row r="35" spans="1:6">
      <c r="A35" s="94">
        <f t="shared" si="0"/>
        <v>33</v>
      </c>
      <c r="B35" s="97" t="str">
        <f>IF(D35=0," ",VLOOKUP(D35,'Список рабочих'!A$1:B$162,2,0))</f>
        <v>Комиссаров Д. В.</v>
      </c>
      <c r="C35" s="102">
        <f>IF(D35=0," ",VLOOKUP(D35,'Список рабочих'!A$1:C$202,3,0))</f>
        <v>2</v>
      </c>
      <c r="D35" s="108" t="s">
        <v>32</v>
      </c>
      <c r="E35" s="156" t="s">
        <v>45</v>
      </c>
      <c r="F35" s="162">
        <v>44105</v>
      </c>
    </row>
    <row r="36" spans="1:6">
      <c r="A36" s="94">
        <f t="shared" si="0"/>
        <v>34</v>
      </c>
      <c r="B36" s="97" t="e">
        <f>IF(D36=0," ",VLOOKUP(D36,'Список рабочих'!A$1:B$162,2,0))</f>
        <v>#N/A</v>
      </c>
      <c r="C36" s="102" t="e">
        <f>IF(D36=0," ",VLOOKUP(D36,'Список рабочих'!A$1:C$202,3,0))</f>
        <v>#N/A</v>
      </c>
      <c r="D36" s="108" t="s">
        <v>217</v>
      </c>
      <c r="E36" s="156" t="s">
        <v>45</v>
      </c>
      <c r="F36" s="162">
        <v>44166</v>
      </c>
    </row>
    <row r="37" spans="1:6">
      <c r="A37" s="94">
        <f t="shared" si="0"/>
        <v>35</v>
      </c>
      <c r="B37" s="97" t="str">
        <f>IF(D37=0," ",VLOOKUP(D37,'Список рабочих'!A$1:B$162,2,0))</f>
        <v>Лукин С. В.</v>
      </c>
      <c r="C37" s="102">
        <f>IF(D37=0," ",VLOOKUP(D37,'Список рабочих'!A$1:C$202,3,0))</f>
        <v>4</v>
      </c>
      <c r="D37" s="108" t="s">
        <v>115</v>
      </c>
      <c r="E37" s="156" t="s">
        <v>45</v>
      </c>
      <c r="F37" s="162">
        <v>44105</v>
      </c>
    </row>
    <row r="38" spans="1:6">
      <c r="A38" s="94">
        <f t="shared" si="0"/>
        <v>36</v>
      </c>
      <c r="B38" s="97" t="str">
        <f>IF(D38=0," ",VLOOKUP(D38,'Список рабочих'!A$1:B$162,2,0))</f>
        <v>Лозовский И. А.</v>
      </c>
      <c r="C38" s="102">
        <f>IF(D38=0," ",VLOOKUP(D38,'Список рабочих'!A$1:C$202,3,0))</f>
        <v>4</v>
      </c>
      <c r="D38" s="108" t="s">
        <v>161</v>
      </c>
      <c r="E38" s="156" t="s">
        <v>45</v>
      </c>
      <c r="F38" s="162">
        <v>43952</v>
      </c>
    </row>
    <row r="39" spans="1:6">
      <c r="A39" s="94">
        <f t="shared" si="0"/>
        <v>37</v>
      </c>
      <c r="B39" s="97" t="str">
        <f>IF(D39=0," ",VLOOKUP(D39,'Список рабочих'!A$1:B$162,2,0))</f>
        <v>Марьянков И. В.</v>
      </c>
      <c r="C39" s="102">
        <f>IF(D39=0," ",VLOOKUP(D39,'Список рабочих'!A$1:C$202,3,0))</f>
        <v>5</v>
      </c>
      <c r="D39" s="108" t="s">
        <v>34</v>
      </c>
      <c r="E39" s="156" t="s">
        <v>259</v>
      </c>
      <c r="F39" s="162">
        <v>43952</v>
      </c>
    </row>
    <row r="40" spans="1:6">
      <c r="A40" s="94">
        <f t="shared" si="0"/>
        <v>38</v>
      </c>
      <c r="B40" s="97" t="str">
        <f>IF(D40=0," ",VLOOKUP(D40,'Список рабочих'!A$1:B$162,2,0))</f>
        <v>Мельников А. В.</v>
      </c>
      <c r="C40" s="102">
        <f>IF(D40=0," ",VLOOKUP(D40,'Список рабочих'!A$1:C$202,3,0))</f>
        <v>5</v>
      </c>
      <c r="D40" s="108" t="s">
        <v>119</v>
      </c>
      <c r="E40" s="156" t="s">
        <v>45</v>
      </c>
      <c r="F40" s="32"/>
    </row>
    <row r="41" spans="1:6">
      <c r="A41" s="94">
        <f t="shared" si="0"/>
        <v>39</v>
      </c>
      <c r="B41" s="97" t="str">
        <f>IF(D41=0," ",VLOOKUP(D41,'Список рабочих'!A$1:B$162,2,0))</f>
        <v>Мельников В. Ю.</v>
      </c>
      <c r="C41" s="102">
        <f>IF(D41=0," ",VLOOKUP(D41,'Список рабочих'!A$1:C$202,3,0))</f>
        <v>4</v>
      </c>
      <c r="D41" s="108" t="s">
        <v>195</v>
      </c>
      <c r="E41" s="156" t="s">
        <v>45</v>
      </c>
      <c r="F41" s="162">
        <v>44105</v>
      </c>
    </row>
    <row r="42" spans="1:6">
      <c r="A42" s="94">
        <f t="shared" si="0"/>
        <v>40</v>
      </c>
      <c r="B42" s="97" t="str">
        <f>IF(D42=0," ",VLOOKUP(D42,'Список рабочих'!A$1:B$162,2,0))</f>
        <v>Медведев В. К.</v>
      </c>
      <c r="C42" s="102">
        <f>IF(D42=0," ",VLOOKUP(D42,'Список рабочих'!A$1:C$202,3,0))</f>
        <v>4</v>
      </c>
      <c r="D42" s="108" t="s">
        <v>237</v>
      </c>
      <c r="E42" s="156" t="s">
        <v>45</v>
      </c>
      <c r="F42" s="162">
        <v>44105</v>
      </c>
    </row>
    <row r="43" spans="1:6">
      <c r="A43" s="94">
        <f t="shared" si="0"/>
        <v>41</v>
      </c>
      <c r="B43" s="97" t="str">
        <f>IF(D43=0," ",VLOOKUP(D43,'Список рабочих'!A$1:B$162,2,0))</f>
        <v>Митнев А. П.</v>
      </c>
      <c r="C43" s="102">
        <f>IF(D43=0," ",VLOOKUP(D43,'Список рабочих'!A$1:C$202,3,0))</f>
        <v>3</v>
      </c>
      <c r="D43" s="108" t="s">
        <v>219</v>
      </c>
      <c r="E43" s="156" t="s">
        <v>45</v>
      </c>
      <c r="F43" s="162">
        <v>43922</v>
      </c>
    </row>
    <row r="44" spans="1:6">
      <c r="A44" s="94">
        <f t="shared" si="0"/>
        <v>42</v>
      </c>
      <c r="B44" s="97" t="str">
        <f>IF(D44=0," ",VLOOKUP(D44,'Список рабочих'!A$1:B$162,2,0))</f>
        <v>Мотовилин Э.В.</v>
      </c>
      <c r="C44" s="102">
        <f>IF(D44=0," ",VLOOKUP(D44,'Список рабочих'!A$1:C$202,3,0))</f>
        <v>3</v>
      </c>
      <c r="D44" s="108" t="s">
        <v>215</v>
      </c>
      <c r="E44" s="156" t="s">
        <v>45</v>
      </c>
      <c r="F44" s="162">
        <v>43952</v>
      </c>
    </row>
    <row r="45" spans="1:6">
      <c r="A45" s="95">
        <f t="shared" si="0"/>
        <v>43</v>
      </c>
      <c r="B45" s="100" t="str">
        <f>IF(D45=0," ",VLOOKUP(D45,'Список рабочих'!A$1:B$162,2,0))</f>
        <v>Муковнин Д. В.</v>
      </c>
      <c r="C45" s="105">
        <f>IF(D45=0," ",VLOOKUP(D45,'Список рабочих'!A$1:C$202,3,0))</f>
        <v>3</v>
      </c>
      <c r="D45" s="111" t="s">
        <v>121</v>
      </c>
      <c r="E45" s="157" t="s">
        <v>45</v>
      </c>
      <c r="F45" s="162">
        <v>43952</v>
      </c>
    </row>
    <row r="46" spans="1:6">
      <c r="A46" s="94">
        <f t="shared" si="0"/>
        <v>44</v>
      </c>
      <c r="B46" s="101" t="str">
        <f>IF(D46=0," ",VLOOKUP(D46,'Список рабочих'!A$1:B$162,2,0))</f>
        <v>Никаноров В. Е.</v>
      </c>
      <c r="C46" s="91">
        <f>IF(D46=0," ",VLOOKUP(D46,'Список рабочих'!A$1:C$202,3,0))</f>
        <v>4</v>
      </c>
      <c r="D46" s="112" t="s">
        <v>60</v>
      </c>
      <c r="E46" s="158" t="s">
        <v>45</v>
      </c>
      <c r="F46" s="162">
        <v>43952</v>
      </c>
    </row>
    <row r="47" spans="1:6">
      <c r="A47" s="94">
        <f t="shared" si="0"/>
        <v>45</v>
      </c>
      <c r="B47" s="94" t="str">
        <f>IF(D47=0," ",VLOOKUP(D47,'Список рабочих'!A$1:B$162,2,0))</f>
        <v xml:space="preserve"> </v>
      </c>
      <c r="C47" s="106" t="str">
        <f>IF(D47=0," ",VLOOKUP(D47,'Список рабочих'!A$1:C$202,3,0))</f>
        <v xml:space="preserve"> </v>
      </c>
      <c r="D47" s="113"/>
      <c r="E47" s="159"/>
      <c r="F47" s="32"/>
    </row>
    <row r="48" spans="1:6">
      <c r="A48" s="94">
        <f t="shared" si="0"/>
        <v>46</v>
      </c>
      <c r="B48" s="94" t="str">
        <f>IF(D48=0," ",VLOOKUP(D48,'Список рабочих'!A$1:B$162,2,0))</f>
        <v>Парри А. В.</v>
      </c>
      <c r="C48" s="106">
        <f>IF(D48=0," ",VLOOKUP(D48,'Список рабочих'!A$1:C$202,3,0))</f>
        <v>3</v>
      </c>
      <c r="D48" s="113" t="s">
        <v>46</v>
      </c>
      <c r="E48" s="159" t="s">
        <v>45</v>
      </c>
      <c r="F48" s="162">
        <v>43952</v>
      </c>
    </row>
    <row r="49" spans="1:6">
      <c r="A49" s="94">
        <f t="shared" si="0"/>
        <v>47</v>
      </c>
      <c r="B49" s="94" t="str">
        <f>IF(D49=0," ",VLOOKUP(D49,'Список рабочих'!A$1:B$162,2,0))</f>
        <v>Парри С. А.</v>
      </c>
      <c r="C49" s="106">
        <f>IF(D49=0," ",VLOOKUP(D49,'Список рабочих'!A$1:C$202,3,0))</f>
        <v>3</v>
      </c>
      <c r="D49" s="113" t="s">
        <v>153</v>
      </c>
      <c r="E49" s="159" t="s">
        <v>45</v>
      </c>
      <c r="F49" s="162">
        <v>44105</v>
      </c>
    </row>
    <row r="50" spans="1:6" ht="15.75" thickBot="1">
      <c r="A50" s="152">
        <f t="shared" si="0"/>
        <v>48</v>
      </c>
      <c r="B50" s="152" t="str">
        <f>IF(D50=0," ",VLOOKUP(D50,'Список рабочих'!A$1:B$162,2,0))</f>
        <v>Пахомов В. С.</v>
      </c>
      <c r="C50" s="153">
        <f>IF(D50=0," ",VLOOKUP(D50,'Список рабочих'!A$1:C$202,3,0))</f>
        <v>3</v>
      </c>
      <c r="D50" s="154" t="s">
        <v>62</v>
      </c>
      <c r="E50" s="160" t="s">
        <v>45</v>
      </c>
      <c r="F50" s="162">
        <v>44105</v>
      </c>
    </row>
    <row r="51" spans="1:6" ht="15.75" thickBot="1"/>
    <row r="52" spans="1:6">
      <c r="A52" s="444" t="s">
        <v>249</v>
      </c>
      <c r="B52" s="446" t="s">
        <v>0</v>
      </c>
      <c r="C52" s="446" t="s">
        <v>248</v>
      </c>
      <c r="D52" s="89" t="s">
        <v>1</v>
      </c>
      <c r="E52" s="148" t="s">
        <v>2</v>
      </c>
      <c r="F52" s="155"/>
    </row>
    <row r="53" spans="1:6" ht="15.75" thickBot="1">
      <c r="A53" s="445"/>
      <c r="B53" s="447"/>
      <c r="C53" s="447"/>
      <c r="D53" s="90" t="s">
        <v>5</v>
      </c>
      <c r="E53" s="149" t="s">
        <v>6</v>
      </c>
      <c r="F53" s="161"/>
    </row>
    <row r="54" spans="1:6">
      <c r="A54" s="114">
        <v>49</v>
      </c>
      <c r="B54" s="118" t="str">
        <f>IF(D54=0," ",VLOOKUP(D54,'Список рабочих'!A$1:B$162,2,0))</f>
        <v>Платонов Д. С.</v>
      </c>
      <c r="C54" s="96">
        <f>IF(D54=0," ",VLOOKUP(D54,'Список рабочих'!A$1:C$202,3,0))</f>
        <v>3</v>
      </c>
      <c r="D54" s="120" t="s">
        <v>221</v>
      </c>
      <c r="E54" s="26" t="s">
        <v>45</v>
      </c>
      <c r="F54" s="162">
        <v>43922</v>
      </c>
    </row>
    <row r="55" spans="1:6">
      <c r="A55" s="115">
        <f>SUM(A54+1)</f>
        <v>50</v>
      </c>
      <c r="B55" s="102" t="str">
        <f>IF(D55=0," ",VLOOKUP(D55,'Список рабочих'!A$1:B$162,2,0))</f>
        <v>Поляков А. А.</v>
      </c>
      <c r="C55" s="97">
        <f>IF(D55=0," ",VLOOKUP(D55,'Список рабочих'!A$1:C$202,3,0))</f>
        <v>3</v>
      </c>
      <c r="D55" s="120" t="s">
        <v>207</v>
      </c>
      <c r="E55" s="156" t="s">
        <v>45</v>
      </c>
      <c r="F55" s="162">
        <v>44105</v>
      </c>
    </row>
    <row r="56" spans="1:6">
      <c r="A56" s="115">
        <f t="shared" ref="A56:A101" si="1">SUM(A55+1)</f>
        <v>51</v>
      </c>
      <c r="B56" s="102" t="str">
        <f>IF(D56=0," ",VLOOKUP(D56,'Список рабочих'!A$1:B$162,2,0))</f>
        <v>Петрунин А. Н.</v>
      </c>
      <c r="C56" s="97">
        <f>IF(D56=0," ",VLOOKUP(D56,'Список рабочих'!A$1:C$202,3,0))</f>
        <v>5</v>
      </c>
      <c r="D56" s="120" t="s">
        <v>64</v>
      </c>
      <c r="E56" s="156" t="s">
        <v>45</v>
      </c>
      <c r="F56" s="162">
        <v>43922</v>
      </c>
    </row>
    <row r="57" spans="1:6">
      <c r="A57" s="115">
        <f t="shared" si="1"/>
        <v>52</v>
      </c>
      <c r="B57" s="102" t="str">
        <f>IF(D57=0," ",VLOOKUP(D57,'Список рабочих'!A$1:B$162,2,0))</f>
        <v>Приходько А. А.</v>
      </c>
      <c r="C57" s="97">
        <f>IF(D57=0," ",VLOOKUP(D57,'Список рабочих'!A$1:C$202,3,0))</f>
        <v>5</v>
      </c>
      <c r="D57" s="120" t="s">
        <v>66</v>
      </c>
      <c r="E57" s="156" t="s">
        <v>45</v>
      </c>
      <c r="F57" s="162">
        <v>43952</v>
      </c>
    </row>
    <row r="58" spans="1:6">
      <c r="A58" s="115">
        <f t="shared" si="1"/>
        <v>53</v>
      </c>
      <c r="B58" s="102" t="str">
        <f>IF(D58=0," ",VLOOKUP(D58,'Список рабочих'!A$1:B$162,2,0))</f>
        <v>Разов Д. С.</v>
      </c>
      <c r="C58" s="97">
        <f>IF(D58=0," ",VLOOKUP(D58,'Список рабочих'!A$1:C$202,3,0))</f>
        <v>3</v>
      </c>
      <c r="D58" s="120" t="s">
        <v>47</v>
      </c>
      <c r="E58" s="156" t="s">
        <v>45</v>
      </c>
      <c r="F58" s="162">
        <v>43952</v>
      </c>
    </row>
    <row r="59" spans="1:6">
      <c r="A59" s="115">
        <f t="shared" si="1"/>
        <v>54</v>
      </c>
      <c r="B59" s="102" t="str">
        <f>IF(D59=0," ",VLOOKUP(D59,'Список рабочих'!A$1:B$162,2,0))</f>
        <v>Речинский В. А.</v>
      </c>
      <c r="C59" s="97">
        <f>IF(D59=0," ",VLOOKUP(D59,'Список рабочих'!A$1:C$202,3,0))</f>
        <v>4</v>
      </c>
      <c r="D59" s="120" t="s">
        <v>131</v>
      </c>
      <c r="E59" s="156" t="s">
        <v>45</v>
      </c>
      <c r="F59" s="162">
        <v>43952</v>
      </c>
    </row>
    <row r="60" spans="1:6">
      <c r="A60" s="115">
        <f t="shared" si="1"/>
        <v>55</v>
      </c>
      <c r="B60" s="102" t="str">
        <f>IF(D60=0," ",VLOOKUP(D60,'Список рабочих'!A$1:B$162,2,0))</f>
        <v>Рыжиков А. Н.</v>
      </c>
      <c r="C60" s="97">
        <f>IF(D60=0," ",VLOOKUP(D60,'Список рабочих'!A$1:C$202,3,0))</f>
        <v>4</v>
      </c>
      <c r="D60" s="120" t="s">
        <v>133</v>
      </c>
      <c r="E60" s="156" t="s">
        <v>45</v>
      </c>
      <c r="F60" s="162">
        <v>43952</v>
      </c>
    </row>
    <row r="61" spans="1:6">
      <c r="A61" s="115">
        <f t="shared" si="1"/>
        <v>56</v>
      </c>
      <c r="B61" s="103" t="str">
        <f>IF(D61=0," ",VLOOKUP(D61,'Список рабочих'!A$1:B$162,2,0))</f>
        <v>Рыбалкина Е. Г.</v>
      </c>
      <c r="C61" s="98">
        <f>IF(D61=0," ",VLOOKUP(D61,'Список рабочих'!A$1:C$202,3,0))</f>
        <v>4</v>
      </c>
      <c r="D61" s="121" t="s">
        <v>135</v>
      </c>
      <c r="E61" s="156" t="s">
        <v>45</v>
      </c>
      <c r="F61" s="162">
        <v>44166</v>
      </c>
    </row>
    <row r="62" spans="1:6">
      <c r="A62" s="115">
        <f t="shared" si="1"/>
        <v>57</v>
      </c>
      <c r="B62" s="102" t="str">
        <f>IF(D62=0," ",VLOOKUP(D62,'Список рабочих'!A$1:B$162,2,0))</f>
        <v>Саноян А. А.</v>
      </c>
      <c r="C62" s="97">
        <f>IF(D62=0," ",VLOOKUP(D62,'Список рабочих'!A$1:C$202,3,0))</f>
        <v>3</v>
      </c>
      <c r="D62" s="120" t="s">
        <v>48</v>
      </c>
      <c r="E62" s="156" t="s">
        <v>45</v>
      </c>
      <c r="F62" s="162">
        <v>43922</v>
      </c>
    </row>
    <row r="63" spans="1:6">
      <c r="A63" s="115">
        <f t="shared" si="1"/>
        <v>58</v>
      </c>
      <c r="B63" s="102" t="str">
        <f>IF(D63=0," ",VLOOKUP(D63,'Список рабочих'!A$1:B$162,2,0))</f>
        <v>Самарец А. А.</v>
      </c>
      <c r="C63" s="97">
        <f>IF(D63=0," ",VLOOKUP(D63,'Список рабочих'!A$1:C$202,3,0))</f>
        <v>4</v>
      </c>
      <c r="D63" s="120" t="s">
        <v>68</v>
      </c>
      <c r="E63" s="156" t="s">
        <v>45</v>
      </c>
      <c r="F63" s="162">
        <v>44105</v>
      </c>
    </row>
    <row r="64" spans="1:6">
      <c r="A64" s="115">
        <f t="shared" si="1"/>
        <v>59</v>
      </c>
      <c r="B64" s="102" t="str">
        <f>IF(D64=0," ",VLOOKUP(D64,'Список рабочих'!A$1:B$162,2,0))</f>
        <v>Сакс Д. С.</v>
      </c>
      <c r="C64" s="97">
        <f>IF(D64=0," ",VLOOKUP(D64,'Список рабочих'!A$1:C$202,3,0))</f>
        <v>3</v>
      </c>
      <c r="D64" s="120" t="s">
        <v>103</v>
      </c>
      <c r="E64" s="156" t="s">
        <v>45</v>
      </c>
      <c r="F64" s="162">
        <v>44105</v>
      </c>
    </row>
    <row r="65" spans="1:6">
      <c r="A65" s="115">
        <f t="shared" si="1"/>
        <v>60</v>
      </c>
      <c r="B65" s="102" t="str">
        <f>IF(D65=0," ",VLOOKUP(D65,'Список рабочих'!A$1:B$162,2,0))</f>
        <v>Свояков Н. А.</v>
      </c>
      <c r="C65" s="97">
        <f>IF(D65=0," ",VLOOKUP(D65,'Список рабочих'!A$1:C$202,3,0))</f>
        <v>4</v>
      </c>
      <c r="D65" s="120" t="s">
        <v>49</v>
      </c>
      <c r="E65" s="156" t="s">
        <v>45</v>
      </c>
      <c r="F65" s="162">
        <v>43922</v>
      </c>
    </row>
    <row r="66" spans="1:6">
      <c r="A66" s="115">
        <f t="shared" si="1"/>
        <v>61</v>
      </c>
      <c r="B66" s="102" t="str">
        <f>IF(D66=0," ",VLOOKUP(D66,'Список рабочих'!A$1:B$162,2,0))</f>
        <v>Семенов М. А.</v>
      </c>
      <c r="C66" s="97">
        <f>IF(D66=0," ",VLOOKUP(D66,'Список рабочих'!A$1:C$202,3,0))</f>
        <v>3</v>
      </c>
      <c r="D66" s="120" t="s">
        <v>209</v>
      </c>
      <c r="E66" s="156" t="s">
        <v>45</v>
      </c>
      <c r="F66" s="162">
        <v>44105</v>
      </c>
    </row>
    <row r="67" spans="1:6">
      <c r="A67" s="115">
        <f t="shared" si="1"/>
        <v>62</v>
      </c>
      <c r="B67" s="103" t="str">
        <f>IF(D67=0," ",VLOOKUP(D67,'Список рабочих'!A$1:B$162,2,0))</f>
        <v>Соколов А. С.</v>
      </c>
      <c r="C67" s="98">
        <f>IF(D67=0," ",VLOOKUP(D67,'Список рабочих'!A$1:C$202,3,0))</f>
        <v>3</v>
      </c>
      <c r="D67" s="121" t="s">
        <v>230</v>
      </c>
      <c r="E67" s="156" t="s">
        <v>45</v>
      </c>
      <c r="F67" s="162">
        <v>43952</v>
      </c>
    </row>
    <row r="68" spans="1:6">
      <c r="A68" s="115">
        <f t="shared" si="1"/>
        <v>63</v>
      </c>
      <c r="B68" s="102" t="str">
        <f>IF(D68=0," ",VLOOKUP(D68,'Список рабочих'!A$1:B$162,2,0))</f>
        <v>Сухопаров С. В.</v>
      </c>
      <c r="C68" s="97">
        <f>IF(D68=0," ",VLOOKUP(D68,'Список рабочих'!A$1:C$202,3,0))</f>
        <v>4</v>
      </c>
      <c r="D68" s="120" t="s">
        <v>50</v>
      </c>
      <c r="E68" s="156" t="s">
        <v>45</v>
      </c>
      <c r="F68" s="162">
        <v>43922</v>
      </c>
    </row>
    <row r="69" spans="1:6">
      <c r="A69" s="115">
        <f t="shared" si="1"/>
        <v>64</v>
      </c>
      <c r="B69" s="102" t="str">
        <f>IF(D69=0," ",VLOOKUP(D69,'Список рабочих'!A$1:B$162,2,0))</f>
        <v>Соловьев В. В.</v>
      </c>
      <c r="C69" s="97">
        <f>IF(D69=0," ",VLOOKUP(D69,'Список рабочих'!A$1:C$202,3,0))</f>
        <v>4</v>
      </c>
      <c r="D69" s="120" t="s">
        <v>235</v>
      </c>
      <c r="E69" s="156" t="s">
        <v>45</v>
      </c>
      <c r="F69" s="162">
        <v>44105</v>
      </c>
    </row>
    <row r="70" spans="1:6">
      <c r="A70" s="115">
        <f t="shared" si="1"/>
        <v>65</v>
      </c>
      <c r="B70" s="102" t="str">
        <f>IF(D70=0," ",VLOOKUP(D70,'Список рабочих'!A$1:B$162,2,0))</f>
        <v>Томилова В. И.</v>
      </c>
      <c r="C70" s="97">
        <f>IF(D70=0," ",VLOOKUP(D70,'Список рабочих'!A$1:C$202,3,0))</f>
        <v>4</v>
      </c>
      <c r="D70" s="120" t="s">
        <v>139</v>
      </c>
      <c r="E70" s="156" t="s">
        <v>45</v>
      </c>
      <c r="F70" s="162">
        <v>44166</v>
      </c>
    </row>
    <row r="71" spans="1:6">
      <c r="A71" s="115">
        <f t="shared" si="1"/>
        <v>66</v>
      </c>
      <c r="B71" s="102" t="str">
        <f>IF(D71=0," ",VLOOKUP(D71,'Список рабочих'!A$1:B$162,2,0))</f>
        <v>Тулуш А. С.</v>
      </c>
      <c r="C71" s="97">
        <f>IF(D71=0," ",VLOOKUP(D71,'Список рабочих'!A$1:C$202,3,0))</f>
        <v>5</v>
      </c>
      <c r="D71" s="121" t="s">
        <v>42</v>
      </c>
      <c r="E71" s="156" t="s">
        <v>259</v>
      </c>
      <c r="F71" s="162">
        <v>43952</v>
      </c>
    </row>
    <row r="72" spans="1:6">
      <c r="A72" s="115">
        <f t="shared" si="1"/>
        <v>67</v>
      </c>
      <c r="B72" s="102" t="str">
        <f>IF(D72=0," ",VLOOKUP(D72,'Список рабочих'!A$1:B$162,2,0))</f>
        <v>Тяпкин А. П.</v>
      </c>
      <c r="C72" s="97">
        <f>IF(D72=0," ",VLOOKUP(D72,'Список рабочих'!A$1:C$202,3,0))</f>
        <v>4</v>
      </c>
      <c r="D72" s="120" t="s">
        <v>43</v>
      </c>
      <c r="E72" s="156" t="s">
        <v>260</v>
      </c>
      <c r="F72" s="162">
        <v>43952</v>
      </c>
    </row>
    <row r="73" spans="1:6">
      <c r="A73" s="115">
        <f t="shared" si="1"/>
        <v>68</v>
      </c>
      <c r="B73" s="102" t="str">
        <f>IF(D73=0," ",VLOOKUP(D73,'Список рабочих'!A$1:B$162,2,0))</f>
        <v>Ушаков А. В.</v>
      </c>
      <c r="C73" s="97">
        <f>IF(D73=0," ",VLOOKUP(D73,'Список рабочих'!A$1:C$202,3,0))</f>
        <v>3</v>
      </c>
      <c r="D73" s="120" t="s">
        <v>143</v>
      </c>
      <c r="E73" s="156" t="s">
        <v>45</v>
      </c>
      <c r="F73" s="162">
        <v>44105</v>
      </c>
    </row>
    <row r="74" spans="1:6">
      <c r="A74" s="115">
        <f t="shared" si="1"/>
        <v>69</v>
      </c>
      <c r="B74" s="102" t="str">
        <f>IF(D74=0," ",VLOOKUP(D74,'Список рабочих'!A$1:B$162,2,0))</f>
        <v>Федорин А. В.</v>
      </c>
      <c r="C74" s="97">
        <f>IF(D74=0," ",VLOOKUP(D74,'Список рабочих'!A$1:C$202,3,0))</f>
        <v>4</v>
      </c>
      <c r="D74" s="120" t="s">
        <v>40</v>
      </c>
      <c r="E74" s="156" t="s">
        <v>259</v>
      </c>
      <c r="F74" s="162">
        <v>43952</v>
      </c>
    </row>
    <row r="75" spans="1:6">
      <c r="A75" s="115">
        <f t="shared" si="1"/>
        <v>70</v>
      </c>
      <c r="B75" s="102" t="str">
        <f>IF(D75=0," ",VLOOKUP(D75,'Список рабочих'!A$1:B$162,2,0))</f>
        <v>Фещенко И. И.</v>
      </c>
      <c r="C75" s="97">
        <f>IF(D75=0," ",VLOOKUP(D75,'Список рабочих'!A$1:C$202,3,0))</f>
        <v>6</v>
      </c>
      <c r="D75" s="120" t="s">
        <v>41</v>
      </c>
      <c r="E75" s="156" t="s">
        <v>259</v>
      </c>
      <c r="F75" s="162">
        <v>43952</v>
      </c>
    </row>
    <row r="76" spans="1:6">
      <c r="A76" s="115">
        <f t="shared" si="1"/>
        <v>71</v>
      </c>
      <c r="B76" s="102" t="str">
        <f>IF(D76=0," ",VLOOKUP(D76,'Список рабочих'!A$1:B$162,2,0))</f>
        <v>Филиппов В. В.</v>
      </c>
      <c r="C76" s="97">
        <f>IF(D76=0," ",VLOOKUP(D76,'Список рабочих'!A$1:C$202,3,0))</f>
        <v>3</v>
      </c>
      <c r="D76" s="120" t="s">
        <v>69</v>
      </c>
      <c r="E76" s="156" t="s">
        <v>45</v>
      </c>
      <c r="F76" s="162">
        <v>43922</v>
      </c>
    </row>
    <row r="77" spans="1:6">
      <c r="A77" s="115">
        <f t="shared" si="1"/>
        <v>72</v>
      </c>
      <c r="B77" s="103" t="str">
        <f>IF(D77=0," ",VLOOKUP(D77,'Список рабочих'!A$1:B$162,2,0))</f>
        <v>Хробостова Т. Ю.</v>
      </c>
      <c r="C77" s="98">
        <f>IF(D77=0," ",VLOOKUP(D77,'Список рабочих'!A$1:C$202,3,0))</f>
        <v>4</v>
      </c>
      <c r="D77" s="121" t="s">
        <v>151</v>
      </c>
      <c r="E77" s="156" t="s">
        <v>45</v>
      </c>
      <c r="F77" s="162">
        <v>44166</v>
      </c>
    </row>
    <row r="78" spans="1:6">
      <c r="A78" s="115">
        <f t="shared" si="1"/>
        <v>73</v>
      </c>
      <c r="B78" s="102" t="str">
        <f>IF(D78=0," ",VLOOKUP(D78,'Список рабочих'!A$1:B$162,2,0))</f>
        <v>Цыганец С. И.</v>
      </c>
      <c r="C78" s="97">
        <f>IF(D78=0," ",VLOOKUP(D78,'Список рабочих'!A$1:C$202,3,0))</f>
        <v>2</v>
      </c>
      <c r="D78" s="120" t="s">
        <v>113</v>
      </c>
      <c r="E78" s="156" t="s">
        <v>45</v>
      </c>
      <c r="F78" s="162">
        <v>43922</v>
      </c>
    </row>
    <row r="79" spans="1:6">
      <c r="A79" s="115">
        <f t="shared" si="1"/>
        <v>74</v>
      </c>
      <c r="B79" s="102" t="str">
        <f>IF(D79=0," ",VLOOKUP(D79,'Список рабочих'!A$1:B$162,2,0))</f>
        <v>Шевчук А. В.</v>
      </c>
      <c r="C79" s="97">
        <f>IF(D79=0," ",VLOOKUP(D79,'Список рабочих'!A$1:C$202,3,0))</f>
        <v>3</v>
      </c>
      <c r="D79" s="120" t="s">
        <v>183</v>
      </c>
      <c r="E79" s="156" t="s">
        <v>45</v>
      </c>
      <c r="F79" s="162">
        <v>44105</v>
      </c>
    </row>
    <row r="80" spans="1:6">
      <c r="A80" s="115">
        <f t="shared" si="1"/>
        <v>75</v>
      </c>
      <c r="B80" s="102" t="e">
        <f>IF(D80=0," ",VLOOKUP(D80,'Список рабочих'!A$1:B$162,2,0))</f>
        <v>#N/A</v>
      </c>
      <c r="C80" s="97" t="e">
        <f>IF(D80=0," ",VLOOKUP(D80,'Список рабочих'!A$1:C$202,3,0))</f>
        <v>#N/A</v>
      </c>
      <c r="D80" s="120" t="s">
        <v>145</v>
      </c>
      <c r="E80" s="156" t="s">
        <v>45</v>
      </c>
      <c r="F80" s="162">
        <v>44105</v>
      </c>
    </row>
    <row r="81" spans="1:6">
      <c r="A81" s="115">
        <f t="shared" si="1"/>
        <v>76</v>
      </c>
      <c r="B81" s="102" t="e">
        <f>IF(D81=0," ",VLOOKUP(D81,'Список рабочих'!A$1:B$162,2,0))</f>
        <v>#N/A</v>
      </c>
      <c r="C81" s="97" t="e">
        <f>IF(D81=0," ",VLOOKUP(D81,'Список рабочих'!A$1:C$202,3,0))</f>
        <v>#N/A</v>
      </c>
      <c r="D81" s="120" t="s">
        <v>232</v>
      </c>
      <c r="E81" s="156" t="s">
        <v>45</v>
      </c>
      <c r="F81" s="162">
        <v>43922</v>
      </c>
    </row>
    <row r="82" spans="1:6">
      <c r="A82" s="115">
        <f t="shared" si="1"/>
        <v>77</v>
      </c>
      <c r="B82" s="104" t="str">
        <f>IF(D82=0," ",VLOOKUP(D82,'Список рабочих'!A$1:B$162,2,0))</f>
        <v>Козлов Н. К.</v>
      </c>
      <c r="C82" s="99"/>
      <c r="D82" s="122" t="s">
        <v>355</v>
      </c>
      <c r="E82" s="156" t="s">
        <v>45</v>
      </c>
      <c r="F82" s="32"/>
    </row>
    <row r="83" spans="1:6">
      <c r="A83" s="115">
        <f t="shared" si="1"/>
        <v>78</v>
      </c>
      <c r="B83" s="102" t="str">
        <f>IF(D83=0," ",VLOOKUP(D83,'Список рабочих'!A$1:B$162,2,0))</f>
        <v>Осипов Е. В.</v>
      </c>
      <c r="C83" s="97"/>
      <c r="D83" s="120" t="s">
        <v>354</v>
      </c>
      <c r="E83" s="156" t="s">
        <v>45</v>
      </c>
      <c r="F83" s="32"/>
    </row>
    <row r="84" spans="1:6">
      <c r="A84" s="115">
        <f t="shared" si="1"/>
        <v>79</v>
      </c>
      <c r="B84" s="102" t="str">
        <f>IF(D84=0," ",VLOOKUP(D84,'Список рабочих'!A$1:B$162,2,0))</f>
        <v>Косимов Х.Г.</v>
      </c>
      <c r="C84" s="97"/>
      <c r="D84" s="120" t="s">
        <v>357</v>
      </c>
      <c r="E84" s="156" t="s">
        <v>45</v>
      </c>
      <c r="F84" s="32"/>
    </row>
    <row r="85" spans="1:6">
      <c r="A85" s="115">
        <f t="shared" si="1"/>
        <v>80</v>
      </c>
      <c r="B85" s="102" t="str">
        <f>IF(D85=0," ",VLOOKUP(D85,'Список рабочих'!A$1:B$162,2,0))</f>
        <v xml:space="preserve"> </v>
      </c>
      <c r="C85" s="97"/>
      <c r="D85" s="120"/>
      <c r="E85" s="156"/>
      <c r="F85" s="32"/>
    </row>
    <row r="86" spans="1:6">
      <c r="A86" s="115">
        <f t="shared" si="1"/>
        <v>81</v>
      </c>
      <c r="B86" s="102" t="str">
        <f>IF(D86=0," ",VLOOKUP(D86,'Список рабочих'!A$1:B$162,2,0))</f>
        <v xml:space="preserve"> </v>
      </c>
      <c r="C86" s="97"/>
      <c r="D86" s="120"/>
      <c r="E86" s="156"/>
      <c r="F86" s="32"/>
    </row>
    <row r="87" spans="1:6">
      <c r="A87" s="115">
        <f t="shared" si="1"/>
        <v>82</v>
      </c>
      <c r="B87" s="102" t="str">
        <f>IF(D87=0," ",VLOOKUP(D87,'Список рабочих'!A$1:B$162,2,0))</f>
        <v xml:space="preserve"> </v>
      </c>
      <c r="C87" s="97"/>
      <c r="D87" s="120"/>
      <c r="E87" s="156"/>
      <c r="F87" s="32"/>
    </row>
    <row r="88" spans="1:6">
      <c r="A88" s="115">
        <f t="shared" si="1"/>
        <v>83</v>
      </c>
      <c r="B88" s="102" t="str">
        <f>IF(D88=0," ",VLOOKUP(D88,'Список рабочих'!A$1:B$162,2,0))</f>
        <v xml:space="preserve"> </v>
      </c>
      <c r="C88" s="97"/>
      <c r="D88" s="120"/>
      <c r="E88" s="156"/>
      <c r="F88" s="32"/>
    </row>
    <row r="89" spans="1:6">
      <c r="A89" s="115">
        <f t="shared" si="1"/>
        <v>84</v>
      </c>
      <c r="B89" s="102" t="str">
        <f>IF(D89=0," ",VLOOKUP(D89,'Список рабочих'!A$1:B$162,2,0))</f>
        <v xml:space="preserve"> </v>
      </c>
      <c r="C89" s="97"/>
      <c r="D89" s="120"/>
      <c r="E89" s="156"/>
      <c r="F89" s="32"/>
    </row>
    <row r="90" spans="1:6">
      <c r="A90" s="115">
        <f t="shared" si="1"/>
        <v>85</v>
      </c>
      <c r="B90" s="102" t="str">
        <f>IF(D90=0," ",VLOOKUP(D90,'Список рабочих'!A$1:B$162,2,0))</f>
        <v xml:space="preserve"> </v>
      </c>
      <c r="C90" s="97"/>
      <c r="D90" s="120"/>
      <c r="E90" s="156"/>
      <c r="F90" s="32"/>
    </row>
    <row r="91" spans="1:6">
      <c r="A91" s="115">
        <f t="shared" si="1"/>
        <v>86</v>
      </c>
      <c r="B91" s="102" t="str">
        <f>IF(D91=0," ",VLOOKUP(D91,'Список рабочих'!A$1:B$162,2,0))</f>
        <v xml:space="preserve"> </v>
      </c>
      <c r="C91" s="97"/>
      <c r="D91" s="120"/>
      <c r="E91" s="156"/>
      <c r="F91" s="32"/>
    </row>
    <row r="92" spans="1:6">
      <c r="A92" s="115">
        <f t="shared" si="1"/>
        <v>87</v>
      </c>
      <c r="B92" s="102" t="str">
        <f>IF(D92=0," ",VLOOKUP(D92,'Список рабочих'!A$1:B$162,2,0))</f>
        <v xml:space="preserve"> </v>
      </c>
      <c r="C92" s="97"/>
      <c r="D92" s="120"/>
      <c r="E92" s="156"/>
      <c r="F92" s="32"/>
    </row>
    <row r="93" spans="1:6">
      <c r="A93" s="115">
        <f t="shared" si="1"/>
        <v>88</v>
      </c>
      <c r="B93" s="102" t="str">
        <f>IF(D93=0," ",VLOOKUP(D93,'Список рабочих'!A$1:B$162,2,0))</f>
        <v>Иваненков А. В.</v>
      </c>
      <c r="C93" s="97"/>
      <c r="D93" s="120" t="s">
        <v>109</v>
      </c>
      <c r="E93" s="156"/>
      <c r="F93" s="162">
        <v>44105</v>
      </c>
    </row>
    <row r="94" spans="1:6">
      <c r="A94" s="115">
        <f t="shared" si="1"/>
        <v>89</v>
      </c>
      <c r="B94" s="102" t="str">
        <f>IF(D94=0," ",VLOOKUP(D94,'Список рабочих'!A$1:B$162,2,0))</f>
        <v>Токарь С. Е.</v>
      </c>
      <c r="C94" s="97"/>
      <c r="D94" s="120" t="s">
        <v>250</v>
      </c>
      <c r="E94" s="156"/>
      <c r="F94" s="32"/>
    </row>
    <row r="95" spans="1:6">
      <c r="A95" s="115">
        <f t="shared" si="1"/>
        <v>90</v>
      </c>
      <c r="B95" s="102" t="str">
        <f>IF(D95=0," ",VLOOKUP(D95,'Список рабочих'!A$1:B$162,2,0))</f>
        <v>Гавриш В. В.</v>
      </c>
      <c r="C95" s="97"/>
      <c r="D95" s="120" t="s">
        <v>252</v>
      </c>
      <c r="E95" s="156"/>
      <c r="F95" s="162">
        <v>44105</v>
      </c>
    </row>
    <row r="96" spans="1:6">
      <c r="A96" s="116">
        <f t="shared" si="1"/>
        <v>91</v>
      </c>
      <c r="B96" s="105" t="str">
        <f>IF(D96=0," ",VLOOKUP(D96,'Список рабочих'!A$1:B$162,2,0))</f>
        <v>Новиков П. А.</v>
      </c>
      <c r="C96" s="100"/>
      <c r="D96" s="123" t="s">
        <v>254</v>
      </c>
      <c r="E96" s="157"/>
      <c r="F96" s="32"/>
    </row>
    <row r="97" spans="1:6">
      <c r="A97" s="115">
        <f t="shared" si="1"/>
        <v>92</v>
      </c>
      <c r="B97" s="91" t="str">
        <f>IF(D97=0," ",VLOOKUP(D97,'Список рабочих'!A$1:B$162,2,0))</f>
        <v>Волков А. А.</v>
      </c>
      <c r="C97" s="101"/>
      <c r="D97" s="124" t="s">
        <v>256</v>
      </c>
      <c r="E97" s="158"/>
      <c r="F97" s="162">
        <v>44105</v>
      </c>
    </row>
    <row r="98" spans="1:6">
      <c r="A98" s="115">
        <f t="shared" si="1"/>
        <v>93</v>
      </c>
      <c r="B98" s="119" t="str">
        <f>IF(D98=0," ",VLOOKUP(D98,'Список рабочих'!A$1:B$162,2,0))</f>
        <v xml:space="preserve"> </v>
      </c>
      <c r="C98" s="115"/>
      <c r="D98" s="125"/>
      <c r="E98" s="159"/>
      <c r="F98" s="32"/>
    </row>
    <row r="99" spans="1:6">
      <c r="A99" s="115">
        <f t="shared" si="1"/>
        <v>94</v>
      </c>
      <c r="B99" s="119" t="str">
        <f>IF(D99=0," ",VLOOKUP(D99,'Список рабочих'!A$1:B$162,2,0))</f>
        <v>Ермаков В. В.</v>
      </c>
      <c r="C99" s="115"/>
      <c r="D99" s="125" t="s">
        <v>97</v>
      </c>
      <c r="E99" s="159"/>
      <c r="F99" s="32"/>
    </row>
    <row r="100" spans="1:6">
      <c r="A100" s="115">
        <f t="shared" si="1"/>
        <v>95</v>
      </c>
      <c r="B100" s="119" t="str">
        <f>IF(D100=0," ",VLOOKUP(D100,'Список рабочих'!A$1:B$162,2,0))</f>
        <v>Кормачев К. В.</v>
      </c>
      <c r="C100" s="115"/>
      <c r="D100" s="125" t="s">
        <v>264</v>
      </c>
      <c r="E100" s="159"/>
      <c r="F100" s="32"/>
    </row>
    <row r="101" spans="1:6" ht="15.75" thickBot="1">
      <c r="A101" s="117">
        <f t="shared" si="1"/>
        <v>96</v>
      </c>
      <c r="B101" s="150" t="str">
        <f>IF(D101=0," ",VLOOKUP(D101,'Список рабочих'!A$1:B$162,2,0))</f>
        <v xml:space="preserve"> </v>
      </c>
      <c r="C101" s="117"/>
      <c r="D101" s="151"/>
      <c r="E101" s="160"/>
      <c r="F101" s="32"/>
    </row>
  </sheetData>
  <mergeCells count="7">
    <mergeCell ref="A52:A53"/>
    <mergeCell ref="B52:B53"/>
    <mergeCell ref="C52:C53"/>
    <mergeCell ref="F1:F2"/>
    <mergeCell ref="A1:A2"/>
    <mergeCell ref="B1:B2"/>
    <mergeCell ref="C1:C2"/>
  </mergeCells>
  <pageMargins left="0.7" right="0.7" top="0.75" bottom="0.75" header="0.3" footer="0.3"/>
  <pageSetup paperSize="9" scale="5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0"/>
  <sheetViews>
    <sheetView topLeftCell="A111" workbookViewId="0">
      <selection activeCell="B178" sqref="B178"/>
    </sheetView>
  </sheetViews>
  <sheetFormatPr defaultRowHeight="15"/>
  <cols>
    <col min="2" max="2" width="20.28515625" customWidth="1"/>
  </cols>
  <sheetData>
    <row r="1" spans="1:3">
      <c r="A1" s="39" t="s">
        <v>71</v>
      </c>
      <c r="B1" s="40" t="s">
        <v>72</v>
      </c>
      <c r="C1" s="34">
        <v>3</v>
      </c>
    </row>
    <row r="2" spans="1:3">
      <c r="A2" s="41" t="s">
        <v>73</v>
      </c>
      <c r="B2" s="42" t="s">
        <v>74</v>
      </c>
      <c r="C2" s="34">
        <v>3</v>
      </c>
    </row>
    <row r="3" spans="1:3">
      <c r="A3" s="41" t="s">
        <v>378</v>
      </c>
      <c r="B3" s="42" t="s">
        <v>379</v>
      </c>
      <c r="C3" s="34">
        <v>4</v>
      </c>
    </row>
    <row r="4" spans="1:3">
      <c r="A4" s="41" t="s">
        <v>75</v>
      </c>
      <c r="B4" s="42" t="s">
        <v>76</v>
      </c>
      <c r="C4" s="34">
        <v>3</v>
      </c>
    </row>
    <row r="5" spans="1:3">
      <c r="A5" s="41" t="s">
        <v>440</v>
      </c>
      <c r="B5" s="42" t="s">
        <v>441</v>
      </c>
      <c r="C5" s="34">
        <v>4</v>
      </c>
    </row>
    <row r="6" spans="1:3">
      <c r="A6" s="41" t="s">
        <v>77</v>
      </c>
      <c r="B6" s="42" t="s">
        <v>78</v>
      </c>
      <c r="C6" s="34">
        <v>6</v>
      </c>
    </row>
    <row r="7" spans="1:3">
      <c r="A7" s="41" t="s">
        <v>8</v>
      </c>
      <c r="B7" s="42" t="s">
        <v>7</v>
      </c>
      <c r="C7" s="34">
        <v>5</v>
      </c>
    </row>
    <row r="8" spans="1:3">
      <c r="A8" s="41" t="s">
        <v>79</v>
      </c>
      <c r="B8" s="43" t="s">
        <v>80</v>
      </c>
      <c r="C8" s="34">
        <v>4</v>
      </c>
    </row>
    <row r="9" spans="1:3">
      <c r="A9" s="41" t="s">
        <v>10</v>
      </c>
      <c r="B9" s="42" t="s">
        <v>9</v>
      </c>
      <c r="C9" s="34">
        <v>4</v>
      </c>
    </row>
    <row r="10" spans="1:3">
      <c r="A10" s="41" t="s">
        <v>81</v>
      </c>
      <c r="B10" s="42" t="s">
        <v>82</v>
      </c>
      <c r="C10" s="34">
        <v>4</v>
      </c>
    </row>
    <row r="11" spans="1:3">
      <c r="A11" s="41" t="s">
        <v>12</v>
      </c>
      <c r="B11" s="42" t="s">
        <v>11</v>
      </c>
      <c r="C11" s="34">
        <v>5</v>
      </c>
    </row>
    <row r="12" spans="1:3">
      <c r="A12" s="41" t="s">
        <v>83</v>
      </c>
      <c r="B12" s="43" t="s">
        <v>361</v>
      </c>
      <c r="C12" s="34">
        <v>3</v>
      </c>
    </row>
    <row r="13" spans="1:3">
      <c r="A13" s="41" t="s">
        <v>84</v>
      </c>
      <c r="B13" s="43" t="s">
        <v>85</v>
      </c>
      <c r="C13" s="34">
        <v>3</v>
      </c>
    </row>
    <row r="14" spans="1:3">
      <c r="A14" s="41" t="s">
        <v>256</v>
      </c>
      <c r="B14" s="43" t="s">
        <v>86</v>
      </c>
      <c r="C14" s="34">
        <v>5</v>
      </c>
    </row>
    <row r="15" spans="1:3">
      <c r="A15" s="41" t="s">
        <v>87</v>
      </c>
      <c r="B15" s="43" t="s">
        <v>88</v>
      </c>
      <c r="C15" s="34">
        <v>4</v>
      </c>
    </row>
    <row r="16" spans="1:3">
      <c r="A16" s="41" t="s">
        <v>438</v>
      </c>
      <c r="B16" s="43" t="s">
        <v>437</v>
      </c>
      <c r="C16" s="34">
        <v>3</v>
      </c>
    </row>
    <row r="17" spans="1:3">
      <c r="A17" s="41" t="s">
        <v>89</v>
      </c>
      <c r="B17" s="43" t="s">
        <v>90</v>
      </c>
      <c r="C17" s="34">
        <v>5</v>
      </c>
    </row>
    <row r="18" spans="1:3">
      <c r="A18" s="41" t="s">
        <v>34</v>
      </c>
      <c r="B18" s="43" t="s">
        <v>33</v>
      </c>
      <c r="C18" s="34">
        <v>5</v>
      </c>
    </row>
    <row r="19" spans="1:3">
      <c r="A19" s="41" t="s">
        <v>91</v>
      </c>
      <c r="B19" s="43" t="s">
        <v>92</v>
      </c>
      <c r="C19" s="34">
        <v>3</v>
      </c>
    </row>
    <row r="20" spans="1:3">
      <c r="A20" s="41" t="s">
        <v>17</v>
      </c>
      <c r="B20" s="43" t="s">
        <v>16</v>
      </c>
      <c r="C20" s="34">
        <v>4</v>
      </c>
    </row>
    <row r="21" spans="1:3">
      <c r="A21" s="41" t="s">
        <v>93</v>
      </c>
      <c r="B21" s="43" t="s">
        <v>94</v>
      </c>
      <c r="C21" s="34">
        <v>3</v>
      </c>
    </row>
    <row r="22" spans="1:3">
      <c r="A22" s="41" t="s">
        <v>95</v>
      </c>
      <c r="B22" s="43" t="s">
        <v>96</v>
      </c>
      <c r="C22" s="34">
        <v>3</v>
      </c>
    </row>
    <row r="23" spans="1:3">
      <c r="A23" s="41" t="s">
        <v>20</v>
      </c>
      <c r="B23" s="43" t="s">
        <v>19</v>
      </c>
      <c r="C23" s="34">
        <v>3</v>
      </c>
    </row>
    <row r="24" spans="1:3">
      <c r="A24" s="41" t="s">
        <v>97</v>
      </c>
      <c r="B24" s="43" t="s">
        <v>98</v>
      </c>
      <c r="C24" s="34">
        <v>5</v>
      </c>
    </row>
    <row r="25" spans="1:3">
      <c r="A25" s="44" t="s">
        <v>99</v>
      </c>
      <c r="B25" s="45" t="s">
        <v>100</v>
      </c>
      <c r="C25" s="34">
        <v>4</v>
      </c>
    </row>
    <row r="26" spans="1:3">
      <c r="A26" s="41" t="s">
        <v>101</v>
      </c>
      <c r="B26" s="42" t="s">
        <v>102</v>
      </c>
      <c r="C26" s="34">
        <v>4</v>
      </c>
    </row>
    <row r="27" spans="1:3">
      <c r="A27" s="41" t="s">
        <v>103</v>
      </c>
      <c r="B27" s="42" t="s">
        <v>104</v>
      </c>
      <c r="C27" s="34">
        <v>3</v>
      </c>
    </row>
    <row r="28" spans="1:3">
      <c r="A28" s="41" t="s">
        <v>105</v>
      </c>
      <c r="B28" s="42" t="s">
        <v>106</v>
      </c>
      <c r="C28" s="34">
        <v>4</v>
      </c>
    </row>
    <row r="29" spans="1:3">
      <c r="A29" s="41" t="s">
        <v>22</v>
      </c>
      <c r="B29" s="42" t="s">
        <v>52</v>
      </c>
      <c r="C29" s="34">
        <v>4</v>
      </c>
    </row>
    <row r="30" spans="1:3">
      <c r="A30" s="41" t="s">
        <v>107</v>
      </c>
      <c r="B30" s="42" t="s">
        <v>108</v>
      </c>
      <c r="C30" s="34">
        <v>4</v>
      </c>
    </row>
    <row r="31" spans="1:3">
      <c r="A31" s="41" t="s">
        <v>62</v>
      </c>
      <c r="B31" s="42" t="s">
        <v>61</v>
      </c>
      <c r="C31" s="34">
        <v>3</v>
      </c>
    </row>
    <row r="32" spans="1:3">
      <c r="A32" s="41" t="s">
        <v>109</v>
      </c>
      <c r="B32" s="43" t="s">
        <v>110</v>
      </c>
      <c r="C32" s="34"/>
    </row>
    <row r="33" spans="1:3">
      <c r="A33" s="41" t="s">
        <v>24</v>
      </c>
      <c r="B33" s="43" t="s">
        <v>23</v>
      </c>
      <c r="C33" s="34">
        <v>4</v>
      </c>
    </row>
    <row r="34" spans="1:3">
      <c r="A34" s="41" t="s">
        <v>26</v>
      </c>
      <c r="B34" s="43" t="s">
        <v>25</v>
      </c>
      <c r="C34" s="34">
        <v>3</v>
      </c>
    </row>
    <row r="35" spans="1:3">
      <c r="A35" s="41" t="s">
        <v>28</v>
      </c>
      <c r="B35" s="43" t="s">
        <v>27</v>
      </c>
      <c r="C35" s="34">
        <v>4</v>
      </c>
    </row>
    <row r="36" spans="1:3">
      <c r="A36" s="41" t="s">
        <v>111</v>
      </c>
      <c r="B36" s="43" t="s">
        <v>112</v>
      </c>
      <c r="C36" s="34">
        <v>4</v>
      </c>
    </row>
    <row r="37" spans="1:3">
      <c r="A37" s="41" t="s">
        <v>113</v>
      </c>
      <c r="B37" s="43" t="s">
        <v>114</v>
      </c>
      <c r="C37" s="34">
        <v>2</v>
      </c>
    </row>
    <row r="38" spans="1:3">
      <c r="A38" s="41" t="s">
        <v>29</v>
      </c>
      <c r="B38" s="43" t="s">
        <v>59</v>
      </c>
      <c r="C38" s="34">
        <v>4</v>
      </c>
    </row>
    <row r="39" spans="1:3">
      <c r="A39" s="41" t="s">
        <v>115</v>
      </c>
      <c r="B39" s="43" t="s">
        <v>116</v>
      </c>
      <c r="C39" s="34">
        <v>4</v>
      </c>
    </row>
    <row r="40" spans="1:3">
      <c r="A40" s="41" t="s">
        <v>117</v>
      </c>
      <c r="B40" s="43" t="s">
        <v>118</v>
      </c>
      <c r="C40" s="34">
        <v>3</v>
      </c>
    </row>
    <row r="41" spans="1:3">
      <c r="A41" s="41" t="s">
        <v>119</v>
      </c>
      <c r="B41" s="43" t="s">
        <v>120</v>
      </c>
      <c r="C41" s="34">
        <v>5</v>
      </c>
    </row>
    <row r="42" spans="1:3">
      <c r="A42" s="41" t="s">
        <v>121</v>
      </c>
      <c r="B42" s="43" t="s">
        <v>122</v>
      </c>
      <c r="C42" s="34">
        <v>3</v>
      </c>
    </row>
    <row r="43" spans="1:3">
      <c r="A43" s="41" t="s">
        <v>60</v>
      </c>
      <c r="B43" s="43" t="s">
        <v>360</v>
      </c>
      <c r="C43" s="34">
        <v>4</v>
      </c>
    </row>
    <row r="44" spans="1:3">
      <c r="A44" s="41" t="s">
        <v>123</v>
      </c>
      <c r="B44" s="43" t="s">
        <v>124</v>
      </c>
      <c r="C44" s="34">
        <v>5</v>
      </c>
    </row>
    <row r="45" spans="1:3">
      <c r="A45" s="41" t="s">
        <v>125</v>
      </c>
      <c r="B45" s="43" t="s">
        <v>126</v>
      </c>
      <c r="C45" s="34">
        <v>4</v>
      </c>
    </row>
    <row r="46" spans="1:3">
      <c r="A46" s="41" t="s">
        <v>46</v>
      </c>
      <c r="B46" s="43" t="s">
        <v>53</v>
      </c>
      <c r="C46" s="34">
        <v>3</v>
      </c>
    </row>
    <row r="47" spans="1:3">
      <c r="A47" s="41" t="s">
        <v>64</v>
      </c>
      <c r="B47" s="43" t="s">
        <v>63</v>
      </c>
      <c r="C47" s="34">
        <v>5</v>
      </c>
    </row>
    <row r="48" spans="1:3">
      <c r="A48" s="41" t="s">
        <v>127</v>
      </c>
      <c r="B48" s="43" t="s">
        <v>128</v>
      </c>
      <c r="C48" s="34">
        <v>4</v>
      </c>
    </row>
    <row r="49" spans="1:3">
      <c r="A49" s="41" t="s">
        <v>66</v>
      </c>
      <c r="B49" s="43" t="s">
        <v>65</v>
      </c>
      <c r="C49" s="34">
        <v>5</v>
      </c>
    </row>
    <row r="50" spans="1:3">
      <c r="A50" s="41" t="s">
        <v>129</v>
      </c>
      <c r="B50" s="42" t="s">
        <v>130</v>
      </c>
      <c r="C50" s="34">
        <v>5</v>
      </c>
    </row>
    <row r="51" spans="1:3">
      <c r="A51" s="41" t="s">
        <v>131</v>
      </c>
      <c r="B51" s="42" t="s">
        <v>132</v>
      </c>
      <c r="C51" s="34">
        <v>4</v>
      </c>
    </row>
    <row r="52" spans="1:3">
      <c r="A52" s="41" t="s">
        <v>133</v>
      </c>
      <c r="B52" s="42" t="s">
        <v>134</v>
      </c>
      <c r="C52" s="34">
        <v>4</v>
      </c>
    </row>
    <row r="53" spans="1:3">
      <c r="A53" s="41" t="s">
        <v>135</v>
      </c>
      <c r="B53" s="42" t="s">
        <v>136</v>
      </c>
      <c r="C53" s="34">
        <v>4</v>
      </c>
    </row>
    <row r="54" spans="1:3">
      <c r="A54" s="41" t="s">
        <v>68</v>
      </c>
      <c r="B54" s="42" t="s">
        <v>67</v>
      </c>
      <c r="C54" s="34">
        <v>4</v>
      </c>
    </row>
    <row r="55" spans="1:3">
      <c r="A55" s="41" t="s">
        <v>49</v>
      </c>
      <c r="B55" s="42" t="s">
        <v>56</v>
      </c>
      <c r="C55" s="34">
        <v>4</v>
      </c>
    </row>
    <row r="56" spans="1:3">
      <c r="A56" s="41" t="s">
        <v>137</v>
      </c>
      <c r="B56" s="43" t="s">
        <v>138</v>
      </c>
      <c r="C56" s="34">
        <v>5</v>
      </c>
    </row>
    <row r="57" spans="1:3">
      <c r="A57" s="41" t="s">
        <v>139</v>
      </c>
      <c r="B57" s="43" t="s">
        <v>140</v>
      </c>
      <c r="C57" s="34">
        <v>4</v>
      </c>
    </row>
    <row r="58" spans="1:3">
      <c r="A58" s="41" t="s">
        <v>141</v>
      </c>
      <c r="B58" s="43" t="s">
        <v>142</v>
      </c>
      <c r="C58" s="34">
        <v>4</v>
      </c>
    </row>
    <row r="59" spans="1:3">
      <c r="A59" s="41" t="s">
        <v>42</v>
      </c>
      <c r="B59" s="43" t="s">
        <v>37</v>
      </c>
      <c r="C59" s="34">
        <v>5</v>
      </c>
    </row>
    <row r="60" spans="1:3">
      <c r="A60" s="41" t="s">
        <v>43</v>
      </c>
      <c r="B60" s="43" t="s">
        <v>44</v>
      </c>
      <c r="C60" s="34">
        <v>4</v>
      </c>
    </row>
    <row r="61" spans="1:3">
      <c r="A61" s="41" t="s">
        <v>143</v>
      </c>
      <c r="B61" s="43" t="s">
        <v>144</v>
      </c>
      <c r="C61" s="34">
        <v>3</v>
      </c>
    </row>
    <row r="62" spans="1:3">
      <c r="A62" s="41" t="s">
        <v>40</v>
      </c>
      <c r="B62" s="43" t="s">
        <v>35</v>
      </c>
      <c r="C62" s="34">
        <v>4</v>
      </c>
    </row>
    <row r="63" spans="1:3">
      <c r="A63" s="41" t="s">
        <v>41</v>
      </c>
      <c r="B63" s="43" t="s">
        <v>36</v>
      </c>
      <c r="C63" s="34">
        <v>6</v>
      </c>
    </row>
    <row r="64" spans="1:3">
      <c r="A64" s="41" t="s">
        <v>449</v>
      </c>
      <c r="B64" s="43" t="s">
        <v>146</v>
      </c>
      <c r="C64" s="34">
        <v>4</v>
      </c>
    </row>
    <row r="65" spans="1:3">
      <c r="A65" s="41" t="s">
        <v>147</v>
      </c>
      <c r="B65" s="43" t="s">
        <v>148</v>
      </c>
      <c r="C65" s="34">
        <v>5</v>
      </c>
    </row>
    <row r="66" spans="1:3">
      <c r="A66" s="41" t="s">
        <v>149</v>
      </c>
      <c r="B66" s="43" t="s">
        <v>150</v>
      </c>
      <c r="C66" s="34">
        <v>3</v>
      </c>
    </row>
    <row r="67" spans="1:3">
      <c r="A67" s="41" t="s">
        <v>151</v>
      </c>
      <c r="B67" s="43" t="s">
        <v>152</v>
      </c>
      <c r="C67" s="34">
        <v>4</v>
      </c>
    </row>
    <row r="68" spans="1:3">
      <c r="A68" s="41" t="s">
        <v>153</v>
      </c>
      <c r="B68" s="43" t="s">
        <v>154</v>
      </c>
      <c r="C68" s="34">
        <v>3</v>
      </c>
    </row>
    <row r="69" spans="1:3">
      <c r="A69" s="41" t="s">
        <v>155</v>
      </c>
      <c r="B69" s="43" t="s">
        <v>156</v>
      </c>
      <c r="C69" s="34">
        <v>4</v>
      </c>
    </row>
    <row r="70" spans="1:3">
      <c r="A70" s="46" t="s">
        <v>157</v>
      </c>
      <c r="B70" s="47" t="s">
        <v>158</v>
      </c>
      <c r="C70" s="48">
        <v>3</v>
      </c>
    </row>
    <row r="71" spans="1:3">
      <c r="A71" s="46" t="s">
        <v>159</v>
      </c>
      <c r="B71" s="47" t="s">
        <v>160</v>
      </c>
      <c r="C71" s="48">
        <v>3</v>
      </c>
    </row>
    <row r="72" spans="1:3">
      <c r="A72" s="46" t="s">
        <v>161</v>
      </c>
      <c r="B72" s="47" t="s">
        <v>162</v>
      </c>
      <c r="C72" s="48">
        <v>4</v>
      </c>
    </row>
    <row r="73" spans="1:3">
      <c r="A73" s="46" t="s">
        <v>163</v>
      </c>
      <c r="B73" s="47" t="s">
        <v>164</v>
      </c>
      <c r="C73" s="48">
        <v>4</v>
      </c>
    </row>
    <row r="74" spans="1:3">
      <c r="A74" s="46" t="s">
        <v>165</v>
      </c>
      <c r="B74" s="47" t="s">
        <v>166</v>
      </c>
      <c r="C74" s="48">
        <v>4</v>
      </c>
    </row>
    <row r="75" spans="1:3">
      <c r="A75" s="46" t="s">
        <v>167</v>
      </c>
      <c r="B75" s="47" t="s">
        <v>168</v>
      </c>
      <c r="C75" s="48">
        <v>4</v>
      </c>
    </row>
    <row r="76" spans="1:3">
      <c r="A76" s="46" t="s">
        <v>169</v>
      </c>
      <c r="B76" s="47" t="s">
        <v>170</v>
      </c>
      <c r="C76" s="48">
        <v>4</v>
      </c>
    </row>
    <row r="77" spans="1:3">
      <c r="A77" s="46" t="s">
        <v>171</v>
      </c>
      <c r="B77" s="47" t="s">
        <v>172</v>
      </c>
      <c r="C77" s="48">
        <v>5</v>
      </c>
    </row>
    <row r="78" spans="1:3">
      <c r="A78" s="46" t="s">
        <v>173</v>
      </c>
      <c r="B78" s="47" t="s">
        <v>174</v>
      </c>
      <c r="C78" s="48">
        <v>5</v>
      </c>
    </row>
    <row r="79" spans="1:3">
      <c r="A79" s="46" t="s">
        <v>175</v>
      </c>
      <c r="B79" s="47" t="s">
        <v>176</v>
      </c>
      <c r="C79" s="48">
        <v>2</v>
      </c>
    </row>
    <row r="80" spans="1:3">
      <c r="A80" s="46" t="s">
        <v>177</v>
      </c>
      <c r="B80" s="47" t="s">
        <v>178</v>
      </c>
      <c r="C80" s="48">
        <v>3</v>
      </c>
    </row>
    <row r="81" spans="1:3">
      <c r="A81" s="46" t="s">
        <v>179</v>
      </c>
      <c r="B81" s="47" t="s">
        <v>180</v>
      </c>
      <c r="C81" s="48">
        <v>2</v>
      </c>
    </row>
    <row r="82" spans="1:3">
      <c r="A82" s="46" t="s">
        <v>181</v>
      </c>
      <c r="B82" s="47" t="s">
        <v>182</v>
      </c>
      <c r="C82" s="48">
        <v>5</v>
      </c>
    </row>
    <row r="83" spans="1:3">
      <c r="A83" s="46" t="s">
        <v>183</v>
      </c>
      <c r="B83" s="47" t="s">
        <v>184</v>
      </c>
      <c r="C83" s="48">
        <v>3</v>
      </c>
    </row>
    <row r="84" spans="1:3">
      <c r="A84" s="46" t="s">
        <v>117</v>
      </c>
      <c r="B84" s="47" t="s">
        <v>118</v>
      </c>
      <c r="C84" s="48">
        <v>3</v>
      </c>
    </row>
    <row r="85" spans="1:3">
      <c r="A85" s="46" t="s">
        <v>185</v>
      </c>
      <c r="B85" s="47" t="s">
        <v>186</v>
      </c>
      <c r="C85" s="48">
        <v>5</v>
      </c>
    </row>
    <row r="86" spans="1:3">
      <c r="A86" s="46" t="s">
        <v>187</v>
      </c>
      <c r="B86" s="47" t="s">
        <v>96</v>
      </c>
      <c r="C86" s="48">
        <v>3</v>
      </c>
    </row>
    <row r="87" spans="1:3">
      <c r="A87" s="46" t="s">
        <v>188</v>
      </c>
      <c r="B87" s="47" t="s">
        <v>189</v>
      </c>
      <c r="C87" s="48">
        <v>4</v>
      </c>
    </row>
    <row r="88" spans="1:3">
      <c r="A88" s="46" t="s">
        <v>190</v>
      </c>
      <c r="B88" s="47" t="s">
        <v>186</v>
      </c>
      <c r="C88" s="48">
        <v>5</v>
      </c>
    </row>
    <row r="89" spans="1:3">
      <c r="A89" s="46" t="s">
        <v>191</v>
      </c>
      <c r="B89" s="47" t="s">
        <v>192</v>
      </c>
      <c r="C89" s="48">
        <v>3</v>
      </c>
    </row>
    <row r="90" spans="1:3">
      <c r="A90" s="46" t="s">
        <v>14</v>
      </c>
      <c r="B90" s="47" t="s">
        <v>13</v>
      </c>
      <c r="C90" s="48">
        <v>4</v>
      </c>
    </row>
    <row r="91" spans="1:3">
      <c r="A91" s="46" t="s">
        <v>30</v>
      </c>
      <c r="B91" s="47" t="s">
        <v>57</v>
      </c>
      <c r="C91" s="48">
        <v>3</v>
      </c>
    </row>
    <row r="92" spans="1:3">
      <c r="A92" s="46" t="s">
        <v>193</v>
      </c>
      <c r="B92" s="47" t="s">
        <v>194</v>
      </c>
      <c r="C92" s="48">
        <v>4</v>
      </c>
    </row>
    <row r="93" spans="1:3">
      <c r="A93" s="46" t="s">
        <v>195</v>
      </c>
      <c r="B93" s="47" t="s">
        <v>196</v>
      </c>
      <c r="C93" s="48">
        <v>4</v>
      </c>
    </row>
    <row r="94" spans="1:3">
      <c r="A94" s="46" t="s">
        <v>197</v>
      </c>
      <c r="B94" s="47" t="s">
        <v>198</v>
      </c>
      <c r="C94" s="48">
        <v>3</v>
      </c>
    </row>
    <row r="95" spans="1:3">
      <c r="A95" s="46" t="s">
        <v>199</v>
      </c>
      <c r="B95" s="47" t="s">
        <v>200</v>
      </c>
      <c r="C95" s="48">
        <v>4</v>
      </c>
    </row>
    <row r="96" spans="1:3">
      <c r="A96" s="46" t="s">
        <v>201</v>
      </c>
      <c r="B96" s="47" t="s">
        <v>202</v>
      </c>
      <c r="C96" s="48">
        <v>4</v>
      </c>
    </row>
    <row r="97" spans="1:3">
      <c r="A97" s="46" t="s">
        <v>203</v>
      </c>
      <c r="B97" s="47" t="s">
        <v>204</v>
      </c>
      <c r="C97" s="48">
        <v>4</v>
      </c>
    </row>
    <row r="98" spans="1:3">
      <c r="A98" s="46" t="s">
        <v>205</v>
      </c>
      <c r="B98" s="47" t="s">
        <v>206</v>
      </c>
      <c r="C98" s="48">
        <v>3</v>
      </c>
    </row>
    <row r="99" spans="1:3">
      <c r="A99" s="46" t="s">
        <v>207</v>
      </c>
      <c r="B99" s="47" t="s">
        <v>208</v>
      </c>
      <c r="C99" s="48">
        <v>3</v>
      </c>
    </row>
    <row r="100" spans="1:3">
      <c r="A100" s="46" t="s">
        <v>209</v>
      </c>
      <c r="B100" s="47" t="s">
        <v>210</v>
      </c>
      <c r="C100" s="48">
        <v>3</v>
      </c>
    </row>
    <row r="101" spans="1:3">
      <c r="A101" s="46" t="s">
        <v>211</v>
      </c>
      <c r="B101" s="47" t="s">
        <v>212</v>
      </c>
      <c r="C101" s="48">
        <v>3</v>
      </c>
    </row>
    <row r="102" spans="1:3">
      <c r="A102" s="49" t="s">
        <v>213</v>
      </c>
      <c r="B102" s="50" t="s">
        <v>214</v>
      </c>
      <c r="C102" s="51">
        <v>3</v>
      </c>
    </row>
    <row r="103" spans="1:3">
      <c r="A103" s="49" t="s">
        <v>32</v>
      </c>
      <c r="B103" s="50" t="s">
        <v>31</v>
      </c>
      <c r="C103" s="51">
        <v>2</v>
      </c>
    </row>
    <row r="104" spans="1:3">
      <c r="A104" s="49" t="s">
        <v>391</v>
      </c>
      <c r="B104" s="50" t="s">
        <v>124</v>
      </c>
      <c r="C104" s="51">
        <v>5</v>
      </c>
    </row>
    <row r="105" spans="1:3">
      <c r="A105" s="49" t="s">
        <v>215</v>
      </c>
      <c r="B105" s="50" t="s">
        <v>216</v>
      </c>
      <c r="C105" s="51">
        <v>3</v>
      </c>
    </row>
    <row r="106" spans="1:3">
      <c r="A106" s="49" t="s">
        <v>389</v>
      </c>
      <c r="B106" s="50" t="s">
        <v>390</v>
      </c>
      <c r="C106" s="51">
        <v>3</v>
      </c>
    </row>
    <row r="107" spans="1:3">
      <c r="A107" s="52" t="s">
        <v>47</v>
      </c>
      <c r="B107" s="52" t="s">
        <v>54</v>
      </c>
      <c r="C107" s="53">
        <v>3</v>
      </c>
    </row>
    <row r="108" spans="1:3">
      <c r="A108" s="52" t="s">
        <v>393</v>
      </c>
      <c r="B108" s="54" t="s">
        <v>392</v>
      </c>
      <c r="C108" s="53">
        <v>3</v>
      </c>
    </row>
    <row r="109" spans="1:3" ht="15.75">
      <c r="A109" s="55" t="s">
        <v>388</v>
      </c>
      <c r="B109" s="56" t="s">
        <v>387</v>
      </c>
      <c r="C109" s="57" t="s">
        <v>380</v>
      </c>
    </row>
    <row r="110" spans="1:3" ht="15.75">
      <c r="A110" s="55" t="s">
        <v>21</v>
      </c>
      <c r="B110" s="56" t="s">
        <v>218</v>
      </c>
      <c r="C110" s="57">
        <v>4</v>
      </c>
    </row>
    <row r="111" spans="1:3" ht="15.75">
      <c r="A111" s="55" t="s">
        <v>219</v>
      </c>
      <c r="B111" s="56" t="s">
        <v>220</v>
      </c>
      <c r="C111" s="57">
        <v>3</v>
      </c>
    </row>
    <row r="112" spans="1:3" ht="15.75">
      <c r="A112" s="55" t="s">
        <v>48</v>
      </c>
      <c r="B112" s="56" t="s">
        <v>55</v>
      </c>
      <c r="C112" s="57">
        <v>3</v>
      </c>
    </row>
    <row r="113" spans="1:3" ht="15.75">
      <c r="A113" s="55" t="s">
        <v>221</v>
      </c>
      <c r="B113" s="56" t="s">
        <v>222</v>
      </c>
      <c r="C113" s="57">
        <v>3</v>
      </c>
    </row>
    <row r="114" spans="1:3" ht="15.75">
      <c r="A114" s="55" t="s">
        <v>69</v>
      </c>
      <c r="B114" s="56" t="s">
        <v>359</v>
      </c>
      <c r="C114" s="57">
        <v>3</v>
      </c>
    </row>
    <row r="115" spans="1:3" ht="15.75">
      <c r="A115" s="55" t="s">
        <v>394</v>
      </c>
      <c r="B115" s="56" t="s">
        <v>395</v>
      </c>
      <c r="C115" s="57">
        <v>3</v>
      </c>
    </row>
    <row r="116" spans="1:3" ht="15.75">
      <c r="A116" s="55" t="s">
        <v>50</v>
      </c>
      <c r="B116" s="56" t="s">
        <v>58</v>
      </c>
      <c r="C116" s="57">
        <v>4</v>
      </c>
    </row>
    <row r="117" spans="1:3" ht="15.75">
      <c r="A117" s="55" t="s">
        <v>224</v>
      </c>
      <c r="B117" s="56" t="s">
        <v>225</v>
      </c>
      <c r="C117" s="57">
        <v>3</v>
      </c>
    </row>
    <row r="118" spans="1:3" ht="15.75">
      <c r="A118" s="55" t="s">
        <v>383</v>
      </c>
      <c r="B118" s="56" t="s">
        <v>168</v>
      </c>
      <c r="C118" s="57" t="s">
        <v>380</v>
      </c>
    </row>
    <row r="119" spans="1:3" ht="15.75">
      <c r="A119" s="55" t="s">
        <v>226</v>
      </c>
      <c r="B119" s="56" t="s">
        <v>227</v>
      </c>
      <c r="C119" s="57">
        <v>3</v>
      </c>
    </row>
    <row r="120" spans="1:3" ht="15.75">
      <c r="A120" s="55" t="s">
        <v>384</v>
      </c>
      <c r="B120" s="56" t="s">
        <v>381</v>
      </c>
      <c r="C120" s="57" t="s">
        <v>380</v>
      </c>
    </row>
    <row r="121" spans="1:3">
      <c r="A121" s="58" t="s">
        <v>18</v>
      </c>
      <c r="B121" s="59" t="s">
        <v>51</v>
      </c>
      <c r="C121" s="60">
        <v>3</v>
      </c>
    </row>
    <row r="122" spans="1:3">
      <c r="A122" s="58" t="s">
        <v>385</v>
      </c>
      <c r="B122" s="59" t="s">
        <v>382</v>
      </c>
      <c r="C122" s="60" t="s">
        <v>380</v>
      </c>
    </row>
    <row r="123" spans="1:3">
      <c r="A123" s="58" t="s">
        <v>230</v>
      </c>
      <c r="B123" s="59" t="s">
        <v>231</v>
      </c>
      <c r="C123" s="60">
        <v>3</v>
      </c>
    </row>
    <row r="124" spans="1:3">
      <c r="A124" s="58" t="s">
        <v>386</v>
      </c>
      <c r="B124" s="59" t="s">
        <v>174</v>
      </c>
      <c r="C124" s="60" t="s">
        <v>380</v>
      </c>
    </row>
    <row r="125" spans="1:3">
      <c r="A125" s="58" t="s">
        <v>233</v>
      </c>
      <c r="B125" s="59" t="s">
        <v>234</v>
      </c>
      <c r="C125" s="60">
        <v>3</v>
      </c>
    </row>
    <row r="126" spans="1:3">
      <c r="A126" s="58" t="s">
        <v>235</v>
      </c>
      <c r="B126" s="59" t="s">
        <v>236</v>
      </c>
      <c r="C126" s="60">
        <v>4</v>
      </c>
    </row>
    <row r="127" spans="1:3">
      <c r="A127" s="58" t="s">
        <v>237</v>
      </c>
      <c r="B127" s="59" t="s">
        <v>238</v>
      </c>
      <c r="C127" s="60">
        <v>4</v>
      </c>
    </row>
    <row r="128" spans="1:3">
      <c r="A128" s="92" t="s">
        <v>250</v>
      </c>
      <c r="B128" s="59" t="s">
        <v>251</v>
      </c>
    </row>
    <row r="129" spans="1:3">
      <c r="A129" s="92" t="s">
        <v>252</v>
      </c>
      <c r="B129" s="59" t="s">
        <v>253</v>
      </c>
    </row>
    <row r="130" spans="1:3">
      <c r="A130" s="92" t="s">
        <v>254</v>
      </c>
      <c r="B130" s="59" t="s">
        <v>255</v>
      </c>
    </row>
    <row r="131" spans="1:3">
      <c r="A131" s="92" t="s">
        <v>258</v>
      </c>
      <c r="B131" s="59" t="s">
        <v>257</v>
      </c>
    </row>
    <row r="132" spans="1:3">
      <c r="A132" s="92" t="s">
        <v>261</v>
      </c>
      <c r="B132" s="59" t="s">
        <v>262</v>
      </c>
      <c r="C132">
        <v>4</v>
      </c>
    </row>
    <row r="133" spans="1:3">
      <c r="A133" s="92" t="s">
        <v>264</v>
      </c>
      <c r="B133" s="59" t="s">
        <v>263</v>
      </c>
    </row>
    <row r="134" spans="1:3">
      <c r="A134" s="92" t="s">
        <v>355</v>
      </c>
      <c r="B134" s="59" t="s">
        <v>352</v>
      </c>
      <c r="C134">
        <v>3</v>
      </c>
    </row>
    <row r="135" spans="1:3">
      <c r="A135" s="92" t="s">
        <v>354</v>
      </c>
      <c r="B135" s="59" t="s">
        <v>353</v>
      </c>
      <c r="C135">
        <v>2</v>
      </c>
    </row>
    <row r="136" spans="1:3">
      <c r="A136" s="92" t="s">
        <v>357</v>
      </c>
      <c r="B136" s="59" t="s">
        <v>356</v>
      </c>
      <c r="C136">
        <v>3</v>
      </c>
    </row>
    <row r="137" spans="1:3">
      <c r="A137" s="92" t="s">
        <v>363</v>
      </c>
      <c r="B137" s="59" t="s">
        <v>362</v>
      </c>
      <c r="C137">
        <v>2</v>
      </c>
    </row>
    <row r="138" spans="1:3">
      <c r="A138" s="92" t="s">
        <v>433</v>
      </c>
      <c r="B138" s="59" t="s">
        <v>432</v>
      </c>
      <c r="C138">
        <v>2</v>
      </c>
    </row>
    <row r="139" spans="1:3">
      <c r="A139" s="92" t="s">
        <v>372</v>
      </c>
      <c r="B139" s="59" t="s">
        <v>373</v>
      </c>
      <c r="C139">
        <v>4</v>
      </c>
    </row>
    <row r="140" spans="1:3">
      <c r="A140" s="92" t="s">
        <v>375</v>
      </c>
      <c r="B140" s="59" t="s">
        <v>374</v>
      </c>
      <c r="C140">
        <v>2</v>
      </c>
    </row>
    <row r="141" spans="1:3">
      <c r="A141" s="92" t="s">
        <v>377</v>
      </c>
      <c r="B141" s="59" t="s">
        <v>376</v>
      </c>
      <c r="C141">
        <v>3</v>
      </c>
    </row>
    <row r="142" spans="1:3">
      <c r="A142" s="92" t="s">
        <v>397</v>
      </c>
      <c r="B142" s="59" t="s">
        <v>396</v>
      </c>
      <c r="C142">
        <v>3</v>
      </c>
    </row>
    <row r="143" spans="1:3">
      <c r="A143" s="92" t="s">
        <v>443</v>
      </c>
      <c r="B143" s="59" t="s">
        <v>442</v>
      </c>
      <c r="C143">
        <v>3</v>
      </c>
    </row>
    <row r="144" spans="1:3">
      <c r="A144" s="92" t="s">
        <v>399</v>
      </c>
      <c r="B144" s="59" t="s">
        <v>398</v>
      </c>
      <c r="C144">
        <v>2</v>
      </c>
    </row>
    <row r="145" spans="1:3">
      <c r="A145" s="92" t="s">
        <v>400</v>
      </c>
      <c r="B145" s="59" t="s">
        <v>401</v>
      </c>
      <c r="C145">
        <v>3</v>
      </c>
    </row>
    <row r="146" spans="1:3">
      <c r="A146" s="92" t="s">
        <v>402</v>
      </c>
      <c r="B146" s="59" t="s">
        <v>403</v>
      </c>
      <c r="C146">
        <v>2</v>
      </c>
    </row>
    <row r="147" spans="1:3">
      <c r="A147" s="92" t="s">
        <v>405</v>
      </c>
      <c r="B147" s="59" t="s">
        <v>404</v>
      </c>
      <c r="C147">
        <v>3</v>
      </c>
    </row>
    <row r="148" spans="1:3">
      <c r="A148" s="92" t="s">
        <v>408</v>
      </c>
      <c r="B148" s="59" t="s">
        <v>406</v>
      </c>
      <c r="C148">
        <v>3</v>
      </c>
    </row>
    <row r="149" spans="1:3">
      <c r="A149" s="92" t="s">
        <v>409</v>
      </c>
      <c r="B149" s="59" t="s">
        <v>407</v>
      </c>
      <c r="C149">
        <v>2</v>
      </c>
    </row>
    <row r="150" spans="1:3">
      <c r="A150" s="92" t="s">
        <v>411</v>
      </c>
      <c r="B150" s="59" t="s">
        <v>410</v>
      </c>
      <c r="C150">
        <v>3</v>
      </c>
    </row>
    <row r="151" spans="1:3">
      <c r="A151" s="92" t="s">
        <v>413</v>
      </c>
      <c r="B151" s="59" t="s">
        <v>412</v>
      </c>
      <c r="C151">
        <v>3</v>
      </c>
    </row>
    <row r="152" spans="1:3">
      <c r="A152" s="92" t="s">
        <v>418</v>
      </c>
      <c r="B152" s="59" t="s">
        <v>419</v>
      </c>
      <c r="C152">
        <v>3</v>
      </c>
    </row>
    <row r="153" spans="1:3">
      <c r="A153" s="92" t="s">
        <v>421</v>
      </c>
      <c r="B153" s="59" t="s">
        <v>420</v>
      </c>
      <c r="C153">
        <v>2</v>
      </c>
    </row>
    <row r="154" spans="1:3">
      <c r="A154" s="92" t="s">
        <v>423</v>
      </c>
      <c r="B154" s="59" t="s">
        <v>422</v>
      </c>
      <c r="C154">
        <v>3</v>
      </c>
    </row>
    <row r="155" spans="1:3">
      <c r="A155" s="92" t="s">
        <v>424</v>
      </c>
      <c r="B155" s="59" t="s">
        <v>425</v>
      </c>
      <c r="C155">
        <v>2</v>
      </c>
    </row>
    <row r="156" spans="1:3">
      <c r="A156" s="92" t="s">
        <v>428</v>
      </c>
      <c r="B156" s="59" t="s">
        <v>429</v>
      </c>
      <c r="C156">
        <v>2</v>
      </c>
    </row>
    <row r="157" spans="1:3">
      <c r="A157" s="92" t="s">
        <v>430</v>
      </c>
      <c r="B157" s="59" t="s">
        <v>431</v>
      </c>
      <c r="C157">
        <v>2</v>
      </c>
    </row>
    <row r="158" spans="1:3">
      <c r="A158" s="92" t="s">
        <v>436</v>
      </c>
      <c r="B158" s="59" t="s">
        <v>435</v>
      </c>
      <c r="C158">
        <v>2</v>
      </c>
    </row>
    <row r="159" spans="1:3">
      <c r="A159" s="92" t="s">
        <v>446</v>
      </c>
      <c r="B159" s="59" t="s">
        <v>445</v>
      </c>
    </row>
    <row r="160" spans="1:3">
      <c r="A160" s="92" t="s">
        <v>447</v>
      </c>
      <c r="B160" s="59" t="s">
        <v>448</v>
      </c>
      <c r="C160">
        <v>2</v>
      </c>
    </row>
    <row r="161" spans="1:3">
      <c r="A161" s="92" t="s">
        <v>450</v>
      </c>
      <c r="B161" s="59" t="s">
        <v>451</v>
      </c>
      <c r="C161">
        <v>3</v>
      </c>
    </row>
    <row r="162" spans="1:3">
      <c r="A162" s="92" t="s">
        <v>452</v>
      </c>
      <c r="B162" s="59" t="s">
        <v>453</v>
      </c>
      <c r="C162">
        <v>2</v>
      </c>
    </row>
    <row r="163" spans="1:3">
      <c r="A163" s="92" t="s">
        <v>454</v>
      </c>
      <c r="B163" s="59" t="s">
        <v>455</v>
      </c>
      <c r="C163">
        <v>4</v>
      </c>
    </row>
    <row r="164" spans="1:3">
      <c r="A164" s="92" t="s">
        <v>459</v>
      </c>
      <c r="B164" s="59" t="s">
        <v>458</v>
      </c>
      <c r="C164">
        <v>4</v>
      </c>
    </row>
    <row r="165" spans="1:3">
      <c r="A165" s="92" t="s">
        <v>460</v>
      </c>
      <c r="B165" s="59" t="s">
        <v>461</v>
      </c>
      <c r="C165">
        <v>3</v>
      </c>
    </row>
    <row r="166" spans="1:3">
      <c r="A166" s="92" t="s">
        <v>462</v>
      </c>
      <c r="B166" s="59" t="s">
        <v>463</v>
      </c>
      <c r="C166">
        <v>2</v>
      </c>
    </row>
    <row r="167" spans="1:3">
      <c r="A167" s="92" t="s">
        <v>464</v>
      </c>
      <c r="B167" s="59" t="s">
        <v>465</v>
      </c>
      <c r="C167">
        <v>2</v>
      </c>
    </row>
    <row r="168" spans="1:3">
      <c r="A168" s="92" t="s">
        <v>466</v>
      </c>
      <c r="B168" s="59" t="s">
        <v>467</v>
      </c>
      <c r="C168">
        <v>4</v>
      </c>
    </row>
    <row r="169" spans="1:3">
      <c r="A169" s="92" t="s">
        <v>468</v>
      </c>
      <c r="B169" s="59" t="s">
        <v>469</v>
      </c>
      <c r="C169">
        <v>2</v>
      </c>
    </row>
    <row r="170" spans="1:3">
      <c r="A170" s="92" t="s">
        <v>470</v>
      </c>
      <c r="B170" s="59" t="s">
        <v>471</v>
      </c>
      <c r="C170">
        <v>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3"/>
  <sheetViews>
    <sheetView view="pageBreakPreview" zoomScale="90" zoomScaleSheetLayoutView="90" workbookViewId="0">
      <selection activeCell="E57" sqref="E57"/>
    </sheetView>
  </sheetViews>
  <sheetFormatPr defaultRowHeight="15"/>
  <cols>
    <col min="1" max="1" width="4.28515625" customWidth="1"/>
    <col min="2" max="2" width="20.28515625" customWidth="1"/>
    <col min="4" max="4" width="13.42578125" customWidth="1"/>
    <col min="5" max="5" width="9.140625" style="174"/>
    <col min="8" max="8" width="11.7109375" customWidth="1"/>
    <col min="9" max="9" width="4.42578125" customWidth="1"/>
    <col min="10" max="10" width="17.7109375" customWidth="1"/>
    <col min="12" max="12" width="17.42578125" style="174" customWidth="1"/>
    <col min="13" max="13" width="9.140625" style="174"/>
  </cols>
  <sheetData>
    <row r="1" spans="1:16">
      <c r="A1" s="137" t="s">
        <v>444</v>
      </c>
      <c r="B1" s="137"/>
      <c r="C1" s="137"/>
      <c r="D1" s="137"/>
      <c r="E1" s="173"/>
      <c r="F1" s="137"/>
      <c r="G1" s="137"/>
      <c r="H1" s="137"/>
      <c r="I1" s="137" t="s">
        <v>444</v>
      </c>
      <c r="J1" s="137"/>
      <c r="K1" s="137"/>
      <c r="L1" s="173"/>
      <c r="M1" s="173"/>
      <c r="N1" s="137"/>
      <c r="O1" s="137"/>
      <c r="P1" s="137"/>
    </row>
    <row r="2" spans="1:16" ht="15.75" thickBot="1">
      <c r="A2" s="137"/>
      <c r="B2" s="127"/>
      <c r="C2" s="128"/>
      <c r="D2" s="136"/>
    </row>
    <row r="3" spans="1:16">
      <c r="A3" s="450" t="s">
        <v>249</v>
      </c>
      <c r="B3" s="452" t="s">
        <v>265</v>
      </c>
      <c r="C3" s="452" t="s">
        <v>266</v>
      </c>
      <c r="D3" s="456" t="s">
        <v>267</v>
      </c>
      <c r="I3" s="450" t="s">
        <v>249</v>
      </c>
      <c r="J3" s="452" t="s">
        <v>265</v>
      </c>
      <c r="K3" s="452" t="s">
        <v>266</v>
      </c>
      <c r="L3" s="454" t="s">
        <v>267</v>
      </c>
    </row>
    <row r="4" spans="1:16" ht="15.75" thickBot="1">
      <c r="A4" s="451"/>
      <c r="B4" s="453"/>
      <c r="C4" s="453"/>
      <c r="D4" s="457"/>
      <c r="I4" s="451"/>
      <c r="J4" s="453"/>
      <c r="K4" s="453"/>
      <c r="L4" s="455"/>
    </row>
    <row r="5" spans="1:16">
      <c r="A5" s="141" t="s">
        <v>268</v>
      </c>
      <c r="B5" s="145" t="str">
        <f>IF(C5=0," ",VLOOKUP(C5,'Список рабочих'!A$1:B$162,2,0))</f>
        <v>Абрамов Е. В.</v>
      </c>
      <c r="C5" s="146" t="s">
        <v>213</v>
      </c>
      <c r="D5" s="170">
        <v>15000</v>
      </c>
      <c r="E5" s="174">
        <v>15000</v>
      </c>
      <c r="I5" s="141" t="s">
        <v>313</v>
      </c>
      <c r="J5" s="145" t="str">
        <f>IF(K5=0," ",VLOOKUP(K5,'Список рабочих'!A$1:B$162,2,0))</f>
        <v>Петрунин А. Н.</v>
      </c>
      <c r="K5" s="146" t="s">
        <v>64</v>
      </c>
      <c r="L5" s="170">
        <v>0</v>
      </c>
      <c r="M5" s="174">
        <v>15000</v>
      </c>
    </row>
    <row r="6" spans="1:16">
      <c r="A6" s="140" t="s">
        <v>269</v>
      </c>
      <c r="B6" s="144" t="str">
        <f>IF(C6=0," ",VLOOKUP(C6,'Список рабочих'!A$1:B$162,2,0))</f>
        <v>Алексеев П. А.</v>
      </c>
      <c r="C6" s="143" t="s">
        <v>408</v>
      </c>
      <c r="D6" s="171">
        <v>20000</v>
      </c>
      <c r="E6" s="174">
        <v>20000</v>
      </c>
      <c r="I6" s="140" t="s">
        <v>314</v>
      </c>
      <c r="J6" s="144" t="str">
        <f>IF(K6=0," ",VLOOKUP(K6,'Список рабочих'!A$1:B$162,2,0))</f>
        <v>Приходько А. А.</v>
      </c>
      <c r="K6" s="143" t="s">
        <v>66</v>
      </c>
      <c r="L6" s="171">
        <v>0</v>
      </c>
      <c r="M6" s="174">
        <v>20000</v>
      </c>
    </row>
    <row r="7" spans="1:16">
      <c r="A7" s="147">
        <v>3</v>
      </c>
      <c r="B7" s="144" t="str">
        <f>IF(C7=0," ",VLOOKUP(C7,'Список рабочих'!A$1:B$162,2,0))</f>
        <v>Бойков А. А.</v>
      </c>
      <c r="C7" s="143" t="s">
        <v>8</v>
      </c>
      <c r="D7" s="171">
        <v>0</v>
      </c>
      <c r="E7" s="174">
        <v>10000</v>
      </c>
      <c r="I7" s="142" t="s">
        <v>315</v>
      </c>
      <c r="J7" s="144" t="str">
        <f>IF(K7=0," ",VLOOKUP(K7,'Список рабочих'!A$1:B$162,2,0))</f>
        <v>Паршуков В. О.</v>
      </c>
      <c r="K7" s="140" t="s">
        <v>400</v>
      </c>
      <c r="L7" s="171">
        <v>0</v>
      </c>
      <c r="M7" s="174">
        <v>15000</v>
      </c>
    </row>
    <row r="8" spans="1:16">
      <c r="A8" s="140" t="s">
        <v>270</v>
      </c>
      <c r="B8" s="139" t="str">
        <f>IF(C8=0," ",VLOOKUP(C8,'Список рабочих'!A$1:B$162,2,0))</f>
        <v>Буторина Т. М.</v>
      </c>
      <c r="C8" s="143" t="s">
        <v>10</v>
      </c>
      <c r="D8" s="171">
        <v>5000</v>
      </c>
      <c r="E8" s="174">
        <v>15000</v>
      </c>
      <c r="I8" s="140" t="s">
        <v>316</v>
      </c>
      <c r="J8" s="139" t="str">
        <f>IF(K8=0," ",VLOOKUP(K8,'Список рабочих'!A$1:B$162,2,0))</f>
        <v>Тихонов П.Н.</v>
      </c>
      <c r="K8" s="140" t="s">
        <v>440</v>
      </c>
      <c r="L8" s="171">
        <v>10000</v>
      </c>
      <c r="M8" s="174">
        <v>10000</v>
      </c>
    </row>
    <row r="9" spans="1:16">
      <c r="A9" s="142" t="s">
        <v>271</v>
      </c>
      <c r="B9" s="144" t="str">
        <f>IF(C9=0," ",VLOOKUP(C9,'Список рабочих'!A$1:B$162,2,0))</f>
        <v>Бузицкий В. Д.</v>
      </c>
      <c r="C9" s="140" t="s">
        <v>436</v>
      </c>
      <c r="D9" s="171">
        <v>15000</v>
      </c>
      <c r="E9" s="174">
        <v>15000</v>
      </c>
      <c r="I9" s="142" t="s">
        <v>317</v>
      </c>
      <c r="J9" s="144" t="str">
        <f>IF(K9=0," ",VLOOKUP(K9,'Список рабочих'!A$1:B$162,2,0))</f>
        <v>Речинский В. А.</v>
      </c>
      <c r="K9" s="143" t="s">
        <v>131</v>
      </c>
      <c r="L9" s="171">
        <v>0</v>
      </c>
      <c r="M9" s="174">
        <v>20000</v>
      </c>
    </row>
    <row r="10" spans="1:16">
      <c r="A10" s="142" t="s">
        <v>272</v>
      </c>
      <c r="B10" s="144" t="str">
        <f>IF(C10=0," ",VLOOKUP(C10,'Список рабочих'!A$1:B$162,2,0))</f>
        <v>Васильев А. Ю.</v>
      </c>
      <c r="C10" s="143" t="s">
        <v>12</v>
      </c>
      <c r="D10" s="171">
        <v>5000</v>
      </c>
      <c r="E10" s="174">
        <v>20000</v>
      </c>
      <c r="I10" s="142" t="s">
        <v>318</v>
      </c>
      <c r="J10" s="144" t="str">
        <f>IF(K10=0," ",VLOOKUP(K10,'Список рабочих'!A$1:B$162,2,0))</f>
        <v>Родин Д. В.</v>
      </c>
      <c r="K10" s="143" t="s">
        <v>423</v>
      </c>
      <c r="L10" s="171">
        <v>5000</v>
      </c>
      <c r="M10" s="174">
        <v>15000</v>
      </c>
    </row>
    <row r="11" spans="1:16">
      <c r="A11" s="142" t="s">
        <v>273</v>
      </c>
      <c r="B11" s="144" t="str">
        <f>IF(C11=0," ",VLOOKUP(C11,'Список рабочих'!A$1:B$162,2,0))</f>
        <v>Вараксин П. А.</v>
      </c>
      <c r="C11" s="143" t="s">
        <v>14</v>
      </c>
      <c r="D11" s="171">
        <v>15000</v>
      </c>
      <c r="E11" s="174">
        <v>15000</v>
      </c>
      <c r="I11" s="142" t="s">
        <v>319</v>
      </c>
      <c r="J11" s="144" t="str">
        <f>IF(K11=0," ",VLOOKUP(K11,'Список рабочих'!A$1:B$162,2,0))</f>
        <v>Рыжиков А. Н.</v>
      </c>
      <c r="K11" s="143" t="s">
        <v>133</v>
      </c>
      <c r="L11" s="171">
        <v>10000</v>
      </c>
      <c r="M11" s="174">
        <v>10000</v>
      </c>
    </row>
    <row r="12" spans="1:16">
      <c r="A12" s="142" t="s">
        <v>274</v>
      </c>
      <c r="B12" s="139" t="str">
        <f>IF(C12=0," ",VLOOKUP(C12,'Список рабочих'!A$1:B$162,2,0))</f>
        <v>Васьковский С. В.</v>
      </c>
      <c r="C12" s="143" t="s">
        <v>191</v>
      </c>
      <c r="D12" s="171">
        <v>5000</v>
      </c>
      <c r="E12" s="174">
        <v>20000</v>
      </c>
      <c r="I12" s="142" t="s">
        <v>320</v>
      </c>
      <c r="J12" s="139" t="str">
        <f>IF(K12=0," ",VLOOKUP(K12,'Список рабочих'!A$1:B$162,2,0))</f>
        <v>Рыбалкина Е. Г.</v>
      </c>
      <c r="K12" s="143" t="s">
        <v>135</v>
      </c>
      <c r="L12" s="171">
        <v>0</v>
      </c>
      <c r="M12" s="174">
        <v>10000</v>
      </c>
    </row>
    <row r="13" spans="1:16">
      <c r="A13" s="142" t="s">
        <v>275</v>
      </c>
      <c r="B13" s="139" t="str">
        <f>IF(C13=0," ",VLOOKUP(C13,'Список рабочих'!A$1:B$162,2,0))</f>
        <v>Вирки И. И.</v>
      </c>
      <c r="C13" s="143" t="s">
        <v>87</v>
      </c>
      <c r="D13" s="171">
        <v>0</v>
      </c>
      <c r="E13" s="174">
        <v>10000</v>
      </c>
      <c r="I13" s="142" t="s">
        <v>321</v>
      </c>
      <c r="J13" s="139" t="str">
        <f>IF(K13=0," ",VLOOKUP(K13,'Список рабочих'!A$1:B$162,2,0))</f>
        <v xml:space="preserve"> </v>
      </c>
      <c r="K13" s="143"/>
      <c r="L13" s="171">
        <v>0</v>
      </c>
    </row>
    <row r="14" spans="1:16">
      <c r="A14" s="142" t="s">
        <v>276</v>
      </c>
      <c r="B14" s="139" t="str">
        <f>IF(C14=0," ",VLOOKUP(C14,'Список рабочих'!A$1:B$162,2,0))</f>
        <v>Вдовин А. А.</v>
      </c>
      <c r="C14" s="143" t="s">
        <v>84</v>
      </c>
      <c r="D14" s="171">
        <v>10000</v>
      </c>
      <c r="E14" s="174">
        <v>10000</v>
      </c>
      <c r="I14" s="142" t="s">
        <v>322</v>
      </c>
      <c r="J14" s="139" t="str">
        <f>IF(K14=0," ",VLOOKUP(K14,'Список рабочих'!A$1:B$162,2,0))</f>
        <v>Самарец А. А.</v>
      </c>
      <c r="K14" s="143" t="s">
        <v>68</v>
      </c>
      <c r="L14" s="171">
        <v>5000</v>
      </c>
      <c r="M14" s="174">
        <v>15000</v>
      </c>
    </row>
    <row r="15" spans="1:16">
      <c r="A15" s="142" t="s">
        <v>277</v>
      </c>
      <c r="B15" s="139" t="str">
        <f>IF(C15=0," ",VLOOKUP(C15,'Список рабочих'!A$1:B$162,2,0))</f>
        <v>Гаврилов А. Б.</v>
      </c>
      <c r="C15" s="140" t="s">
        <v>438</v>
      </c>
      <c r="D15" s="171">
        <v>15000</v>
      </c>
      <c r="E15" s="174">
        <v>15000</v>
      </c>
      <c r="I15" s="142" t="s">
        <v>323</v>
      </c>
      <c r="J15" s="139" t="str">
        <f>IF(K15=0," ",VLOOKUP(K15,'Список рабочих'!A$1:B$162,2,0))</f>
        <v>Сакс Д. С.</v>
      </c>
      <c r="K15" s="143" t="s">
        <v>103</v>
      </c>
      <c r="L15" s="171">
        <v>0</v>
      </c>
      <c r="M15" s="174">
        <v>20000</v>
      </c>
    </row>
    <row r="16" spans="1:16">
      <c r="A16" s="142" t="s">
        <v>278</v>
      </c>
      <c r="B16" s="139" t="str">
        <f>IF(C16=0," ",VLOOKUP(C16,'Список рабочих'!A$1:B$162,2,0))</f>
        <v>Галицкий А. В.</v>
      </c>
      <c r="C16" s="143" t="s">
        <v>89</v>
      </c>
      <c r="D16" s="171">
        <v>5000</v>
      </c>
      <c r="E16" s="174">
        <v>15000</v>
      </c>
      <c r="I16" s="142" t="s">
        <v>324</v>
      </c>
      <c r="J16" s="139" t="str">
        <f>IF(K16=0," ",VLOOKUP(K16,'Список рабочих'!A$1:B$162,2,0))</f>
        <v>Свояков Н. А.</v>
      </c>
      <c r="K16" s="143" t="s">
        <v>49</v>
      </c>
      <c r="L16" s="171">
        <v>15000</v>
      </c>
      <c r="M16" s="174">
        <v>20000</v>
      </c>
    </row>
    <row r="17" spans="1:13">
      <c r="A17" s="142" t="s">
        <v>279</v>
      </c>
      <c r="B17" s="139" t="str">
        <f>IF(C17=0," ",VLOOKUP(C17,'Список рабочих'!A$1:B$162,2,0))</f>
        <v>Гребенюк И.А.</v>
      </c>
      <c r="C17" s="140" t="s">
        <v>83</v>
      </c>
      <c r="D17" s="171">
        <v>0</v>
      </c>
      <c r="E17" s="174">
        <v>10000</v>
      </c>
      <c r="I17" s="142" t="s">
        <v>325</v>
      </c>
      <c r="J17" s="139" t="str">
        <f>IF(K17=0," ",VLOOKUP(K17,'Список рабочих'!A$1:B$162,2,0))</f>
        <v>Семенов М. А.</v>
      </c>
      <c r="K17" s="143" t="s">
        <v>209</v>
      </c>
      <c r="L17" s="171">
        <v>5000</v>
      </c>
      <c r="M17" s="174">
        <v>20000</v>
      </c>
    </row>
    <row r="18" spans="1:13">
      <c r="A18" s="142" t="s">
        <v>280</v>
      </c>
      <c r="B18" s="139" t="str">
        <f>IF(C18=0," ",VLOOKUP(C18,'Список рабочих'!A$1:B$162,2,0))</f>
        <v>Данилов В. Н.</v>
      </c>
      <c r="C18" s="143" t="s">
        <v>18</v>
      </c>
      <c r="D18" s="171">
        <v>0</v>
      </c>
      <c r="E18" s="174">
        <v>15000</v>
      </c>
      <c r="I18" s="142" t="s">
        <v>326</v>
      </c>
      <c r="J18" s="139" t="str">
        <f>IF(K18=0," ",VLOOKUP(K18,'Список рабочих'!A$1:B$162,2,0))</f>
        <v>Соколов А. С.</v>
      </c>
      <c r="K18" s="143" t="s">
        <v>230</v>
      </c>
      <c r="L18" s="171">
        <v>0</v>
      </c>
      <c r="M18" s="174">
        <v>10000</v>
      </c>
    </row>
    <row r="19" spans="1:13">
      <c r="A19" s="142" t="s">
        <v>281</v>
      </c>
      <c r="B19" s="139" t="str">
        <f>IF(C19=0," ",VLOOKUP(C19,'Список рабочих'!A$1:B$162,2,0))</f>
        <v>Евдокимов К. А.</v>
      </c>
      <c r="C19" s="140" t="s">
        <v>20</v>
      </c>
      <c r="D19" s="171">
        <v>0</v>
      </c>
      <c r="E19" s="174">
        <v>20000</v>
      </c>
      <c r="I19" s="142" t="s">
        <v>327</v>
      </c>
      <c r="J19" s="139" t="str">
        <f>IF(K19=0," ",VLOOKUP(K19,'Список рабочих'!A$1:B$162,2,0))</f>
        <v>Сухарев А.А</v>
      </c>
      <c r="K19" s="143" t="s">
        <v>393</v>
      </c>
      <c r="L19" s="171">
        <v>20000</v>
      </c>
      <c r="M19" s="174">
        <v>20000</v>
      </c>
    </row>
    <row r="20" spans="1:13">
      <c r="A20" s="142" t="s">
        <v>282</v>
      </c>
      <c r="B20" s="139" t="str">
        <f>IF(C20=0," ",VLOOKUP(C20,'Список рабочих'!A$1:B$162,2,0))</f>
        <v>Елисеев А. В.</v>
      </c>
      <c r="C20" s="143" t="s">
        <v>261</v>
      </c>
      <c r="D20" s="171">
        <v>20000</v>
      </c>
      <c r="E20" s="174">
        <v>20000</v>
      </c>
      <c r="I20" s="142" t="s">
        <v>328</v>
      </c>
      <c r="J20" s="139" t="str">
        <f>IF(K20=0," ",VLOOKUP(K20,'Список рабочих'!A$1:B$162,2,0))</f>
        <v>Сухопаров С. В.</v>
      </c>
      <c r="K20" s="143" t="s">
        <v>50</v>
      </c>
      <c r="L20" s="171">
        <v>15000</v>
      </c>
      <c r="M20" s="174">
        <v>15000</v>
      </c>
    </row>
    <row r="21" spans="1:13">
      <c r="A21" s="142" t="s">
        <v>283</v>
      </c>
      <c r="B21" s="139" t="str">
        <f>IF(C21=0," ",VLOOKUP(C21,'Список рабочих'!A$1:B$162,2,0))</f>
        <v>Захаров А. Б.</v>
      </c>
      <c r="C21" s="143" t="s">
        <v>105</v>
      </c>
      <c r="D21" s="171">
        <v>0</v>
      </c>
      <c r="E21" s="174">
        <v>20000</v>
      </c>
      <c r="I21" s="142" t="s">
        <v>329</v>
      </c>
      <c r="J21" s="139" t="str">
        <f>IF(K21=0," ",VLOOKUP(K21,'Список рабочих'!A$1:B$162,2,0))</f>
        <v>Соловьев В. В.</v>
      </c>
      <c r="K21" s="143" t="s">
        <v>235</v>
      </c>
      <c r="L21" s="171">
        <v>0</v>
      </c>
      <c r="M21" s="174">
        <v>10000</v>
      </c>
    </row>
    <row r="22" spans="1:13">
      <c r="A22" s="142" t="s">
        <v>284</v>
      </c>
      <c r="B22" s="139" t="str">
        <f>IF(C22=0," ",VLOOKUP(C22,'Список рабочих'!A$1:B$162,2,0))</f>
        <v>Иванов А. В.</v>
      </c>
      <c r="C22" s="140" t="s">
        <v>22</v>
      </c>
      <c r="D22" s="171">
        <v>0</v>
      </c>
      <c r="E22" s="174">
        <v>20000</v>
      </c>
      <c r="I22" s="142" t="s">
        <v>330</v>
      </c>
      <c r="J22" s="139" t="str">
        <f>IF(K22=0," ",VLOOKUP(K22,'Список рабочих'!A$1:B$162,2,0))</f>
        <v>Тагальник Н. В.</v>
      </c>
      <c r="K22" s="143" t="s">
        <v>424</v>
      </c>
      <c r="L22" s="171">
        <v>0</v>
      </c>
      <c r="M22" s="174">
        <v>10000</v>
      </c>
    </row>
    <row r="23" spans="1:13">
      <c r="A23" s="142" t="s">
        <v>285</v>
      </c>
      <c r="B23" s="139" t="str">
        <f>IF(C23=0," ",VLOOKUP(C23,'Список рабочих'!A$1:B$162,2,0))</f>
        <v>Иванов А. Ю.</v>
      </c>
      <c r="C23" s="143" t="s">
        <v>224</v>
      </c>
      <c r="D23" s="171">
        <v>0</v>
      </c>
      <c r="E23" s="174">
        <v>20000</v>
      </c>
      <c r="I23" s="142" t="s">
        <v>331</v>
      </c>
      <c r="J23" s="139" t="str">
        <f>IF(K23=0," ",VLOOKUP(K23,'Список рабочих'!A$1:B$162,2,0))</f>
        <v>Теселкин Д.В.</v>
      </c>
      <c r="K23" s="143" t="s">
        <v>394</v>
      </c>
      <c r="L23" s="171">
        <v>5000</v>
      </c>
      <c r="M23" s="174">
        <v>15000</v>
      </c>
    </row>
    <row r="24" spans="1:13">
      <c r="A24" s="142" t="s">
        <v>286</v>
      </c>
      <c r="B24" s="139" t="str">
        <f>IF(C24=0," ",VLOOKUP(C24,'Список рабочих'!A$1:B$162,2,0))</f>
        <v>Ильин А. В.</v>
      </c>
      <c r="C24" s="143" t="s">
        <v>24</v>
      </c>
      <c r="D24" s="171">
        <v>0</v>
      </c>
      <c r="I24" s="142" t="s">
        <v>332</v>
      </c>
      <c r="J24" s="139" t="str">
        <f>IF(K24=0," ",VLOOKUP(K24,'Список рабочих'!A$1:B$162,2,0))</f>
        <v>Томилова В. И.</v>
      </c>
      <c r="K24" s="143" t="s">
        <v>139</v>
      </c>
      <c r="L24" s="171">
        <v>5000</v>
      </c>
      <c r="M24" s="174">
        <v>10000</v>
      </c>
    </row>
    <row r="25" spans="1:13">
      <c r="A25" s="142" t="s">
        <v>287</v>
      </c>
      <c r="B25" s="139" t="str">
        <f>IF(C25=0," ",VLOOKUP(C25,'Список рабочих'!A$1:B$162,2,0))</f>
        <v>Иванов П. М.</v>
      </c>
      <c r="C25" s="140" t="s">
        <v>402</v>
      </c>
      <c r="D25" s="171">
        <v>10000</v>
      </c>
      <c r="E25" s="174">
        <v>10000</v>
      </c>
      <c r="I25" s="142" t="s">
        <v>333</v>
      </c>
      <c r="J25" s="139"/>
      <c r="K25" s="143"/>
      <c r="L25" s="171">
        <v>0</v>
      </c>
    </row>
    <row r="26" spans="1:13">
      <c r="A26" s="142" t="s">
        <v>288</v>
      </c>
      <c r="B26" s="144" t="str">
        <f>IF(C26=0," ",VLOOKUP(C26,'Список рабочих'!A$1:B$162,2,0))</f>
        <v>Козлов Н. К.</v>
      </c>
      <c r="C26" s="143" t="s">
        <v>355</v>
      </c>
      <c r="D26" s="171">
        <v>0</v>
      </c>
      <c r="I26" s="142" t="s">
        <v>334</v>
      </c>
      <c r="J26" s="144" t="str">
        <f>IF(K26=0," ",VLOOKUP(K26,'Список рабочих'!A$1:B$162,2,0))</f>
        <v>Тяпкин А. П.</v>
      </c>
      <c r="K26" s="143" t="s">
        <v>43</v>
      </c>
      <c r="L26" s="171">
        <v>10000</v>
      </c>
      <c r="M26" s="174">
        <v>10000</v>
      </c>
    </row>
    <row r="27" spans="1:13">
      <c r="A27" s="142" t="s">
        <v>289</v>
      </c>
      <c r="B27" s="144" t="str">
        <f>IF(C27=0," ",VLOOKUP(C27,'Список рабочих'!A$1:B$162,2,0))</f>
        <v>Кондратюк И. М.</v>
      </c>
      <c r="C27" s="140" t="s">
        <v>93</v>
      </c>
      <c r="D27" s="171">
        <v>0</v>
      </c>
      <c r="E27" s="174">
        <v>20000</v>
      </c>
      <c r="I27" s="142" t="s">
        <v>335</v>
      </c>
      <c r="J27" s="144" t="str">
        <f>IF(K27=0," ",VLOOKUP(K27,'Список рабочих'!A$1:B$162,2,0))</f>
        <v>Ушаков А. В.</v>
      </c>
      <c r="K27" s="143" t="s">
        <v>143</v>
      </c>
      <c r="L27" s="171">
        <v>0</v>
      </c>
      <c r="M27" s="174">
        <v>15000</v>
      </c>
    </row>
    <row r="28" spans="1:13">
      <c r="A28" s="142" t="s">
        <v>290</v>
      </c>
      <c r="B28" s="144" t="str">
        <f>IF(C28=0," ",VLOOKUP(C28,'Список рабочих'!A$1:B$162,2,0))</f>
        <v>Казак А. В.</v>
      </c>
      <c r="C28" s="143" t="s">
        <v>28</v>
      </c>
      <c r="D28" s="171">
        <v>0</v>
      </c>
      <c r="E28" s="174">
        <v>10000</v>
      </c>
      <c r="I28" s="142" t="s">
        <v>336</v>
      </c>
      <c r="J28" s="144" t="str">
        <f>IF(K28=0," ",VLOOKUP(K28,'Список рабочих'!A$1:B$162,2,0))</f>
        <v>Кидяйкин Р.А.</v>
      </c>
      <c r="K28" s="140" t="s">
        <v>430</v>
      </c>
      <c r="L28" s="171">
        <v>5000</v>
      </c>
      <c r="M28" s="174">
        <v>10000</v>
      </c>
    </row>
    <row r="29" spans="1:13">
      <c r="A29" s="142" t="s">
        <v>291</v>
      </c>
      <c r="B29" s="144" t="str">
        <f>IF(C29=0," ",VLOOKUP(C29,'Список рабочих'!A$1:B$162,2,0))</f>
        <v>Килимник О. В.</v>
      </c>
      <c r="C29" s="143" t="s">
        <v>111</v>
      </c>
      <c r="D29" s="171">
        <v>20000</v>
      </c>
      <c r="E29" s="174">
        <v>20000</v>
      </c>
      <c r="I29" s="142" t="s">
        <v>337</v>
      </c>
      <c r="J29" s="144" t="str">
        <f>IF(K29=0," ",VLOOKUP(K29,'Список рабочих'!A$1:B$162,2,0))</f>
        <v>Фещенко И. И.</v>
      </c>
      <c r="K29" s="143" t="s">
        <v>41</v>
      </c>
      <c r="L29" s="171">
        <v>10000</v>
      </c>
      <c r="M29" s="174">
        <v>10000</v>
      </c>
    </row>
    <row r="30" spans="1:13">
      <c r="A30" s="142" t="s">
        <v>292</v>
      </c>
      <c r="B30" s="144" t="str">
        <f>IF(C30=0," ",VLOOKUP(C30,'Список рабочих'!A$1:B$162,2,0))</f>
        <v>Косимов Х.Г.</v>
      </c>
      <c r="C30" s="140" t="s">
        <v>357</v>
      </c>
      <c r="D30" s="171">
        <v>5000</v>
      </c>
      <c r="E30" s="174">
        <v>25000</v>
      </c>
      <c r="I30" s="142" t="s">
        <v>338</v>
      </c>
      <c r="J30" s="144" t="str">
        <f>IF(K30=0," ",VLOOKUP(K30,'Список рабочих'!A$1:B$162,2,0))</f>
        <v>Хробостова Т. Ю.</v>
      </c>
      <c r="K30" s="143" t="s">
        <v>151</v>
      </c>
      <c r="L30" s="171">
        <v>0</v>
      </c>
      <c r="M30" s="174">
        <v>10000</v>
      </c>
    </row>
    <row r="31" spans="1:13">
      <c r="A31" s="142" t="s">
        <v>293</v>
      </c>
      <c r="B31" s="144" t="str">
        <f>IF(C31=0," ",VLOOKUP(C31,'Список рабочих'!A$1:B$162,2,0))</f>
        <v>Клюев Л. И.</v>
      </c>
      <c r="C31" s="143" t="s">
        <v>29</v>
      </c>
      <c r="D31" s="171">
        <v>0</v>
      </c>
      <c r="E31" s="174">
        <v>10000</v>
      </c>
      <c r="I31" s="142" t="s">
        <v>339</v>
      </c>
      <c r="J31" s="144" t="str">
        <f>IF(K31=0," ",VLOOKUP(K31,'Список рабочих'!A$1:B$162,2,0))</f>
        <v>Шишов Д. С.</v>
      </c>
      <c r="K31" s="140" t="s">
        <v>418</v>
      </c>
      <c r="L31" s="171">
        <v>15000</v>
      </c>
      <c r="M31" s="174">
        <v>15000</v>
      </c>
    </row>
    <row r="32" spans="1:13">
      <c r="A32" s="142" t="s">
        <v>294</v>
      </c>
      <c r="B32" s="139" t="str">
        <f>IF(C32=0," ",VLOOKUP(C32,'Список рабочих'!A$1:B$162,2,0))</f>
        <v>Клюев Д. Л.</v>
      </c>
      <c r="C32" s="143" t="s">
        <v>30</v>
      </c>
      <c r="D32" s="171">
        <v>20000</v>
      </c>
      <c r="E32" s="174">
        <v>20000</v>
      </c>
      <c r="I32" s="142" t="s">
        <v>340</v>
      </c>
      <c r="J32" s="139" t="str">
        <f>IF(K32=0," ",VLOOKUP(K32,'Список рабочих'!A$1:B$162,2,0))</f>
        <v>Яруллин Р. Т.</v>
      </c>
      <c r="K32" s="143" t="s">
        <v>411</v>
      </c>
      <c r="L32" s="171">
        <v>5000</v>
      </c>
      <c r="M32" s="174">
        <v>15000</v>
      </c>
    </row>
    <row r="33" spans="1:16">
      <c r="A33" s="142" t="s">
        <v>295</v>
      </c>
      <c r="B33" s="139" t="str">
        <f>IF(C33=0," ",VLOOKUP(C33,'Список рабочих'!A$1:B$162,2,0))</f>
        <v>Комиссаров Д. В.</v>
      </c>
      <c r="C33" s="143" t="s">
        <v>32</v>
      </c>
      <c r="D33" s="171">
        <v>0</v>
      </c>
      <c r="E33" s="174">
        <v>10000</v>
      </c>
      <c r="I33" s="142" t="s">
        <v>341</v>
      </c>
      <c r="J33" s="139" t="str">
        <f>IF(K33=0," ",VLOOKUP(K33,'Список рабочих'!A$1:B$200,2,0))</f>
        <v>Митнев А. П.</v>
      </c>
      <c r="K33" s="140" t="s">
        <v>219</v>
      </c>
      <c r="L33" s="171">
        <v>20000</v>
      </c>
      <c r="M33" s="174">
        <v>20000</v>
      </c>
    </row>
    <row r="34" spans="1:16">
      <c r="A34" s="142" t="s">
        <v>296</v>
      </c>
      <c r="B34" s="139" t="str">
        <f>IF(C34=0," ",VLOOKUP(C34,'Список рабочих'!A$1:B$162,2,0))</f>
        <v>Кочнев А. М.</v>
      </c>
      <c r="C34" s="140" t="s">
        <v>405</v>
      </c>
      <c r="D34" s="171">
        <v>0</v>
      </c>
      <c r="E34" s="174">
        <v>15000</v>
      </c>
      <c r="I34" s="142" t="s">
        <v>342</v>
      </c>
      <c r="J34" s="139" t="str">
        <f>IF(K34=0," ",VLOOKUP(K34,'Список рабочих'!A$1:B$162,2,0))</f>
        <v>Румянцев К. Р.</v>
      </c>
      <c r="K34" s="140" t="s">
        <v>428</v>
      </c>
      <c r="L34" s="171">
        <v>0</v>
      </c>
      <c r="M34" s="174">
        <v>10000</v>
      </c>
    </row>
    <row r="35" spans="1:16">
      <c r="A35" s="142" t="s">
        <v>297</v>
      </c>
      <c r="B35" s="139" t="str">
        <f>IF(C35=0," ",VLOOKUP(C35,'Список рабочих'!A$1:B$162,2,0))</f>
        <v>Лозовский И. А.</v>
      </c>
      <c r="C35" s="143" t="s">
        <v>161</v>
      </c>
      <c r="D35" s="171">
        <v>10000</v>
      </c>
      <c r="E35" s="174">
        <v>20000</v>
      </c>
      <c r="I35" s="142" t="s">
        <v>343</v>
      </c>
      <c r="J35" s="139" t="str">
        <f>IF(K35=0," ",VLOOKUP(K35,'Список рабочих'!A$1:B$162,2,0))</f>
        <v>Иваненков А. В.</v>
      </c>
      <c r="K35" s="143" t="s">
        <v>109</v>
      </c>
      <c r="L35" s="171">
        <v>30000</v>
      </c>
      <c r="M35" s="174">
        <v>25000</v>
      </c>
    </row>
    <row r="36" spans="1:16">
      <c r="A36" s="142" t="s">
        <v>298</v>
      </c>
      <c r="B36" s="139" t="str">
        <f>IF(C36=0," ",VLOOKUP(C36,'Список рабочих'!A$1:B$162,2,0))</f>
        <v>Косимов С.Х.</v>
      </c>
      <c r="C36" s="140" t="s">
        <v>433</v>
      </c>
      <c r="D36" s="171">
        <v>10000</v>
      </c>
      <c r="E36" s="174">
        <v>10000</v>
      </c>
      <c r="I36" s="142" t="s">
        <v>344</v>
      </c>
      <c r="J36" s="139" t="str">
        <f>IF(K36=0," ",VLOOKUP(K36,'Список рабочих'!A$1:B$162,2,0))</f>
        <v>Токарь С. Е.</v>
      </c>
      <c r="K36" s="143" t="s">
        <v>250</v>
      </c>
      <c r="L36" s="171">
        <v>20000</v>
      </c>
      <c r="M36" s="174">
        <v>20000</v>
      </c>
    </row>
    <row r="37" spans="1:16">
      <c r="A37" s="142" t="s">
        <v>299</v>
      </c>
      <c r="B37" s="139" t="str">
        <f>IF(C37=0," ",VLOOKUP(C37,'Список рабочих'!A$1:B$162,2,0))</f>
        <v>Мельников А. В.</v>
      </c>
      <c r="C37" s="143" t="s">
        <v>119</v>
      </c>
      <c r="D37" s="171">
        <v>10000</v>
      </c>
      <c r="E37" s="174">
        <v>10000</v>
      </c>
      <c r="I37" s="142" t="s">
        <v>345</v>
      </c>
      <c r="J37" s="139" t="str">
        <f>IF(K37=0," ",VLOOKUP(K37,'Список рабочих'!A$1:B$162,2,0))</f>
        <v>Гавриш В. В.</v>
      </c>
      <c r="K37" s="143" t="s">
        <v>252</v>
      </c>
      <c r="L37" s="171">
        <v>20000</v>
      </c>
      <c r="M37" s="174">
        <v>20000</v>
      </c>
    </row>
    <row r="38" spans="1:16">
      <c r="A38" s="142" t="s">
        <v>300</v>
      </c>
      <c r="B38" s="139" t="str">
        <f>IF(C38=0," ",VLOOKUP(C38,'Список рабочих'!A$1:B$162,2,0))</f>
        <v>Мельников В. Ю.</v>
      </c>
      <c r="C38" s="140" t="s">
        <v>195</v>
      </c>
      <c r="D38" s="171">
        <v>0</v>
      </c>
      <c r="E38" s="174">
        <v>10000</v>
      </c>
      <c r="I38" s="142" t="s">
        <v>346</v>
      </c>
      <c r="J38" s="139" t="str">
        <f>IF(K38=0," ",VLOOKUP(K38,'Список рабочих'!A$1:B$162,2,0))</f>
        <v>Кормачев К. В.</v>
      </c>
      <c r="K38" s="143" t="s">
        <v>264</v>
      </c>
      <c r="L38" s="171">
        <v>0</v>
      </c>
      <c r="M38" s="174">
        <v>10000</v>
      </c>
    </row>
    <row r="39" spans="1:16">
      <c r="A39" s="142" t="s">
        <v>301</v>
      </c>
      <c r="B39" s="139" t="str">
        <f>IF(C39=0," ",VLOOKUP(C39,'Список рабочих'!A$1:B$162,2,0))</f>
        <v>Медведев В. К.</v>
      </c>
      <c r="C39" s="140" t="s">
        <v>237</v>
      </c>
      <c r="D39" s="171">
        <v>20000</v>
      </c>
      <c r="E39" s="174">
        <v>20000</v>
      </c>
      <c r="I39" s="142" t="s">
        <v>346</v>
      </c>
      <c r="J39" s="139" t="str">
        <f>IF(K39=0," ",VLOOKUP(K39,'Список рабочих'!A$1:B$200,2,0))</f>
        <v>Федорин А. В.</v>
      </c>
      <c r="K39" s="140" t="s">
        <v>40</v>
      </c>
      <c r="L39" s="171">
        <v>10000</v>
      </c>
      <c r="M39" s="174">
        <v>10000</v>
      </c>
    </row>
    <row r="40" spans="1:16">
      <c r="A40" s="142" t="s">
        <v>302</v>
      </c>
      <c r="B40" s="139" t="str">
        <f>IF(C40=0," ",VLOOKUP(C40,'Список рабочих'!A$1:B$162,2,0))</f>
        <v>Мотовилин Э.В.</v>
      </c>
      <c r="C40" s="143" t="s">
        <v>215</v>
      </c>
      <c r="D40" s="171">
        <v>0</v>
      </c>
      <c r="E40" s="174">
        <v>10000</v>
      </c>
      <c r="I40" s="142" t="s">
        <v>347</v>
      </c>
      <c r="J40" s="139" t="str">
        <f>IF(K40=0," ",VLOOKUP(K40,'Список рабочих'!A$1:B$162,2,0))</f>
        <v>Ермаков В. В.</v>
      </c>
      <c r="K40" s="140" t="s">
        <v>97</v>
      </c>
      <c r="L40" s="171">
        <v>25000</v>
      </c>
      <c r="M40" s="174">
        <v>25000</v>
      </c>
      <c r="P40" s="128"/>
    </row>
    <row r="41" spans="1:16">
      <c r="A41" s="142" t="s">
        <v>303</v>
      </c>
      <c r="B41" s="139" t="str">
        <f>IF(C41=0," ",VLOOKUP(C41,'Список рабочих'!A$1:B$162,2,0))</f>
        <v>Муковнин Д. В.</v>
      </c>
      <c r="C41" s="143" t="s">
        <v>121</v>
      </c>
      <c r="D41" s="171">
        <v>20000</v>
      </c>
      <c r="E41" s="174">
        <v>20000</v>
      </c>
      <c r="I41" s="142" t="s">
        <v>348</v>
      </c>
      <c r="J41" s="139" t="str">
        <f>IF(K41=0," ",VLOOKUP(K41,'Список рабочих'!A$1:B$162,2,0))</f>
        <v xml:space="preserve"> </v>
      </c>
      <c r="K41" s="140"/>
      <c r="L41" s="171">
        <v>0</v>
      </c>
    </row>
    <row r="42" spans="1:16">
      <c r="A42" s="142" t="s">
        <v>304</v>
      </c>
      <c r="B42" s="139" t="str">
        <f>IF(C42=0," ",VLOOKUP(C42,'Список рабочих'!A$1:B$162,2,0))</f>
        <v>Михайлов В. В.</v>
      </c>
      <c r="C42" s="143" t="s">
        <v>413</v>
      </c>
      <c r="D42" s="171">
        <v>0</v>
      </c>
      <c r="E42" s="174">
        <v>15000</v>
      </c>
      <c r="I42" s="142" t="s">
        <v>349</v>
      </c>
      <c r="J42" s="139"/>
      <c r="K42" s="143"/>
      <c r="L42" s="171"/>
    </row>
    <row r="43" spans="1:16">
      <c r="A43" s="142" t="s">
        <v>305</v>
      </c>
      <c r="B43" s="139" t="str">
        <f>IF(C43=0," ",VLOOKUP(C43,'Список рабочих'!A$1:B$162,2,0))</f>
        <v>Мальцев А. Е.</v>
      </c>
      <c r="C43" s="143" t="s">
        <v>421</v>
      </c>
      <c r="D43" s="171">
        <v>0</v>
      </c>
      <c r="E43" s="174">
        <v>15000</v>
      </c>
      <c r="I43" s="142" t="s">
        <v>358</v>
      </c>
      <c r="J43" s="139" t="str">
        <f>IF(K43=0," ",VLOOKUP(K43,'Список рабочих'!A$1:B$182,2,0))</f>
        <v xml:space="preserve"> </v>
      </c>
      <c r="K43" s="140"/>
      <c r="L43" s="171"/>
    </row>
    <row r="44" spans="1:16">
      <c r="A44" s="142" t="s">
        <v>306</v>
      </c>
      <c r="B44" s="139" t="str">
        <f>IF(C44=0," ",VLOOKUP(C44,'Список рабочих'!A$1:B$162,2,0))</f>
        <v>Никаноров В. Е.</v>
      </c>
      <c r="C44" s="143" t="s">
        <v>60</v>
      </c>
      <c r="D44" s="171">
        <v>0</v>
      </c>
      <c r="E44" s="174">
        <v>15000</v>
      </c>
      <c r="I44" s="142" t="s">
        <v>364</v>
      </c>
      <c r="J44" s="139" t="str">
        <f>IF(K44=0," ",VLOOKUP(K44,'Список рабочих'!A$1:B$162,2,0))</f>
        <v xml:space="preserve"> </v>
      </c>
      <c r="K44" s="140"/>
      <c r="L44" s="171"/>
    </row>
    <row r="45" spans="1:16">
      <c r="A45" s="142" t="s">
        <v>307</v>
      </c>
      <c r="B45" s="139" t="str">
        <f>IF(C45=0," ",VLOOKUP(C45,'Список рабочих'!A$1:B$162,2,0))</f>
        <v>Осипов Е. В.</v>
      </c>
      <c r="C45" s="143" t="s">
        <v>354</v>
      </c>
      <c r="D45" s="171">
        <v>15000</v>
      </c>
      <c r="E45" s="174">
        <v>15000</v>
      </c>
      <c r="I45" s="142" t="s">
        <v>365</v>
      </c>
      <c r="J45" s="139" t="str">
        <f>IF(K45=0," ",VLOOKUP(K45,'Список рабочих'!A$1:B$162,2,0))</f>
        <v xml:space="preserve"> </v>
      </c>
      <c r="K45" s="140"/>
      <c r="L45" s="171"/>
    </row>
    <row r="46" spans="1:16">
      <c r="A46" s="142" t="s">
        <v>308</v>
      </c>
      <c r="B46" s="139" t="str">
        <f>IF(C46=0," ",VLOOKUP(C46,'Список рабочих'!A$1:B$162,2,0))</f>
        <v>Остапчук В. В.</v>
      </c>
      <c r="C46" s="140" t="s">
        <v>391</v>
      </c>
      <c r="D46" s="171">
        <v>0</v>
      </c>
      <c r="E46" s="174">
        <v>15000</v>
      </c>
      <c r="I46" s="142" t="s">
        <v>366</v>
      </c>
      <c r="J46" s="139" t="str">
        <f>IF(K46=0," ",VLOOKUP(K46,'Список рабочих'!A$1:B$162,2,0))</f>
        <v xml:space="preserve"> </v>
      </c>
      <c r="K46" s="140"/>
      <c r="L46" s="171"/>
    </row>
    <row r="47" spans="1:16">
      <c r="A47" s="142" t="s">
        <v>309</v>
      </c>
      <c r="B47" s="139" t="str">
        <f>IF(C47=0," ",VLOOKUP(C47,'Список рабочих'!A$1:B$162,2,0))</f>
        <v>Парри А. В.</v>
      </c>
      <c r="C47" s="140" t="s">
        <v>46</v>
      </c>
      <c r="D47" s="171">
        <v>5000</v>
      </c>
      <c r="E47" s="174">
        <v>10000</v>
      </c>
      <c r="I47" s="142" t="s">
        <v>367</v>
      </c>
      <c r="J47" s="139" t="str">
        <f>IF(K47=0," ",VLOOKUP(K47,'Список рабочих'!A$1:B$162,2,0))</f>
        <v xml:space="preserve"> </v>
      </c>
      <c r="K47" s="140"/>
      <c r="L47" s="171"/>
    </row>
    <row r="48" spans="1:16">
      <c r="A48" s="142" t="s">
        <v>310</v>
      </c>
      <c r="B48" s="139" t="str">
        <f>IF(C48=0," ",VLOOKUP(C48,'Список рабочих'!A$1:B$162,2,0))</f>
        <v>Парри С. А.</v>
      </c>
      <c r="C48" s="143" t="s">
        <v>153</v>
      </c>
      <c r="D48" s="171">
        <v>5000</v>
      </c>
      <c r="E48" s="174">
        <v>10000</v>
      </c>
      <c r="I48" s="142" t="s">
        <v>368</v>
      </c>
      <c r="J48" s="139" t="str">
        <f>IF(K48=0," ",VLOOKUP(K48,'Список рабочих'!A$1:B$162,2,0))</f>
        <v xml:space="preserve"> </v>
      </c>
      <c r="K48" s="140"/>
      <c r="L48" s="171"/>
    </row>
    <row r="49" spans="1:12">
      <c r="A49" s="142" t="s">
        <v>311</v>
      </c>
      <c r="B49" s="139" t="str">
        <f>IF(C49=0," ",VLOOKUP(C49,'Список рабочих'!A$1:B$162,2,0))</f>
        <v>Пахомов В. С.</v>
      </c>
      <c r="C49" s="140" t="s">
        <v>62</v>
      </c>
      <c r="D49" s="171">
        <v>5000</v>
      </c>
      <c r="E49" s="174">
        <v>20000</v>
      </c>
      <c r="I49" s="142" t="s">
        <v>369</v>
      </c>
      <c r="J49" s="139" t="str">
        <f>IF(K49=0," ",VLOOKUP(K49,'Список рабочих'!A$1:B$162,2,0))</f>
        <v xml:space="preserve"> </v>
      </c>
      <c r="K49" s="140"/>
      <c r="L49" s="171"/>
    </row>
    <row r="50" spans="1:12" ht="15.75" thickBot="1">
      <c r="A50" s="135" t="s">
        <v>312</v>
      </c>
      <c r="B50" s="138" t="str">
        <f>IF(C50=0," ",VLOOKUP(C50,'Список рабочих'!A$1:B$162,2,0))</f>
        <v>Поляков А. А.</v>
      </c>
      <c r="C50" s="134" t="s">
        <v>207</v>
      </c>
      <c r="D50" s="172">
        <v>0</v>
      </c>
      <c r="E50" s="174">
        <v>15000</v>
      </c>
      <c r="I50" s="135" t="s">
        <v>370</v>
      </c>
      <c r="J50" s="138" t="str">
        <f>IF(K50=0," ",VLOOKUP(K50,'Список рабочих'!A$1:B$162,2,0))</f>
        <v xml:space="preserve"> </v>
      </c>
      <c r="K50" s="135"/>
      <c r="L50" s="172"/>
    </row>
    <row r="51" spans="1:12">
      <c r="A51" s="126"/>
      <c r="B51" s="127"/>
      <c r="C51" s="128"/>
      <c r="D51" s="169"/>
      <c r="I51" s="126"/>
      <c r="J51" s="127"/>
      <c r="K51" s="126"/>
      <c r="L51" s="175"/>
    </row>
    <row r="52" spans="1:12">
      <c r="A52" s="126"/>
      <c r="B52" s="127"/>
      <c r="C52" s="128"/>
      <c r="D52" s="169"/>
      <c r="I52" s="126"/>
      <c r="J52" s="127"/>
      <c r="K52" s="126"/>
      <c r="L52" s="175"/>
    </row>
    <row r="53" spans="1:12">
      <c r="A53" s="126"/>
      <c r="B53" s="127"/>
      <c r="C53" s="128"/>
      <c r="D53" s="169"/>
      <c r="I53" s="126"/>
      <c r="J53" s="127"/>
      <c r="K53" s="126"/>
      <c r="L53" s="175"/>
    </row>
    <row r="54" spans="1:12">
      <c r="A54" s="126"/>
      <c r="B54" s="127"/>
      <c r="C54" s="128"/>
      <c r="D54" s="169"/>
      <c r="I54" s="126"/>
      <c r="J54" s="127"/>
      <c r="K54" s="126"/>
      <c r="L54" s="175"/>
    </row>
    <row r="55" spans="1:12">
      <c r="A55" s="126"/>
      <c r="B55" s="127"/>
      <c r="C55" s="128"/>
    </row>
    <row r="56" spans="1:12">
      <c r="A56" s="126"/>
      <c r="B56" s="129"/>
      <c r="C56" s="128"/>
    </row>
    <row r="57" spans="1:12">
      <c r="A57" s="126"/>
      <c r="B57" s="129"/>
      <c r="C57" s="128"/>
    </row>
    <row r="58" spans="1:12">
      <c r="A58" s="126"/>
      <c r="B58" s="129"/>
      <c r="C58" s="128"/>
    </row>
    <row r="59" spans="1:12">
      <c r="A59" s="126"/>
      <c r="B59" s="129"/>
      <c r="C59" s="128"/>
    </row>
    <row r="60" spans="1:12">
      <c r="A60" s="126"/>
      <c r="B60" s="129"/>
      <c r="C60" s="128"/>
    </row>
    <row r="61" spans="1:12">
      <c r="A61" s="126"/>
      <c r="B61" s="129"/>
      <c r="C61" s="128"/>
    </row>
    <row r="62" spans="1:12">
      <c r="A62" s="126"/>
      <c r="B62" s="129"/>
      <c r="C62" s="128"/>
    </row>
    <row r="63" spans="1:12">
      <c r="A63" s="126"/>
      <c r="B63" s="129"/>
      <c r="C63" s="128"/>
    </row>
    <row r="64" spans="1:12">
      <c r="A64" s="126"/>
      <c r="B64" s="129"/>
      <c r="C64" s="128"/>
    </row>
    <row r="65" spans="1:3">
      <c r="A65" s="126"/>
      <c r="B65" s="129"/>
      <c r="C65" s="128"/>
    </row>
    <row r="66" spans="1:3">
      <c r="A66" s="126"/>
      <c r="B66" s="129"/>
      <c r="C66" s="128"/>
    </row>
    <row r="67" spans="1:3">
      <c r="A67" s="126"/>
      <c r="B67" s="129"/>
      <c r="C67" s="128"/>
    </row>
    <row r="68" spans="1:3">
      <c r="A68" s="126"/>
      <c r="B68" s="129"/>
      <c r="C68" s="128"/>
    </row>
    <row r="69" spans="1:3">
      <c r="A69" s="49"/>
      <c r="B69" s="50"/>
      <c r="C69" s="130"/>
    </row>
    <row r="70" spans="1:3">
      <c r="A70" s="49"/>
      <c r="B70" s="50"/>
      <c r="C70" s="130"/>
    </row>
    <row r="71" spans="1:3">
      <c r="A71" s="49"/>
      <c r="B71" s="50"/>
      <c r="C71" s="130"/>
    </row>
    <row r="72" spans="1:3">
      <c r="A72" s="49"/>
      <c r="B72" s="50"/>
      <c r="C72" s="130"/>
    </row>
    <row r="73" spans="1:3">
      <c r="A73" s="49"/>
      <c r="B73" s="50"/>
      <c r="C73" s="130"/>
    </row>
    <row r="74" spans="1:3">
      <c r="A74" s="49"/>
      <c r="B74" s="50"/>
      <c r="C74" s="130"/>
    </row>
    <row r="75" spans="1:3">
      <c r="A75" s="49"/>
      <c r="B75" s="50"/>
      <c r="C75" s="130"/>
    </row>
    <row r="76" spans="1:3">
      <c r="A76" s="49"/>
      <c r="B76" s="50"/>
      <c r="C76" s="130"/>
    </row>
    <row r="77" spans="1:3">
      <c r="A77" s="49"/>
      <c r="B77" s="50"/>
      <c r="C77" s="130"/>
    </row>
    <row r="78" spans="1:3">
      <c r="A78" s="49"/>
      <c r="B78" s="50"/>
      <c r="C78" s="130"/>
    </row>
    <row r="79" spans="1:3">
      <c r="A79" s="49"/>
      <c r="B79" s="50"/>
      <c r="C79" s="130"/>
    </row>
    <row r="80" spans="1:3">
      <c r="A80" s="49"/>
      <c r="B80" s="50"/>
      <c r="C80" s="130"/>
    </row>
    <row r="81" spans="1:3">
      <c r="A81" s="49"/>
      <c r="B81" s="50"/>
      <c r="C81" s="130"/>
    </row>
    <row r="82" spans="1:3">
      <c r="A82" s="49"/>
      <c r="B82" s="50"/>
      <c r="C82" s="130"/>
    </row>
    <row r="83" spans="1:3">
      <c r="A83" s="49"/>
      <c r="B83" s="50"/>
      <c r="C83" s="130"/>
    </row>
    <row r="84" spans="1:3">
      <c r="A84" s="49"/>
      <c r="B84" s="50"/>
      <c r="C84" s="130"/>
    </row>
    <row r="85" spans="1:3">
      <c r="A85" s="49"/>
      <c r="B85" s="50"/>
      <c r="C85" s="130"/>
    </row>
    <row r="86" spans="1:3">
      <c r="A86" s="49"/>
      <c r="B86" s="50"/>
      <c r="C86" s="130"/>
    </row>
    <row r="87" spans="1:3">
      <c r="A87" s="49"/>
      <c r="B87" s="50"/>
      <c r="C87" s="130"/>
    </row>
    <row r="88" spans="1:3">
      <c r="A88" s="49"/>
      <c r="B88" s="50"/>
      <c r="C88" s="130"/>
    </row>
    <row r="89" spans="1:3">
      <c r="A89" s="49"/>
      <c r="B89" s="50"/>
      <c r="C89" s="130"/>
    </row>
    <row r="90" spans="1:3">
      <c r="A90" s="49"/>
      <c r="B90" s="50"/>
      <c r="C90" s="130"/>
    </row>
    <row r="91" spans="1:3">
      <c r="A91" s="49"/>
      <c r="B91" s="50"/>
      <c r="C91" s="130"/>
    </row>
    <row r="92" spans="1:3">
      <c r="A92" s="49"/>
      <c r="B92" s="50"/>
      <c r="C92" s="130"/>
    </row>
    <row r="93" spans="1:3">
      <c r="A93" s="49"/>
      <c r="B93" s="50"/>
      <c r="C93" s="130"/>
    </row>
    <row r="94" spans="1:3">
      <c r="A94" s="49"/>
      <c r="B94" s="50"/>
      <c r="C94" s="130"/>
    </row>
    <row r="95" spans="1:3">
      <c r="A95" s="49"/>
      <c r="B95" s="50"/>
      <c r="C95" s="130"/>
    </row>
    <row r="96" spans="1:3">
      <c r="A96" s="49"/>
      <c r="B96" s="50"/>
      <c r="C96" s="130"/>
    </row>
    <row r="97" spans="1:3">
      <c r="A97" s="49"/>
      <c r="B97" s="50"/>
      <c r="C97" s="130"/>
    </row>
    <row r="98" spans="1:3">
      <c r="A98" s="49"/>
      <c r="B98" s="50"/>
      <c r="C98" s="130"/>
    </row>
    <row r="99" spans="1:3">
      <c r="A99" s="49"/>
      <c r="B99" s="50"/>
      <c r="C99" s="130"/>
    </row>
    <row r="100" spans="1:3">
      <c r="A100" s="49"/>
      <c r="B100" s="50"/>
      <c r="C100" s="130"/>
    </row>
    <row r="101" spans="1:3">
      <c r="A101" s="49"/>
      <c r="B101" s="50"/>
      <c r="C101" s="131"/>
    </row>
    <row r="102" spans="1:3">
      <c r="A102" s="49"/>
      <c r="B102" s="50"/>
      <c r="C102" s="131"/>
    </row>
    <row r="103" spans="1:3">
      <c r="A103" s="49"/>
      <c r="B103" s="50"/>
      <c r="C103" s="131"/>
    </row>
    <row r="104" spans="1:3">
      <c r="A104" s="49"/>
      <c r="B104" s="50"/>
      <c r="C104" s="131"/>
    </row>
    <row r="105" spans="1:3">
      <c r="A105" s="49"/>
      <c r="B105" s="50"/>
      <c r="C105" s="131"/>
    </row>
    <row r="106" spans="1:3">
      <c r="A106" s="52"/>
      <c r="B106" s="52"/>
      <c r="C106" s="132"/>
    </row>
    <row r="107" spans="1:3">
      <c r="A107" s="52"/>
      <c r="B107" s="54"/>
      <c r="C107" s="132"/>
    </row>
    <row r="108" spans="1:3" ht="15.75">
      <c r="A108" s="55"/>
      <c r="B108" s="56"/>
      <c r="C108" s="133"/>
    </row>
    <row r="109" spans="1:3" ht="15.75">
      <c r="A109" s="55"/>
      <c r="B109" s="56"/>
      <c r="C109" s="133"/>
    </row>
    <row r="110" spans="1:3" ht="15.75">
      <c r="A110" s="55"/>
      <c r="B110" s="56"/>
      <c r="C110" s="133"/>
    </row>
    <row r="111" spans="1:3" ht="15.75">
      <c r="A111" s="55"/>
      <c r="B111" s="56"/>
      <c r="C111" s="133"/>
    </row>
    <row r="112" spans="1:3" ht="15.75">
      <c r="A112" s="55"/>
      <c r="B112" s="56"/>
      <c r="C112" s="133"/>
    </row>
    <row r="113" spans="1:3" ht="15.75">
      <c r="A113" s="55"/>
      <c r="B113" s="56"/>
      <c r="C113" s="133"/>
    </row>
    <row r="114" spans="1:3" ht="15.75">
      <c r="A114" s="55"/>
      <c r="B114" s="56"/>
      <c r="C114" s="133"/>
    </row>
    <row r="115" spans="1:3" ht="15.75">
      <c r="A115" s="55"/>
      <c r="B115" s="56"/>
      <c r="C115" s="133"/>
    </row>
    <row r="116" spans="1:3" ht="15.75">
      <c r="A116" s="55"/>
      <c r="B116" s="56"/>
      <c r="C116" s="133"/>
    </row>
    <row r="117" spans="1:3" ht="15.75">
      <c r="A117" s="55"/>
      <c r="B117" s="56"/>
      <c r="C117" s="133"/>
    </row>
    <row r="118" spans="1:3" ht="15.75">
      <c r="A118" s="55"/>
      <c r="B118" s="56"/>
      <c r="C118" s="133"/>
    </row>
    <row r="119" spans="1:3" ht="15.75">
      <c r="A119" s="55"/>
      <c r="B119" s="56"/>
      <c r="C119" s="57"/>
    </row>
    <row r="120" spans="1:3">
      <c r="A120" s="58"/>
      <c r="B120" s="59"/>
      <c r="C120" s="60"/>
    </row>
    <row r="121" spans="1:3">
      <c r="A121" s="58"/>
      <c r="B121" s="59"/>
      <c r="C121" s="60"/>
    </row>
    <row r="122" spans="1:3">
      <c r="A122" s="58"/>
      <c r="B122" s="59"/>
      <c r="C122" s="60"/>
    </row>
    <row r="123" spans="1:3">
      <c r="A123" s="58"/>
      <c r="B123" s="59"/>
      <c r="C123" s="60"/>
    </row>
    <row r="124" spans="1:3">
      <c r="A124" s="58"/>
      <c r="B124" s="59"/>
      <c r="C124" s="60"/>
    </row>
    <row r="125" spans="1:3">
      <c r="A125" s="58"/>
      <c r="B125" s="59"/>
      <c r="C125" s="60"/>
    </row>
    <row r="126" spans="1:3">
      <c r="A126" s="58"/>
      <c r="B126" s="59"/>
      <c r="C126" s="60"/>
    </row>
    <row r="127" spans="1:3">
      <c r="A127" s="92"/>
      <c r="B127" s="59"/>
    </row>
    <row r="128" spans="1:3">
      <c r="A128" s="92"/>
      <c r="B128" s="59"/>
    </row>
    <row r="129" spans="1:2">
      <c r="A129" s="92"/>
      <c r="B129" s="59"/>
    </row>
    <row r="130" spans="1:2">
      <c r="A130" s="92"/>
      <c r="B130" s="59"/>
    </row>
    <row r="131" spans="1:2">
      <c r="A131" s="92"/>
    </row>
    <row r="132" spans="1:2">
      <c r="A132" s="92"/>
    </row>
    <row r="133" spans="1:2">
      <c r="A133" s="92"/>
    </row>
  </sheetData>
  <mergeCells count="8">
    <mergeCell ref="I3:I4"/>
    <mergeCell ref="J3:J4"/>
    <mergeCell ref="K3:K4"/>
    <mergeCell ref="L3:L4"/>
    <mergeCell ref="A3:A4"/>
    <mergeCell ref="B3:B4"/>
    <mergeCell ref="D3:D4"/>
    <mergeCell ref="C3:C4"/>
  </mergeCells>
  <pageMargins left="0.7" right="0.7" top="0.75" bottom="0.75" header="0.3" footer="0.3"/>
  <pageSetup paperSize="9" scale="62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K368"/>
  <sheetViews>
    <sheetView zoomScale="70" zoomScaleNormal="70" workbookViewId="0">
      <selection activeCell="A277" sqref="A277"/>
    </sheetView>
  </sheetViews>
  <sheetFormatPr defaultRowHeight="15"/>
  <cols>
    <col min="2" max="2" width="8.28515625" customWidth="1"/>
    <col min="4" max="4" width="7" customWidth="1"/>
    <col min="5" max="35" width="3.7109375" customWidth="1"/>
    <col min="36" max="36" width="9.5703125" customWidth="1"/>
  </cols>
  <sheetData>
    <row r="3" spans="1:37">
      <c r="A3" s="458" t="s">
        <v>241</v>
      </c>
      <c r="B3" s="458"/>
      <c r="C3" s="458"/>
      <c r="D3" s="458"/>
      <c r="E3" s="458"/>
      <c r="F3" s="458"/>
      <c r="G3" s="458"/>
      <c r="H3" s="458"/>
      <c r="I3" s="458"/>
      <c r="J3" s="458"/>
      <c r="K3" s="458"/>
      <c r="L3" s="458"/>
      <c r="M3" s="458"/>
      <c r="N3" s="458"/>
      <c r="O3" s="458"/>
      <c r="P3" s="458"/>
      <c r="Q3" s="458"/>
      <c r="R3" s="458"/>
      <c r="S3" s="458"/>
      <c r="T3" s="458"/>
      <c r="U3" s="458"/>
      <c r="V3" s="458"/>
      <c r="W3" s="458"/>
      <c r="X3" s="458"/>
      <c r="Y3" s="458"/>
      <c r="Z3" s="458"/>
      <c r="AA3" s="458"/>
      <c r="AB3" s="458"/>
      <c r="AC3" s="458"/>
      <c r="AD3" s="458"/>
      <c r="AE3" s="458"/>
      <c r="AF3" s="458"/>
      <c r="AG3" s="458"/>
      <c r="AH3" s="458"/>
      <c r="AI3" s="458"/>
      <c r="AJ3" s="458"/>
      <c r="AK3" s="458"/>
    </row>
    <row r="4" spans="1:37" ht="15.75" thickBot="1"/>
    <row r="5" spans="1:37">
      <c r="A5" s="459" t="s">
        <v>0</v>
      </c>
      <c r="B5" s="460"/>
      <c r="C5" s="1" t="s">
        <v>1</v>
      </c>
      <c r="D5" s="26" t="s">
        <v>2</v>
      </c>
      <c r="E5" s="459" t="s">
        <v>3</v>
      </c>
      <c r="F5" s="463"/>
      <c r="G5" s="463"/>
      <c r="H5" s="463"/>
      <c r="I5" s="463"/>
      <c r="J5" s="463"/>
      <c r="K5" s="463"/>
      <c r="L5" s="463"/>
      <c r="M5" s="463"/>
      <c r="N5" s="463"/>
      <c r="O5" s="463"/>
      <c r="P5" s="463"/>
      <c r="Q5" s="463"/>
      <c r="R5" s="463"/>
      <c r="S5" s="463"/>
      <c r="T5" s="463"/>
      <c r="U5" s="463"/>
      <c r="V5" s="463"/>
      <c r="W5" s="463"/>
      <c r="X5" s="463"/>
      <c r="Y5" s="463"/>
      <c r="Z5" s="463"/>
      <c r="AA5" s="463"/>
      <c r="AB5" s="463"/>
      <c r="AC5" s="463"/>
      <c r="AD5" s="463"/>
      <c r="AE5" s="463"/>
      <c r="AF5" s="463"/>
      <c r="AG5" s="463"/>
      <c r="AH5" s="463"/>
      <c r="AI5" s="460"/>
      <c r="AJ5" s="29" t="s">
        <v>4</v>
      </c>
      <c r="AK5" s="29" t="s">
        <v>4</v>
      </c>
    </row>
    <row r="6" spans="1:37" ht="15.75" thickBot="1">
      <c r="A6" s="461"/>
      <c r="B6" s="462"/>
      <c r="C6" s="2" t="s">
        <v>5</v>
      </c>
      <c r="D6" s="27" t="s">
        <v>6</v>
      </c>
      <c r="E6" s="3">
        <v>1</v>
      </c>
      <c r="F6" s="4">
        <v>2</v>
      </c>
      <c r="G6" s="5">
        <v>3</v>
      </c>
      <c r="H6" s="5">
        <v>4</v>
      </c>
      <c r="I6" s="4">
        <v>5</v>
      </c>
      <c r="J6" s="4">
        <v>6</v>
      </c>
      <c r="K6" s="4">
        <v>7</v>
      </c>
      <c r="L6" s="4">
        <v>8</v>
      </c>
      <c r="M6" s="4">
        <v>9</v>
      </c>
      <c r="N6" s="5">
        <v>10</v>
      </c>
      <c r="O6" s="5">
        <v>11</v>
      </c>
      <c r="P6" s="4">
        <v>12</v>
      </c>
      <c r="Q6" s="4">
        <v>13</v>
      </c>
      <c r="R6" s="4">
        <v>14</v>
      </c>
      <c r="S6" s="4">
        <v>15</v>
      </c>
      <c r="T6" s="4">
        <v>16</v>
      </c>
      <c r="U6" s="5">
        <v>17</v>
      </c>
      <c r="V6" s="5">
        <v>18</v>
      </c>
      <c r="W6" s="4">
        <v>19</v>
      </c>
      <c r="X6" s="4">
        <v>20</v>
      </c>
      <c r="Y6" s="4">
        <v>21</v>
      </c>
      <c r="Z6" s="4">
        <v>22</v>
      </c>
      <c r="AA6" s="4">
        <v>23</v>
      </c>
      <c r="AB6" s="5">
        <v>24</v>
      </c>
      <c r="AC6" s="5">
        <v>25</v>
      </c>
      <c r="AD6" s="4">
        <v>26</v>
      </c>
      <c r="AE6" s="4">
        <v>27</v>
      </c>
      <c r="AF6" s="4">
        <v>28</v>
      </c>
      <c r="AG6" s="4">
        <v>29</v>
      </c>
      <c r="AH6" s="4">
        <v>30</v>
      </c>
      <c r="AI6" s="6">
        <v>31</v>
      </c>
      <c r="AJ6" s="30" t="s">
        <v>38</v>
      </c>
      <c r="AK6" s="31" t="s">
        <v>39</v>
      </c>
    </row>
    <row r="7" spans="1:37">
      <c r="A7" s="7" t="str">
        <f>IF(C7=0," ",VLOOKUP(C7,'Список рабочих'!A$1:B$162,2,0))</f>
        <v>Абрамов Е. В.</v>
      </c>
      <c r="B7" s="8"/>
      <c r="C7" s="9" t="s">
        <v>213</v>
      </c>
      <c r="D7" s="10">
        <v>522</v>
      </c>
      <c r="E7" s="63">
        <v>7.2</v>
      </c>
      <c r="F7" s="63">
        <v>7.2</v>
      </c>
      <c r="G7" s="64"/>
      <c r="H7" s="64"/>
      <c r="I7" s="63"/>
      <c r="J7" s="63"/>
      <c r="K7" s="63"/>
      <c r="L7" s="63"/>
      <c r="M7" s="63"/>
      <c r="N7" s="64"/>
      <c r="O7" s="64"/>
      <c r="P7" s="63"/>
      <c r="Q7" s="63"/>
      <c r="R7" s="63"/>
      <c r="S7" s="63"/>
      <c r="T7" s="63"/>
      <c r="U7" s="64"/>
      <c r="V7" s="64"/>
      <c r="W7" s="63"/>
      <c r="X7" s="63"/>
      <c r="Y7" s="63"/>
      <c r="Z7" s="63"/>
      <c r="AA7" s="63"/>
      <c r="AB7" s="64"/>
      <c r="AC7" s="64"/>
      <c r="AD7" s="63"/>
      <c r="AE7" s="63"/>
      <c r="AF7" s="63"/>
      <c r="AG7" s="63"/>
      <c r="AH7" s="65"/>
      <c r="AI7" s="28"/>
      <c r="AJ7" s="13">
        <f>SUM(E7:AI7)</f>
        <v>14.4</v>
      </c>
      <c r="AK7" s="14">
        <v>2</v>
      </c>
    </row>
    <row r="8" spans="1:37">
      <c r="A8" s="7" t="str">
        <f>IF(C8=0," ",VLOOKUP(C8,'Список рабочих'!A$1:B$162,2,0))</f>
        <v>Бойков А. А.</v>
      </c>
      <c r="B8" s="8"/>
      <c r="C8" s="9" t="s">
        <v>8</v>
      </c>
      <c r="D8" s="10">
        <v>522</v>
      </c>
      <c r="E8" s="61"/>
      <c r="F8" s="61"/>
      <c r="G8" s="62"/>
      <c r="H8" s="62"/>
      <c r="I8" s="61"/>
      <c r="J8" s="61"/>
      <c r="K8" s="61"/>
      <c r="L8" s="61"/>
      <c r="M8" s="61"/>
      <c r="N8" s="62"/>
      <c r="O8" s="62"/>
      <c r="P8" s="61"/>
      <c r="Q8" s="61"/>
      <c r="R8" s="61"/>
      <c r="S8" s="61"/>
      <c r="T8" s="61"/>
      <c r="U8" s="62"/>
      <c r="V8" s="62"/>
      <c r="W8" s="61"/>
      <c r="X8" s="61"/>
      <c r="Y8" s="61"/>
      <c r="Z8" s="61"/>
      <c r="AA8" s="61"/>
      <c r="AB8" s="62"/>
      <c r="AC8" s="62"/>
      <c r="AD8" s="61">
        <v>7.2</v>
      </c>
      <c r="AE8" s="61">
        <v>7.2</v>
      </c>
      <c r="AF8" s="61">
        <v>7.2</v>
      </c>
      <c r="AG8" s="61">
        <v>7.2</v>
      </c>
      <c r="AH8" s="61">
        <v>7.2</v>
      </c>
      <c r="AI8" s="25"/>
      <c r="AJ8" s="32">
        <f t="shared" ref="AJ8:AJ49" si="0">SUM(E8:AI8)</f>
        <v>36</v>
      </c>
      <c r="AK8" s="33">
        <v>5</v>
      </c>
    </row>
    <row r="9" spans="1:37">
      <c r="A9" s="7" t="str">
        <f>IF(C9=0," ",VLOOKUP(C9,'Список рабочих'!A$1:B$162,2,0))</f>
        <v>Буторина Т. М.</v>
      </c>
      <c r="B9" s="8"/>
      <c r="C9" s="9" t="s">
        <v>10</v>
      </c>
      <c r="D9" s="10">
        <v>522</v>
      </c>
      <c r="E9" s="61">
        <v>7.2</v>
      </c>
      <c r="F9" s="61">
        <v>4</v>
      </c>
      <c r="G9" s="62"/>
      <c r="H9" s="62"/>
      <c r="I9" s="61"/>
      <c r="J9" s="61"/>
      <c r="K9" s="61"/>
      <c r="L9" s="61"/>
      <c r="M9" s="61"/>
      <c r="N9" s="62"/>
      <c r="O9" s="62"/>
      <c r="P9" s="61"/>
      <c r="Q9" s="61"/>
      <c r="R9" s="61"/>
      <c r="S9" s="61"/>
      <c r="T9" s="61"/>
      <c r="U9" s="62"/>
      <c r="V9" s="62"/>
      <c r="W9" s="61"/>
      <c r="X9" s="61"/>
      <c r="Y9" s="61"/>
      <c r="Z9" s="61"/>
      <c r="AA9" s="61"/>
      <c r="AB9" s="62"/>
      <c r="AC9" s="62"/>
      <c r="AD9" s="61"/>
      <c r="AE9" s="61"/>
      <c r="AF9" s="61"/>
      <c r="AG9" s="61"/>
      <c r="AH9" s="61"/>
      <c r="AI9" s="25"/>
      <c r="AJ9" s="32">
        <f t="shared" si="0"/>
        <v>11.2</v>
      </c>
      <c r="AK9" s="33">
        <v>2</v>
      </c>
    </row>
    <row r="10" spans="1:37">
      <c r="A10" s="7" t="str">
        <f>IF(C10=0," ",VLOOKUP(C10,'Список рабочих'!A$1:B$162,2,0))</f>
        <v>Бельтюков Д.</v>
      </c>
      <c r="B10" s="8"/>
      <c r="C10" s="9" t="s">
        <v>95</v>
      </c>
      <c r="D10" s="10">
        <v>522</v>
      </c>
      <c r="E10" s="61">
        <v>7.2</v>
      </c>
      <c r="F10" s="61">
        <v>7.2</v>
      </c>
      <c r="G10" s="62"/>
      <c r="H10" s="62"/>
      <c r="I10" s="61">
        <v>7.2</v>
      </c>
      <c r="J10" s="61">
        <v>7.2</v>
      </c>
      <c r="K10" s="61">
        <v>7.2</v>
      </c>
      <c r="L10" s="61">
        <v>7.2</v>
      </c>
      <c r="M10" s="61">
        <v>7.2</v>
      </c>
      <c r="N10" s="62"/>
      <c r="O10" s="62"/>
      <c r="P10" s="61"/>
      <c r="Q10" s="61"/>
      <c r="R10" s="61"/>
      <c r="S10" s="61"/>
      <c r="T10" s="61"/>
      <c r="U10" s="62"/>
      <c r="V10" s="62"/>
      <c r="W10" s="61"/>
      <c r="X10" s="61"/>
      <c r="Y10" s="61"/>
      <c r="Z10" s="61"/>
      <c r="AA10" s="61"/>
      <c r="AB10" s="62"/>
      <c r="AC10" s="62"/>
      <c r="AD10" s="61"/>
      <c r="AE10" s="61"/>
      <c r="AF10" s="61"/>
      <c r="AG10" s="61"/>
      <c r="AH10" s="61"/>
      <c r="AI10" s="25"/>
      <c r="AJ10" s="32">
        <f t="shared" si="0"/>
        <v>50.400000000000006</v>
      </c>
      <c r="AK10" s="33">
        <v>7</v>
      </c>
    </row>
    <row r="11" spans="1:37">
      <c r="A11" s="7" t="str">
        <f>IF(C11=0," ",VLOOKUP(C11,'Список рабочих'!A$1:B$162,2,0))</f>
        <v>Варшуков А.В.</v>
      </c>
      <c r="B11" s="8"/>
      <c r="C11" s="9" t="s">
        <v>73</v>
      </c>
      <c r="D11" s="10">
        <v>522</v>
      </c>
      <c r="E11" s="61">
        <v>7.2</v>
      </c>
      <c r="F11" s="61">
        <v>7.2</v>
      </c>
      <c r="G11" s="62"/>
      <c r="H11" s="62"/>
      <c r="I11" s="61"/>
      <c r="J11" s="61"/>
      <c r="K11" s="61"/>
      <c r="L11" s="61"/>
      <c r="M11" s="61"/>
      <c r="N11" s="62"/>
      <c r="O11" s="62"/>
      <c r="P11" s="61"/>
      <c r="Q11" s="61"/>
      <c r="R11" s="61"/>
      <c r="S11" s="61"/>
      <c r="T11" s="61"/>
      <c r="U11" s="62"/>
      <c r="V11" s="62"/>
      <c r="W11" s="61"/>
      <c r="X11" s="61"/>
      <c r="Y11" s="61"/>
      <c r="Z11" s="61"/>
      <c r="AA11" s="61"/>
      <c r="AB11" s="62"/>
      <c r="AC11" s="62"/>
      <c r="AD11" s="61"/>
      <c r="AE11" s="61"/>
      <c r="AF11" s="61"/>
      <c r="AG11" s="61"/>
      <c r="AH11" s="61"/>
      <c r="AI11" s="25"/>
      <c r="AJ11" s="32">
        <f t="shared" si="0"/>
        <v>14.4</v>
      </c>
      <c r="AK11" s="33">
        <v>2</v>
      </c>
    </row>
    <row r="12" spans="1:37">
      <c r="A12" s="7" t="str">
        <f>IF(C12=0," ",VLOOKUP(C12,'Список рабочих'!A$1:B$162,2,0))</f>
        <v>Вараксин П. А.</v>
      </c>
      <c r="B12" s="8"/>
      <c r="C12" s="9" t="s">
        <v>14</v>
      </c>
      <c r="D12" s="10">
        <v>522</v>
      </c>
      <c r="E12" s="61">
        <v>7.2</v>
      </c>
      <c r="F12" s="61">
        <v>7.2</v>
      </c>
      <c r="G12" s="62"/>
      <c r="H12" s="62"/>
      <c r="I12" s="61">
        <v>7.2</v>
      </c>
      <c r="J12" s="61">
        <v>7.2</v>
      </c>
      <c r="K12" s="61">
        <v>7.2</v>
      </c>
      <c r="L12" s="61">
        <v>7.2</v>
      </c>
      <c r="M12" s="61">
        <v>7.2</v>
      </c>
      <c r="N12" s="62"/>
      <c r="O12" s="62"/>
      <c r="P12" s="61"/>
      <c r="Q12" s="61"/>
      <c r="R12" s="61"/>
      <c r="S12" s="61"/>
      <c r="T12" s="61"/>
      <c r="U12" s="62"/>
      <c r="V12" s="62"/>
      <c r="W12" s="61"/>
      <c r="X12" s="61"/>
      <c r="Y12" s="61"/>
      <c r="Z12" s="61"/>
      <c r="AA12" s="61"/>
      <c r="AB12" s="62"/>
      <c r="AC12" s="62"/>
      <c r="AD12" s="61"/>
      <c r="AE12" s="61"/>
      <c r="AF12" s="61"/>
      <c r="AG12" s="61"/>
      <c r="AH12" s="61"/>
      <c r="AI12" s="25"/>
      <c r="AJ12" s="32">
        <f t="shared" si="0"/>
        <v>50.400000000000006</v>
      </c>
      <c r="AK12" s="33">
        <v>7</v>
      </c>
    </row>
    <row r="13" spans="1:37">
      <c r="A13" s="7" t="str">
        <f>IF(C13=0," ",VLOOKUP(C13,'Список рабочих'!A$1:B$162,2,0))</f>
        <v>Васьковский С. В.</v>
      </c>
      <c r="B13" s="8"/>
      <c r="C13" s="9" t="s">
        <v>191</v>
      </c>
      <c r="D13" s="10">
        <v>522</v>
      </c>
      <c r="E13" s="61">
        <v>7.2</v>
      </c>
      <c r="F13" s="61">
        <v>7.2</v>
      </c>
      <c r="G13" s="62"/>
      <c r="H13" s="62"/>
      <c r="I13" s="61">
        <v>7.2</v>
      </c>
      <c r="J13" s="61">
        <v>7.2</v>
      </c>
      <c r="K13" s="61">
        <v>7.2</v>
      </c>
      <c r="L13" s="61">
        <v>7.2</v>
      </c>
      <c r="M13" s="61">
        <v>7.2</v>
      </c>
      <c r="N13" s="62"/>
      <c r="O13" s="62"/>
      <c r="P13" s="61">
        <v>7.2</v>
      </c>
      <c r="Q13" s="61"/>
      <c r="R13" s="61"/>
      <c r="S13" s="61"/>
      <c r="T13" s="61"/>
      <c r="U13" s="62"/>
      <c r="V13" s="62"/>
      <c r="W13" s="61"/>
      <c r="X13" s="61"/>
      <c r="Y13" s="61"/>
      <c r="Z13" s="61"/>
      <c r="AA13" s="61"/>
      <c r="AB13" s="62"/>
      <c r="AC13" s="62"/>
      <c r="AD13" s="61"/>
      <c r="AE13" s="61"/>
      <c r="AF13" s="61"/>
      <c r="AG13" s="61"/>
      <c r="AH13" s="61"/>
      <c r="AI13" s="25"/>
      <c r="AJ13" s="32">
        <f t="shared" si="0"/>
        <v>57.600000000000009</v>
      </c>
      <c r="AK13" s="33">
        <v>8</v>
      </c>
    </row>
    <row r="14" spans="1:37">
      <c r="A14" s="15" t="str">
        <f>IF(C14=0," ",VLOOKUP(C14,'Список рабочих'!A$1:B$162,2,0))</f>
        <v>Вдовин А. А.</v>
      </c>
      <c r="B14" s="16"/>
      <c r="C14" s="17" t="s">
        <v>84</v>
      </c>
      <c r="D14" s="10">
        <v>522</v>
      </c>
      <c r="E14" s="61">
        <v>7.2</v>
      </c>
      <c r="F14" s="61">
        <v>7.2</v>
      </c>
      <c r="G14" s="62"/>
      <c r="H14" s="62"/>
      <c r="I14" s="61">
        <v>7.2</v>
      </c>
      <c r="J14" s="61">
        <v>7.2</v>
      </c>
      <c r="K14" s="61">
        <v>7.2</v>
      </c>
      <c r="L14" s="61">
        <v>7.2</v>
      </c>
      <c r="M14" s="61">
        <v>7.2</v>
      </c>
      <c r="N14" s="62"/>
      <c r="O14" s="62"/>
      <c r="P14" s="61"/>
      <c r="Q14" s="61"/>
      <c r="R14" s="61"/>
      <c r="S14" s="61"/>
      <c r="T14" s="61"/>
      <c r="U14" s="62"/>
      <c r="V14" s="62"/>
      <c r="W14" s="61"/>
      <c r="X14" s="61"/>
      <c r="Y14" s="61"/>
      <c r="Z14" s="61"/>
      <c r="AA14" s="61"/>
      <c r="AB14" s="62"/>
      <c r="AC14" s="62"/>
      <c r="AD14" s="61"/>
      <c r="AE14" s="61"/>
      <c r="AF14" s="61"/>
      <c r="AG14" s="61"/>
      <c r="AH14" s="61"/>
      <c r="AI14" s="25"/>
      <c r="AJ14" s="32">
        <f t="shared" si="0"/>
        <v>50.400000000000006</v>
      </c>
      <c r="AK14" s="33">
        <v>7</v>
      </c>
    </row>
    <row r="15" spans="1:37">
      <c r="A15" s="7" t="str">
        <f>IF(C15=0," ",VLOOKUP(C15,'Список рабочих'!A$1:B$162,2,0))</f>
        <v>Гребенюк И.А.</v>
      </c>
      <c r="B15" s="8"/>
      <c r="C15" s="9" t="s">
        <v>83</v>
      </c>
      <c r="D15" s="10">
        <v>522</v>
      </c>
      <c r="E15" s="61">
        <v>7.2</v>
      </c>
      <c r="F15" s="61">
        <v>7.2</v>
      </c>
      <c r="G15" s="62"/>
      <c r="H15" s="62"/>
      <c r="I15" s="61"/>
      <c r="J15" s="61"/>
      <c r="K15" s="61"/>
      <c r="L15" s="61"/>
      <c r="M15" s="61"/>
      <c r="N15" s="62"/>
      <c r="O15" s="62"/>
      <c r="P15" s="61"/>
      <c r="Q15" s="61"/>
      <c r="R15" s="61"/>
      <c r="S15" s="61"/>
      <c r="T15" s="61"/>
      <c r="U15" s="62"/>
      <c r="V15" s="62"/>
      <c r="W15" s="61"/>
      <c r="X15" s="61"/>
      <c r="Y15" s="61"/>
      <c r="Z15" s="61"/>
      <c r="AA15" s="61"/>
      <c r="AB15" s="62"/>
      <c r="AC15" s="62"/>
      <c r="AD15" s="61"/>
      <c r="AE15" s="61"/>
      <c r="AF15" s="61"/>
      <c r="AG15" s="61"/>
      <c r="AH15" s="61"/>
      <c r="AI15" s="25"/>
      <c r="AJ15" s="32">
        <f t="shared" si="0"/>
        <v>14.4</v>
      </c>
      <c r="AK15" s="33">
        <v>2</v>
      </c>
    </row>
    <row r="16" spans="1:37">
      <c r="A16" s="7" t="str">
        <f>IF(C16=0," ",VLOOKUP(C16,'Список рабочих'!A$1:B$162,2,0))</f>
        <v>Головкин А. В.</v>
      </c>
      <c r="B16" s="8"/>
      <c r="C16" s="9" t="s">
        <v>17</v>
      </c>
      <c r="D16" s="10">
        <v>522</v>
      </c>
      <c r="E16" s="61">
        <v>7.2</v>
      </c>
      <c r="F16" s="61">
        <v>7.2</v>
      </c>
      <c r="G16" s="62"/>
      <c r="H16" s="62"/>
      <c r="I16" s="61">
        <v>7.2</v>
      </c>
      <c r="J16" s="61">
        <v>7.2</v>
      </c>
      <c r="K16" s="61">
        <v>7.2</v>
      </c>
      <c r="L16" s="61">
        <v>7.2</v>
      </c>
      <c r="M16" s="61">
        <v>7.2</v>
      </c>
      <c r="N16" s="62"/>
      <c r="O16" s="62"/>
      <c r="P16" s="61"/>
      <c r="Q16" s="61"/>
      <c r="R16" s="61"/>
      <c r="S16" s="61"/>
      <c r="T16" s="61"/>
      <c r="U16" s="62"/>
      <c r="V16" s="62"/>
      <c r="W16" s="61"/>
      <c r="X16" s="61"/>
      <c r="Y16" s="61"/>
      <c r="Z16" s="61"/>
      <c r="AA16" s="61"/>
      <c r="AB16" s="62"/>
      <c r="AC16" s="62"/>
      <c r="AD16" s="61"/>
      <c r="AE16" s="61"/>
      <c r="AF16" s="61"/>
      <c r="AG16" s="61"/>
      <c r="AH16" s="61"/>
      <c r="AI16" s="25"/>
      <c r="AJ16" s="32">
        <f t="shared" si="0"/>
        <v>50.400000000000006</v>
      </c>
      <c r="AK16" s="33">
        <v>7</v>
      </c>
    </row>
    <row r="17" spans="1:37">
      <c r="A17" s="7" t="str">
        <f>IF(C17=0," ",VLOOKUP(C17,'Список рабочих'!A$1:B$162,2,0))</f>
        <v>Гуменный Д. В.</v>
      </c>
      <c r="B17" s="8"/>
      <c r="C17" s="9" t="s">
        <v>159</v>
      </c>
      <c r="D17" s="10">
        <v>522</v>
      </c>
      <c r="E17" s="61">
        <v>7.2</v>
      </c>
      <c r="F17" s="61">
        <v>7.2</v>
      </c>
      <c r="G17" s="62"/>
      <c r="H17" s="62"/>
      <c r="I17" s="61">
        <v>7.2</v>
      </c>
      <c r="J17" s="61">
        <v>7.2</v>
      </c>
      <c r="K17" s="61"/>
      <c r="L17" s="61"/>
      <c r="M17" s="61"/>
      <c r="N17" s="62"/>
      <c r="O17" s="62"/>
      <c r="P17" s="61"/>
      <c r="Q17" s="61"/>
      <c r="R17" s="61"/>
      <c r="S17" s="61"/>
      <c r="T17" s="61"/>
      <c r="U17" s="62"/>
      <c r="V17" s="62"/>
      <c r="W17" s="61"/>
      <c r="X17" s="61"/>
      <c r="Y17" s="61"/>
      <c r="Z17" s="61"/>
      <c r="AA17" s="61"/>
      <c r="AB17" s="62"/>
      <c r="AC17" s="62"/>
      <c r="AD17" s="61"/>
      <c r="AE17" s="61"/>
      <c r="AF17" s="61"/>
      <c r="AG17" s="61"/>
      <c r="AH17" s="61"/>
      <c r="AI17" s="25"/>
      <c r="AJ17" s="32">
        <f t="shared" si="0"/>
        <v>28.8</v>
      </c>
      <c r="AK17" s="33">
        <v>4</v>
      </c>
    </row>
    <row r="18" spans="1:37">
      <c r="A18" s="7" t="str">
        <f>IF(C18=0," ",VLOOKUP(C18,'Список рабочих'!A$1:B$162,2,0))</f>
        <v>Жуков С. А.</v>
      </c>
      <c r="B18" s="8"/>
      <c r="C18" s="9" t="s">
        <v>101</v>
      </c>
      <c r="D18" s="10">
        <v>522</v>
      </c>
      <c r="E18" s="61">
        <v>7.2</v>
      </c>
      <c r="F18" s="61">
        <v>7.2</v>
      </c>
      <c r="G18" s="62"/>
      <c r="H18" s="62"/>
      <c r="I18" s="61">
        <v>7.2</v>
      </c>
      <c r="J18" s="61">
        <v>7.2</v>
      </c>
      <c r="K18" s="61">
        <v>7.2</v>
      </c>
      <c r="L18" s="61">
        <v>7.2</v>
      </c>
      <c r="M18" s="61">
        <v>7.2</v>
      </c>
      <c r="N18" s="62"/>
      <c r="O18" s="62"/>
      <c r="P18" s="61"/>
      <c r="Q18" s="61"/>
      <c r="R18" s="61"/>
      <c r="S18" s="61"/>
      <c r="T18" s="61"/>
      <c r="U18" s="62"/>
      <c r="V18" s="62"/>
      <c r="W18" s="61"/>
      <c r="X18" s="61"/>
      <c r="Y18" s="61"/>
      <c r="Z18" s="61"/>
      <c r="AA18" s="61"/>
      <c r="AB18" s="62"/>
      <c r="AC18" s="62"/>
      <c r="AD18" s="61"/>
      <c r="AE18" s="61"/>
      <c r="AF18" s="61"/>
      <c r="AG18" s="61"/>
      <c r="AH18" s="61"/>
      <c r="AI18" s="25"/>
      <c r="AJ18" s="32">
        <f t="shared" si="0"/>
        <v>50.400000000000006</v>
      </c>
      <c r="AK18" s="33">
        <v>7</v>
      </c>
    </row>
    <row r="19" spans="1:37">
      <c r="A19" s="18" t="str">
        <f>IF(C19=0," ",VLOOKUP(C19,'Список рабочих'!A$1:B$162,2,0))</f>
        <v>Иванов А. В.</v>
      </c>
      <c r="B19" s="19"/>
      <c r="C19" s="9" t="s">
        <v>22</v>
      </c>
      <c r="D19" s="10">
        <v>522</v>
      </c>
      <c r="E19" s="61">
        <v>7.2</v>
      </c>
      <c r="F19" s="61">
        <v>7.2</v>
      </c>
      <c r="G19" s="62"/>
      <c r="H19" s="62"/>
      <c r="I19" s="61">
        <v>7.2</v>
      </c>
      <c r="J19" s="61">
        <v>7.2</v>
      </c>
      <c r="K19" s="61">
        <v>7.2</v>
      </c>
      <c r="L19" s="61">
        <v>7.2</v>
      </c>
      <c r="M19" s="61">
        <v>7.2</v>
      </c>
      <c r="N19" s="62"/>
      <c r="O19" s="62"/>
      <c r="P19" s="61">
        <v>7.2</v>
      </c>
      <c r="Q19" s="61">
        <v>7.2</v>
      </c>
      <c r="R19" s="61">
        <v>7.2</v>
      </c>
      <c r="S19" s="61">
        <v>7.2</v>
      </c>
      <c r="T19" s="61">
        <v>7.2</v>
      </c>
      <c r="U19" s="62"/>
      <c r="V19" s="62"/>
      <c r="W19" s="61">
        <v>7.2</v>
      </c>
      <c r="X19" s="61">
        <v>7.2</v>
      </c>
      <c r="Y19" s="61">
        <v>7.2</v>
      </c>
      <c r="Z19" s="61">
        <v>7.2</v>
      </c>
      <c r="AA19" s="61">
        <v>7.2</v>
      </c>
      <c r="AB19" s="62"/>
      <c r="AC19" s="62"/>
      <c r="AD19" s="61">
        <v>7.2</v>
      </c>
      <c r="AE19" s="61">
        <v>7.2</v>
      </c>
      <c r="AF19" s="61">
        <v>7.2</v>
      </c>
      <c r="AG19" s="61">
        <v>7.2</v>
      </c>
      <c r="AH19" s="61">
        <v>7.2</v>
      </c>
      <c r="AI19" s="25"/>
      <c r="AJ19" s="32">
        <f t="shared" si="0"/>
        <v>158.39999999999998</v>
      </c>
      <c r="AK19" s="33">
        <v>22</v>
      </c>
    </row>
    <row r="20" spans="1:37">
      <c r="A20" s="20" t="str">
        <f>IF(C20=0," ",VLOOKUP(C20,'Список рабочих'!A$1:B$162,2,0))</f>
        <v>Иванов Д. В.</v>
      </c>
      <c r="B20" s="21"/>
      <c r="C20" s="17" t="s">
        <v>107</v>
      </c>
      <c r="D20" s="10">
        <v>522</v>
      </c>
      <c r="E20" s="61">
        <v>7.2</v>
      </c>
      <c r="F20" s="61"/>
      <c r="G20" s="62"/>
      <c r="H20" s="62"/>
      <c r="I20" s="61">
        <v>7.2</v>
      </c>
      <c r="J20" s="61">
        <v>7.2</v>
      </c>
      <c r="K20" s="61">
        <v>7.2</v>
      </c>
      <c r="L20" s="61">
        <v>7.2</v>
      </c>
      <c r="M20" s="61">
        <v>7.2</v>
      </c>
      <c r="N20" s="62"/>
      <c r="O20" s="62"/>
      <c r="P20" s="61">
        <v>7.2</v>
      </c>
      <c r="Q20" s="61">
        <v>7.2</v>
      </c>
      <c r="R20" s="61">
        <v>7.2</v>
      </c>
      <c r="S20" s="61">
        <v>7.2</v>
      </c>
      <c r="T20" s="61">
        <v>7.2</v>
      </c>
      <c r="U20" s="62"/>
      <c r="V20" s="62"/>
      <c r="W20" s="61">
        <v>7.2</v>
      </c>
      <c r="X20" s="61">
        <v>7.2</v>
      </c>
      <c r="Y20" s="61">
        <v>7.2</v>
      </c>
      <c r="Z20" s="61">
        <v>7.2</v>
      </c>
      <c r="AA20" s="61"/>
      <c r="AB20" s="62"/>
      <c r="AC20" s="62"/>
      <c r="AD20" s="61">
        <v>7.2</v>
      </c>
      <c r="AE20" s="61">
        <v>7.2</v>
      </c>
      <c r="AF20" s="61">
        <v>7.2</v>
      </c>
      <c r="AG20" s="61">
        <v>7.2</v>
      </c>
      <c r="AH20" s="61">
        <v>7.2</v>
      </c>
      <c r="AI20" s="25"/>
      <c r="AJ20" s="32">
        <f t="shared" si="0"/>
        <v>144</v>
      </c>
      <c r="AK20" s="33">
        <v>21</v>
      </c>
    </row>
    <row r="21" spans="1:37">
      <c r="A21" s="7" t="str">
        <f>IF(C21=0," ",VLOOKUP(C21,'Список рабочих'!A$1:B$162,2,0))</f>
        <v>Исаков С. А.</v>
      </c>
      <c r="B21" s="8"/>
      <c r="C21" s="9" t="s">
        <v>26</v>
      </c>
      <c r="D21" s="10">
        <v>522</v>
      </c>
      <c r="E21" s="61">
        <v>7.2</v>
      </c>
      <c r="F21" s="61">
        <v>7.2</v>
      </c>
      <c r="G21" s="62"/>
      <c r="H21" s="62"/>
      <c r="I21" s="61">
        <v>7.2</v>
      </c>
      <c r="J21" s="61">
        <v>7.2</v>
      </c>
      <c r="K21" s="61">
        <v>7.2</v>
      </c>
      <c r="L21" s="61">
        <v>7.2</v>
      </c>
      <c r="M21" s="61">
        <v>7.2</v>
      </c>
      <c r="N21" s="62"/>
      <c r="O21" s="62"/>
      <c r="P21" s="61"/>
      <c r="Q21" s="61"/>
      <c r="R21" s="61"/>
      <c r="S21" s="61"/>
      <c r="T21" s="61"/>
      <c r="U21" s="62"/>
      <c r="V21" s="62"/>
      <c r="W21" s="61"/>
      <c r="X21" s="61"/>
      <c r="Y21" s="61"/>
      <c r="Z21" s="61"/>
      <c r="AA21" s="61"/>
      <c r="AB21" s="62"/>
      <c r="AC21" s="62"/>
      <c r="AD21" s="61"/>
      <c r="AE21" s="61"/>
      <c r="AF21" s="61"/>
      <c r="AG21" s="61"/>
      <c r="AH21" s="61"/>
      <c r="AI21" s="25"/>
      <c r="AJ21" s="32">
        <f t="shared" si="0"/>
        <v>50.400000000000006</v>
      </c>
      <c r="AK21" s="33">
        <v>7</v>
      </c>
    </row>
    <row r="22" spans="1:37">
      <c r="A22" s="7" t="str">
        <f>IF(C22=0," ",VLOOKUP(C22,'Список рабочих'!A$1:B$162,2,0))</f>
        <v>Кузьменков С. Д.</v>
      </c>
      <c r="B22" s="8"/>
      <c r="C22" s="9" t="s">
        <v>226</v>
      </c>
      <c r="D22" s="10">
        <v>522</v>
      </c>
      <c r="E22" s="61">
        <v>7.2</v>
      </c>
      <c r="F22" s="61">
        <v>7.2</v>
      </c>
      <c r="G22" s="62"/>
      <c r="H22" s="62"/>
      <c r="I22" s="61">
        <v>7.2</v>
      </c>
      <c r="J22" s="61">
        <v>7.2</v>
      </c>
      <c r="K22" s="61"/>
      <c r="L22" s="61"/>
      <c r="M22" s="61"/>
      <c r="N22" s="62"/>
      <c r="O22" s="62"/>
      <c r="P22" s="61"/>
      <c r="Q22" s="61"/>
      <c r="R22" s="61"/>
      <c r="S22" s="61"/>
      <c r="T22" s="61"/>
      <c r="U22" s="62"/>
      <c r="V22" s="62"/>
      <c r="W22" s="61"/>
      <c r="X22" s="61"/>
      <c r="Y22" s="61"/>
      <c r="Z22" s="61"/>
      <c r="AA22" s="61"/>
      <c r="AB22" s="62"/>
      <c r="AC22" s="62"/>
      <c r="AD22" s="61"/>
      <c r="AE22" s="61"/>
      <c r="AF22" s="61"/>
      <c r="AG22" s="61"/>
      <c r="AH22" s="61"/>
      <c r="AI22" s="25"/>
      <c r="AJ22" s="32">
        <f t="shared" si="0"/>
        <v>28.8</v>
      </c>
      <c r="AK22" s="33">
        <v>4</v>
      </c>
    </row>
    <row r="23" spans="1:37">
      <c r="A23" s="7" t="e">
        <f>IF(C23=0," ",VLOOKUP(C23,'Список рабочих'!A$1:B$162,2,0))</f>
        <v>#N/A</v>
      </c>
      <c r="B23" s="8"/>
      <c r="C23" s="9" t="s">
        <v>228</v>
      </c>
      <c r="D23" s="10">
        <v>522</v>
      </c>
      <c r="E23" s="61">
        <v>7.2</v>
      </c>
      <c r="F23" s="61">
        <v>7.2</v>
      </c>
      <c r="G23" s="62"/>
      <c r="H23" s="62"/>
      <c r="I23" s="61">
        <v>7.2</v>
      </c>
      <c r="J23" s="61">
        <v>7.2</v>
      </c>
      <c r="K23" s="61"/>
      <c r="L23" s="61"/>
      <c r="M23" s="61"/>
      <c r="N23" s="62"/>
      <c r="O23" s="62"/>
      <c r="P23" s="61"/>
      <c r="Q23" s="61"/>
      <c r="R23" s="61"/>
      <c r="S23" s="61"/>
      <c r="T23" s="61"/>
      <c r="U23" s="62"/>
      <c r="V23" s="62"/>
      <c r="W23" s="61"/>
      <c r="X23" s="61"/>
      <c r="Y23" s="61"/>
      <c r="Z23" s="61"/>
      <c r="AA23" s="61"/>
      <c r="AB23" s="62"/>
      <c r="AC23" s="62"/>
      <c r="AD23" s="61"/>
      <c r="AE23" s="61"/>
      <c r="AF23" s="61"/>
      <c r="AG23" s="61"/>
      <c r="AH23" s="61"/>
      <c r="AI23" s="25"/>
      <c r="AJ23" s="32">
        <f t="shared" si="0"/>
        <v>28.8</v>
      </c>
      <c r="AK23" s="33">
        <v>4</v>
      </c>
    </row>
    <row r="24" spans="1:37">
      <c r="A24" s="7" t="str">
        <f>IF(C24=0," ",VLOOKUP(C24,'Список рабочих'!A$1:B$162,2,0))</f>
        <v>Кондратюк И. М.</v>
      </c>
      <c r="B24" s="8"/>
      <c r="C24" s="17" t="s">
        <v>93</v>
      </c>
      <c r="D24" s="10">
        <v>522</v>
      </c>
      <c r="E24" s="61">
        <v>7.2</v>
      </c>
      <c r="F24" s="61">
        <v>7.2</v>
      </c>
      <c r="G24" s="62"/>
      <c r="H24" s="62"/>
      <c r="I24" s="61">
        <v>7.2</v>
      </c>
      <c r="J24" s="61">
        <v>7.2</v>
      </c>
      <c r="K24" s="61">
        <v>7.2</v>
      </c>
      <c r="L24" s="61">
        <v>7.2</v>
      </c>
      <c r="M24" s="61">
        <v>7.2</v>
      </c>
      <c r="N24" s="62"/>
      <c r="O24" s="62"/>
      <c r="P24" s="61"/>
      <c r="Q24" s="61"/>
      <c r="R24" s="61"/>
      <c r="S24" s="61"/>
      <c r="T24" s="61"/>
      <c r="U24" s="62"/>
      <c r="V24" s="62"/>
      <c r="W24" s="61"/>
      <c r="X24" s="61"/>
      <c r="Y24" s="61"/>
      <c r="Z24" s="61"/>
      <c r="AA24" s="61"/>
      <c r="AB24" s="62"/>
      <c r="AC24" s="62"/>
      <c r="AD24" s="61"/>
      <c r="AE24" s="61"/>
      <c r="AF24" s="61"/>
      <c r="AG24" s="61"/>
      <c r="AH24" s="61"/>
      <c r="AI24" s="25"/>
      <c r="AJ24" s="32">
        <f t="shared" si="0"/>
        <v>50.400000000000006</v>
      </c>
      <c r="AK24" s="33">
        <v>7</v>
      </c>
    </row>
    <row r="25" spans="1:37">
      <c r="A25" s="7" t="str">
        <f>IF(C25=0," ",VLOOKUP(C25,'Список рабочих'!A$1:B$162,2,0))</f>
        <v>Казак А. В.</v>
      </c>
      <c r="B25" s="8"/>
      <c r="C25" s="9" t="s">
        <v>28</v>
      </c>
      <c r="D25" s="10">
        <v>522</v>
      </c>
      <c r="E25" s="61">
        <v>7.2</v>
      </c>
      <c r="F25" s="61">
        <v>7.2</v>
      </c>
      <c r="G25" s="62"/>
      <c r="H25" s="62"/>
      <c r="I25" s="61"/>
      <c r="J25" s="61"/>
      <c r="K25" s="61"/>
      <c r="L25" s="61"/>
      <c r="M25" s="61"/>
      <c r="N25" s="62"/>
      <c r="O25" s="62"/>
      <c r="P25" s="61"/>
      <c r="Q25" s="61"/>
      <c r="R25" s="61"/>
      <c r="S25" s="61"/>
      <c r="T25" s="61"/>
      <c r="U25" s="62"/>
      <c r="V25" s="62"/>
      <c r="W25" s="61"/>
      <c r="X25" s="61"/>
      <c r="Y25" s="61"/>
      <c r="Z25" s="61"/>
      <c r="AA25" s="61"/>
      <c r="AB25" s="62"/>
      <c r="AC25" s="62"/>
      <c r="AD25" s="61"/>
      <c r="AE25" s="61"/>
      <c r="AF25" s="61"/>
      <c r="AG25" s="61"/>
      <c r="AH25" s="61"/>
      <c r="AI25" s="25"/>
      <c r="AJ25" s="32">
        <f t="shared" si="0"/>
        <v>14.4</v>
      </c>
      <c r="AK25" s="33">
        <v>2</v>
      </c>
    </row>
    <row r="26" spans="1:37">
      <c r="A26" s="7" t="str">
        <f>IF(C26=0," ",VLOOKUP(C26,'Список рабочих'!A$1:B$162,2,0))</f>
        <v>Комиссаров Д. В.</v>
      </c>
      <c r="B26" s="8"/>
      <c r="C26" s="9" t="s">
        <v>32</v>
      </c>
      <c r="D26" s="10">
        <v>522</v>
      </c>
      <c r="E26" s="61"/>
      <c r="F26" s="61"/>
      <c r="G26" s="62"/>
      <c r="H26" s="62"/>
      <c r="I26" s="61"/>
      <c r="J26" s="61"/>
      <c r="K26" s="61"/>
      <c r="L26" s="61"/>
      <c r="M26" s="61"/>
      <c r="N26" s="62"/>
      <c r="O26" s="62"/>
      <c r="P26" s="61">
        <v>7.2</v>
      </c>
      <c r="Q26" s="61">
        <v>7.2</v>
      </c>
      <c r="R26" s="61">
        <v>7.2</v>
      </c>
      <c r="S26" s="61">
        <v>7.2</v>
      </c>
      <c r="T26" s="61">
        <v>7.2</v>
      </c>
      <c r="U26" s="62"/>
      <c r="V26" s="62"/>
      <c r="W26" s="61">
        <v>7.2</v>
      </c>
      <c r="X26" s="61">
        <v>7.2</v>
      </c>
      <c r="Y26" s="61">
        <v>7.2</v>
      </c>
      <c r="Z26" s="61">
        <v>7.2</v>
      </c>
      <c r="AA26" s="61">
        <v>7.2</v>
      </c>
      <c r="AB26" s="62"/>
      <c r="AC26" s="62"/>
      <c r="AD26" s="61">
        <v>7.2</v>
      </c>
      <c r="AE26" s="61">
        <v>7.2</v>
      </c>
      <c r="AF26" s="61">
        <v>7.2</v>
      </c>
      <c r="AG26" s="61">
        <v>7.2</v>
      </c>
      <c r="AH26" s="61">
        <v>7.2</v>
      </c>
      <c r="AI26" s="25"/>
      <c r="AJ26" s="32">
        <f t="shared" si="0"/>
        <v>108.00000000000003</v>
      </c>
      <c r="AK26" s="33">
        <v>15</v>
      </c>
    </row>
    <row r="27" spans="1:37">
      <c r="A27" s="18" t="str">
        <f>IF(C27=0," ",VLOOKUP(C27,'Список рабочих'!A$1:B$162,2,0))</f>
        <v>Митнев А. П.</v>
      </c>
      <c r="B27" s="19"/>
      <c r="C27" s="9" t="s">
        <v>219</v>
      </c>
      <c r="D27" s="10">
        <v>522</v>
      </c>
      <c r="E27" s="61">
        <v>7.2</v>
      </c>
      <c r="F27" s="61">
        <v>7.2</v>
      </c>
      <c r="G27" s="62"/>
      <c r="H27" s="62"/>
      <c r="I27" s="61"/>
      <c r="J27" s="61"/>
      <c r="K27" s="61"/>
      <c r="L27" s="61"/>
      <c r="M27" s="61"/>
      <c r="N27" s="62"/>
      <c r="O27" s="62"/>
      <c r="P27" s="61"/>
      <c r="Q27" s="61"/>
      <c r="R27" s="61"/>
      <c r="S27" s="61"/>
      <c r="T27" s="61"/>
      <c r="U27" s="62"/>
      <c r="V27" s="62"/>
      <c r="W27" s="61"/>
      <c r="X27" s="61"/>
      <c r="Y27" s="61"/>
      <c r="Z27" s="61"/>
      <c r="AA27" s="61"/>
      <c r="AB27" s="62"/>
      <c r="AC27" s="62"/>
      <c r="AD27" s="61"/>
      <c r="AE27" s="61"/>
      <c r="AF27" s="61"/>
      <c r="AG27" s="61"/>
      <c r="AH27" s="61"/>
      <c r="AI27" s="25"/>
      <c r="AJ27" s="32">
        <f t="shared" si="0"/>
        <v>14.4</v>
      </c>
      <c r="AK27" s="33">
        <v>2</v>
      </c>
    </row>
    <row r="28" spans="1:37">
      <c r="A28" s="7" t="str">
        <f>IF(C28=0," ",VLOOKUP(C28,'Список рабочих'!A$1:B$162,2,0))</f>
        <v>Мотовилин Э.В.</v>
      </c>
      <c r="B28" s="8"/>
      <c r="C28" s="9" t="s">
        <v>215</v>
      </c>
      <c r="D28" s="10">
        <v>522</v>
      </c>
      <c r="E28" s="61">
        <v>7.2</v>
      </c>
      <c r="F28" s="61">
        <v>7.2</v>
      </c>
      <c r="G28" s="62"/>
      <c r="H28" s="62"/>
      <c r="I28" s="61"/>
      <c r="J28" s="61"/>
      <c r="K28" s="61"/>
      <c r="L28" s="61"/>
      <c r="M28" s="61"/>
      <c r="N28" s="62"/>
      <c r="O28" s="62"/>
      <c r="P28" s="61"/>
      <c r="Q28" s="61"/>
      <c r="R28" s="61"/>
      <c r="S28" s="61"/>
      <c r="T28" s="61"/>
      <c r="U28" s="62"/>
      <c r="V28" s="62"/>
      <c r="W28" s="61"/>
      <c r="X28" s="61"/>
      <c r="Y28" s="61"/>
      <c r="Z28" s="61"/>
      <c r="AA28" s="61"/>
      <c r="AB28" s="62"/>
      <c r="AC28" s="62"/>
      <c r="AD28" s="61"/>
      <c r="AE28" s="61"/>
      <c r="AF28" s="61"/>
      <c r="AG28" s="61"/>
      <c r="AH28" s="61"/>
      <c r="AI28" s="25"/>
      <c r="AJ28" s="32">
        <f t="shared" si="0"/>
        <v>14.4</v>
      </c>
      <c r="AK28" s="33">
        <v>2</v>
      </c>
    </row>
    <row r="29" spans="1:37">
      <c r="A29" s="7" t="str">
        <f>IF(C29=0," ",VLOOKUP(C29,'Список рабочих'!A$1:B$162,2,0))</f>
        <v>Муковнин Д. В.</v>
      </c>
      <c r="B29" s="8"/>
      <c r="C29" s="9" t="s">
        <v>121</v>
      </c>
      <c r="D29" s="10">
        <v>522</v>
      </c>
      <c r="E29" s="61">
        <v>7.2</v>
      </c>
      <c r="F29" s="61">
        <v>7.2</v>
      </c>
      <c r="G29" s="62"/>
      <c r="H29" s="62"/>
      <c r="I29" s="61">
        <v>7.2</v>
      </c>
      <c r="J29" s="61"/>
      <c r="K29" s="61"/>
      <c r="L29" s="61"/>
      <c r="M29" s="61"/>
      <c r="N29" s="62"/>
      <c r="O29" s="62"/>
      <c r="P29" s="61"/>
      <c r="Q29" s="61"/>
      <c r="R29" s="61"/>
      <c r="S29" s="61"/>
      <c r="T29" s="61"/>
      <c r="U29" s="62"/>
      <c r="V29" s="62"/>
      <c r="W29" s="61"/>
      <c r="X29" s="61"/>
      <c r="Y29" s="61"/>
      <c r="Z29" s="61"/>
      <c r="AA29" s="61"/>
      <c r="AB29" s="62"/>
      <c r="AC29" s="62"/>
      <c r="AD29" s="61"/>
      <c r="AE29" s="61"/>
      <c r="AF29" s="61"/>
      <c r="AG29" s="61"/>
      <c r="AH29" s="61"/>
      <c r="AI29" s="25"/>
      <c r="AJ29" s="32">
        <f t="shared" si="0"/>
        <v>21.6</v>
      </c>
      <c r="AK29" s="33">
        <v>3</v>
      </c>
    </row>
    <row r="30" spans="1:37">
      <c r="A30" s="20" t="str">
        <f>IF(C30=0," ",VLOOKUP(C30,'Список рабочих'!A$1:B$162,2,0))</f>
        <v>Панов А. Г.</v>
      </c>
      <c r="B30" s="21"/>
      <c r="C30" s="17" t="s">
        <v>125</v>
      </c>
      <c r="D30" s="10">
        <v>522</v>
      </c>
      <c r="E30" s="61">
        <v>7.2</v>
      </c>
      <c r="F30" s="61">
        <v>7.2</v>
      </c>
      <c r="G30" s="62"/>
      <c r="H30" s="62"/>
      <c r="I30" s="61"/>
      <c r="J30" s="61"/>
      <c r="K30" s="61"/>
      <c r="L30" s="61"/>
      <c r="M30" s="61"/>
      <c r="N30" s="62"/>
      <c r="O30" s="62"/>
      <c r="P30" s="61"/>
      <c r="Q30" s="61"/>
      <c r="R30" s="61"/>
      <c r="S30" s="61"/>
      <c r="T30" s="61"/>
      <c r="U30" s="62"/>
      <c r="V30" s="62"/>
      <c r="W30" s="61"/>
      <c r="X30" s="61"/>
      <c r="Y30" s="61"/>
      <c r="Z30" s="61"/>
      <c r="AA30" s="61"/>
      <c r="AB30" s="62"/>
      <c r="AC30" s="62"/>
      <c r="AD30" s="61"/>
      <c r="AE30" s="61"/>
      <c r="AF30" s="61"/>
      <c r="AG30" s="61"/>
      <c r="AH30" s="61"/>
      <c r="AI30" s="25"/>
      <c r="AJ30" s="32">
        <f t="shared" si="0"/>
        <v>14.4</v>
      </c>
      <c r="AK30" s="33">
        <v>2</v>
      </c>
    </row>
    <row r="31" spans="1:37">
      <c r="A31" s="18" t="str">
        <f>IF(C31=0," ",VLOOKUP(C31,'Список рабочих'!A$1:B$162,2,0))</f>
        <v>Парри А. В.</v>
      </c>
      <c r="B31" s="19"/>
      <c r="C31" s="9" t="s">
        <v>46</v>
      </c>
      <c r="D31" s="10">
        <v>522</v>
      </c>
      <c r="E31" s="61">
        <v>7.2</v>
      </c>
      <c r="F31" s="61">
        <v>7.2</v>
      </c>
      <c r="G31" s="62"/>
      <c r="H31" s="62"/>
      <c r="I31" s="61">
        <v>7.2</v>
      </c>
      <c r="J31" s="61">
        <v>7.2</v>
      </c>
      <c r="K31" s="61">
        <v>7.2</v>
      </c>
      <c r="L31" s="61">
        <v>7.2</v>
      </c>
      <c r="M31" s="61">
        <v>7.2</v>
      </c>
      <c r="N31" s="62"/>
      <c r="O31" s="62"/>
      <c r="P31" s="61">
        <v>7.2</v>
      </c>
      <c r="Q31" s="61">
        <v>7.2</v>
      </c>
      <c r="R31" s="61">
        <v>7.2</v>
      </c>
      <c r="S31" s="61">
        <v>7.2</v>
      </c>
      <c r="T31" s="61">
        <v>7.2</v>
      </c>
      <c r="U31" s="62"/>
      <c r="V31" s="62"/>
      <c r="W31" s="61">
        <v>7.2</v>
      </c>
      <c r="X31" s="61">
        <v>7.2</v>
      </c>
      <c r="Y31" s="61">
        <v>7.2</v>
      </c>
      <c r="Z31" s="61">
        <v>7.2</v>
      </c>
      <c r="AA31" s="61"/>
      <c r="AB31" s="62"/>
      <c r="AC31" s="62"/>
      <c r="AD31" s="61"/>
      <c r="AE31" s="61"/>
      <c r="AF31" s="61"/>
      <c r="AG31" s="61"/>
      <c r="AH31" s="61"/>
      <c r="AI31" s="25"/>
      <c r="AJ31" s="32">
        <f t="shared" si="0"/>
        <v>115.20000000000003</v>
      </c>
      <c r="AK31" s="33">
        <v>16</v>
      </c>
    </row>
    <row r="32" spans="1:37">
      <c r="A32" s="7" t="str">
        <f>IF(C32=0," ",VLOOKUP(C32,'Список рабочих'!A$1:B$162,2,0))</f>
        <v>Парри С. А.</v>
      </c>
      <c r="B32" s="8"/>
      <c r="C32" s="9" t="s">
        <v>153</v>
      </c>
      <c r="D32" s="10">
        <v>522</v>
      </c>
      <c r="E32" s="61">
        <v>7.2</v>
      </c>
      <c r="F32" s="61">
        <v>7.2</v>
      </c>
      <c r="G32" s="62"/>
      <c r="H32" s="62"/>
      <c r="I32" s="61"/>
      <c r="J32" s="61"/>
      <c r="K32" s="61"/>
      <c r="L32" s="61"/>
      <c r="M32" s="61"/>
      <c r="N32" s="62"/>
      <c r="O32" s="62"/>
      <c r="P32" s="61"/>
      <c r="Q32" s="61"/>
      <c r="R32" s="61"/>
      <c r="S32" s="61"/>
      <c r="T32" s="61"/>
      <c r="U32" s="62"/>
      <c r="V32" s="62"/>
      <c r="W32" s="61"/>
      <c r="X32" s="61"/>
      <c r="Y32" s="61"/>
      <c r="Z32" s="61"/>
      <c r="AA32" s="61"/>
      <c r="AB32" s="62"/>
      <c r="AC32" s="62"/>
      <c r="AD32" s="61"/>
      <c r="AE32" s="61"/>
      <c r="AF32" s="61"/>
      <c r="AG32" s="61"/>
      <c r="AH32" s="61"/>
      <c r="AI32" s="25"/>
      <c r="AJ32" s="32">
        <f t="shared" si="0"/>
        <v>14.4</v>
      </c>
      <c r="AK32" s="33">
        <v>2</v>
      </c>
    </row>
    <row r="33" spans="1:37">
      <c r="A33" s="7" t="str">
        <f>IF(C33=0," ",VLOOKUP(C33,'Список рабочих'!A$1:B$162,2,0))</f>
        <v>Пахомов В. С.</v>
      </c>
      <c r="B33" s="8"/>
      <c r="C33" s="9" t="s">
        <v>62</v>
      </c>
      <c r="D33" s="10">
        <v>522</v>
      </c>
      <c r="E33" s="61"/>
      <c r="F33" s="61"/>
      <c r="G33" s="62"/>
      <c r="H33" s="62"/>
      <c r="I33" s="61"/>
      <c r="J33" s="61"/>
      <c r="K33" s="61"/>
      <c r="L33" s="61"/>
      <c r="M33" s="61"/>
      <c r="N33" s="62"/>
      <c r="O33" s="62"/>
      <c r="P33" s="61"/>
      <c r="Q33" s="61"/>
      <c r="R33" s="61"/>
      <c r="S33" s="61"/>
      <c r="T33" s="61"/>
      <c r="U33" s="62"/>
      <c r="V33" s="62"/>
      <c r="W33" s="61">
        <v>7.2</v>
      </c>
      <c r="X33" s="61">
        <v>7.2</v>
      </c>
      <c r="Y33" s="61">
        <v>7.2</v>
      </c>
      <c r="Z33" s="61">
        <v>7.2</v>
      </c>
      <c r="AA33" s="61">
        <v>7.2</v>
      </c>
      <c r="AB33" s="62"/>
      <c r="AC33" s="62"/>
      <c r="AD33" s="61">
        <v>7.2</v>
      </c>
      <c r="AE33" s="61">
        <v>7.2</v>
      </c>
      <c r="AF33" s="61">
        <v>7.2</v>
      </c>
      <c r="AG33" s="61">
        <v>7.2</v>
      </c>
      <c r="AH33" s="61">
        <v>7.2</v>
      </c>
      <c r="AI33" s="25"/>
      <c r="AJ33" s="32">
        <f t="shared" si="0"/>
        <v>72.000000000000014</v>
      </c>
      <c r="AK33" s="33">
        <v>10</v>
      </c>
    </row>
    <row r="34" spans="1:37">
      <c r="A34" s="7" t="str">
        <f>IF(C34=0," ",VLOOKUP(C34,'Список рабочих'!A$1:B$162,2,0))</f>
        <v>Поляков А. А.</v>
      </c>
      <c r="B34" s="8"/>
      <c r="C34" s="9" t="s">
        <v>207</v>
      </c>
      <c r="D34" s="10">
        <v>522</v>
      </c>
      <c r="E34" s="61">
        <v>7.2</v>
      </c>
      <c r="F34" s="61">
        <v>7.2</v>
      </c>
      <c r="G34" s="62"/>
      <c r="H34" s="62"/>
      <c r="I34" s="61"/>
      <c r="J34" s="61"/>
      <c r="K34" s="61"/>
      <c r="L34" s="61"/>
      <c r="M34" s="61"/>
      <c r="N34" s="62"/>
      <c r="O34" s="62"/>
      <c r="P34" s="61"/>
      <c r="Q34" s="61"/>
      <c r="R34" s="61"/>
      <c r="S34" s="61"/>
      <c r="T34" s="61"/>
      <c r="U34" s="62"/>
      <c r="V34" s="62"/>
      <c r="W34" s="61"/>
      <c r="X34" s="61"/>
      <c r="Y34" s="61"/>
      <c r="Z34" s="61"/>
      <c r="AA34" s="61"/>
      <c r="AB34" s="62"/>
      <c r="AC34" s="62"/>
      <c r="AD34" s="61"/>
      <c r="AE34" s="61"/>
      <c r="AF34" s="61"/>
      <c r="AG34" s="61"/>
      <c r="AH34" s="61"/>
      <c r="AI34" s="25"/>
      <c r="AJ34" s="32">
        <f t="shared" si="0"/>
        <v>14.4</v>
      </c>
      <c r="AK34" s="33">
        <v>2</v>
      </c>
    </row>
    <row r="35" spans="1:37">
      <c r="A35" s="22" t="str">
        <f>IF(C35=0," ",VLOOKUP(C35,'Список рабочих'!A$1:B$162,2,0))</f>
        <v>Разов Д. С.</v>
      </c>
      <c r="B35" s="23"/>
      <c r="C35" s="24" t="s">
        <v>47</v>
      </c>
      <c r="D35" s="10">
        <v>522</v>
      </c>
      <c r="E35" s="61">
        <v>7.2</v>
      </c>
      <c r="F35" s="61">
        <v>7.2</v>
      </c>
      <c r="G35" s="62"/>
      <c r="H35" s="62"/>
      <c r="I35" s="61">
        <v>7.2</v>
      </c>
      <c r="J35" s="61">
        <v>7.2</v>
      </c>
      <c r="K35" s="61">
        <v>7.2</v>
      </c>
      <c r="L35" s="61">
        <v>7.2</v>
      </c>
      <c r="M35" s="61">
        <v>7.2</v>
      </c>
      <c r="N35" s="62"/>
      <c r="O35" s="62"/>
      <c r="P35" s="61">
        <v>7.2</v>
      </c>
      <c r="Q35" s="61">
        <v>7.2</v>
      </c>
      <c r="R35" s="61">
        <v>7.2</v>
      </c>
      <c r="S35" s="61">
        <v>7.2</v>
      </c>
      <c r="T35" s="61">
        <v>7.2</v>
      </c>
      <c r="U35" s="62"/>
      <c r="V35" s="62"/>
      <c r="W35" s="61">
        <v>7.2</v>
      </c>
      <c r="X35" s="61">
        <v>7.2</v>
      </c>
      <c r="Y35" s="61">
        <v>7.2</v>
      </c>
      <c r="Z35" s="61">
        <v>7.2</v>
      </c>
      <c r="AA35" s="61">
        <v>7.2</v>
      </c>
      <c r="AB35" s="62"/>
      <c r="AC35" s="62"/>
      <c r="AD35" s="61">
        <v>7.2</v>
      </c>
      <c r="AE35" s="61">
        <v>7.2</v>
      </c>
      <c r="AF35" s="61">
        <v>7.2</v>
      </c>
      <c r="AG35" s="61">
        <v>7.2</v>
      </c>
      <c r="AH35" s="61">
        <v>7.2</v>
      </c>
      <c r="AI35" s="25"/>
      <c r="AJ35" s="32">
        <f t="shared" si="0"/>
        <v>158.39999999999998</v>
      </c>
      <c r="AK35" s="33">
        <v>22</v>
      </c>
    </row>
    <row r="36" spans="1:37">
      <c r="A36" s="7" t="str">
        <f>IF(C36=0," ",VLOOKUP(C36,'Список рабочих'!A$1:B$162,2,0))</f>
        <v>Рыжиков А. Н.</v>
      </c>
      <c r="B36" s="8"/>
      <c r="C36" s="9" t="s">
        <v>133</v>
      </c>
      <c r="D36" s="10">
        <v>522</v>
      </c>
      <c r="E36" s="61">
        <v>7.2</v>
      </c>
      <c r="F36" s="61">
        <v>7.2</v>
      </c>
      <c r="G36" s="62"/>
      <c r="H36" s="62"/>
      <c r="I36" s="61">
        <v>7.2</v>
      </c>
      <c r="J36" s="61">
        <v>7.2</v>
      </c>
      <c r="K36" s="61">
        <v>7.2</v>
      </c>
      <c r="L36" s="61">
        <v>7.2</v>
      </c>
      <c r="M36" s="61">
        <v>7.2</v>
      </c>
      <c r="N36" s="62"/>
      <c r="O36" s="62"/>
      <c r="P36" s="61"/>
      <c r="Q36" s="61"/>
      <c r="R36" s="61"/>
      <c r="S36" s="61"/>
      <c r="T36" s="61"/>
      <c r="U36" s="62"/>
      <c r="V36" s="62"/>
      <c r="W36" s="61"/>
      <c r="X36" s="61"/>
      <c r="Y36" s="61"/>
      <c r="Z36" s="61"/>
      <c r="AA36" s="61"/>
      <c r="AB36" s="62"/>
      <c r="AC36" s="62"/>
      <c r="AD36" s="61"/>
      <c r="AE36" s="61"/>
      <c r="AF36" s="61"/>
      <c r="AG36" s="61"/>
      <c r="AH36" s="61"/>
      <c r="AI36" s="25"/>
      <c r="AJ36" s="32">
        <f t="shared" si="0"/>
        <v>50.400000000000006</v>
      </c>
      <c r="AK36" s="33">
        <v>7</v>
      </c>
    </row>
    <row r="37" spans="1:37">
      <c r="A37" s="18" t="str">
        <f>IF(C37=0," ",VLOOKUP(C37,'Список рабочих'!A$1:B$162,2,0))</f>
        <v>Самарец А. А.</v>
      </c>
      <c r="B37" s="19"/>
      <c r="C37" s="9" t="s">
        <v>68</v>
      </c>
      <c r="D37" s="10">
        <v>522</v>
      </c>
      <c r="E37" s="61">
        <v>7.2</v>
      </c>
      <c r="F37" s="61">
        <v>7.2</v>
      </c>
      <c r="G37" s="62"/>
      <c r="H37" s="62"/>
      <c r="I37" s="61"/>
      <c r="J37" s="61"/>
      <c r="K37" s="61"/>
      <c r="L37" s="61"/>
      <c r="M37" s="61"/>
      <c r="N37" s="62"/>
      <c r="O37" s="62"/>
      <c r="P37" s="61"/>
      <c r="Q37" s="61"/>
      <c r="R37" s="61"/>
      <c r="S37" s="61"/>
      <c r="T37" s="61"/>
      <c r="U37" s="62"/>
      <c r="V37" s="62"/>
      <c r="W37" s="61"/>
      <c r="X37" s="61"/>
      <c r="Y37" s="61"/>
      <c r="Z37" s="61"/>
      <c r="AA37" s="61"/>
      <c r="AB37" s="62"/>
      <c r="AC37" s="62"/>
      <c r="AD37" s="61"/>
      <c r="AE37" s="61"/>
      <c r="AF37" s="61"/>
      <c r="AG37" s="61"/>
      <c r="AH37" s="61"/>
      <c r="AI37" s="25"/>
      <c r="AJ37" s="32">
        <f t="shared" si="0"/>
        <v>14.4</v>
      </c>
      <c r="AK37" s="33">
        <v>2</v>
      </c>
    </row>
    <row r="38" spans="1:37">
      <c r="A38" s="7" t="str">
        <f>IF(C38=0," ",VLOOKUP(C38,'Список рабочих'!A$1:B$162,2,0))</f>
        <v>Сакс Д. С.</v>
      </c>
      <c r="B38" s="8"/>
      <c r="C38" s="9" t="s">
        <v>103</v>
      </c>
      <c r="D38" s="10">
        <v>522</v>
      </c>
      <c r="E38" s="61">
        <v>7.2</v>
      </c>
      <c r="F38" s="61">
        <v>7.2</v>
      </c>
      <c r="G38" s="62"/>
      <c r="H38" s="62"/>
      <c r="I38" s="61">
        <v>7.2</v>
      </c>
      <c r="J38" s="61">
        <v>7.2</v>
      </c>
      <c r="K38" s="61"/>
      <c r="L38" s="61"/>
      <c r="M38" s="61"/>
      <c r="N38" s="62"/>
      <c r="O38" s="62"/>
      <c r="P38" s="61"/>
      <c r="Q38" s="61"/>
      <c r="R38" s="61"/>
      <c r="S38" s="61"/>
      <c r="T38" s="61"/>
      <c r="U38" s="62"/>
      <c r="V38" s="62"/>
      <c r="W38" s="61"/>
      <c r="X38" s="61"/>
      <c r="Y38" s="61"/>
      <c r="Z38" s="61"/>
      <c r="AA38" s="61"/>
      <c r="AB38" s="62"/>
      <c r="AC38" s="62"/>
      <c r="AD38" s="61"/>
      <c r="AE38" s="61"/>
      <c r="AF38" s="61"/>
      <c r="AG38" s="61"/>
      <c r="AH38" s="61"/>
      <c r="AI38" s="25"/>
      <c r="AJ38" s="32">
        <f t="shared" si="0"/>
        <v>28.8</v>
      </c>
      <c r="AK38" s="33">
        <v>4</v>
      </c>
    </row>
    <row r="39" spans="1:37">
      <c r="A39" s="18" t="str">
        <f>IF(C39=0," ",VLOOKUP(C39,'Список рабочих'!A$1:B$162,2,0))</f>
        <v>Семенов М. А.</v>
      </c>
      <c r="B39" s="19"/>
      <c r="C39" s="9" t="s">
        <v>209</v>
      </c>
      <c r="D39" s="10">
        <v>522</v>
      </c>
      <c r="E39" s="61">
        <v>7.2</v>
      </c>
      <c r="F39" s="61">
        <v>7.2</v>
      </c>
      <c r="G39" s="62"/>
      <c r="H39" s="62"/>
      <c r="I39" s="61"/>
      <c r="J39" s="61"/>
      <c r="K39" s="61"/>
      <c r="L39" s="61"/>
      <c r="M39" s="61"/>
      <c r="N39" s="62"/>
      <c r="O39" s="62"/>
      <c r="P39" s="61"/>
      <c r="Q39" s="61"/>
      <c r="R39" s="61"/>
      <c r="S39" s="61"/>
      <c r="T39" s="61"/>
      <c r="U39" s="62"/>
      <c r="V39" s="62"/>
      <c r="W39" s="61"/>
      <c r="X39" s="61"/>
      <c r="Y39" s="61"/>
      <c r="Z39" s="61"/>
      <c r="AA39" s="61"/>
      <c r="AB39" s="62"/>
      <c r="AC39" s="62"/>
      <c r="AD39" s="61"/>
      <c r="AE39" s="61"/>
      <c r="AF39" s="61"/>
      <c r="AG39" s="61"/>
      <c r="AH39" s="61"/>
      <c r="AI39" s="25"/>
      <c r="AJ39" s="32">
        <f t="shared" si="0"/>
        <v>14.4</v>
      </c>
      <c r="AK39" s="33">
        <v>2</v>
      </c>
    </row>
    <row r="40" spans="1:37">
      <c r="A40" s="7" t="str">
        <f>IF(C40=0," ",VLOOKUP(C40,'Список рабочих'!A$1:B$162,2,0))</f>
        <v>Соколов А. С.</v>
      </c>
      <c r="B40" s="8"/>
      <c r="C40" s="9" t="s">
        <v>230</v>
      </c>
      <c r="D40" s="10">
        <v>522</v>
      </c>
      <c r="E40" s="61">
        <v>7.2</v>
      </c>
      <c r="F40" s="61">
        <v>7.2</v>
      </c>
      <c r="G40" s="62"/>
      <c r="H40" s="62"/>
      <c r="I40" s="61">
        <v>7.2</v>
      </c>
      <c r="J40" s="61">
        <v>7.2</v>
      </c>
      <c r="K40" s="61"/>
      <c r="L40" s="61"/>
      <c r="M40" s="61"/>
      <c r="N40" s="62"/>
      <c r="O40" s="62"/>
      <c r="P40" s="61"/>
      <c r="Q40" s="61"/>
      <c r="R40" s="61"/>
      <c r="S40" s="61"/>
      <c r="T40" s="61"/>
      <c r="U40" s="62"/>
      <c r="V40" s="62"/>
      <c r="W40" s="61"/>
      <c r="X40" s="61"/>
      <c r="Y40" s="61"/>
      <c r="Z40" s="61"/>
      <c r="AA40" s="61"/>
      <c r="AB40" s="62"/>
      <c r="AC40" s="62"/>
      <c r="AD40" s="61"/>
      <c r="AE40" s="61"/>
      <c r="AF40" s="61"/>
      <c r="AG40" s="61"/>
      <c r="AH40" s="61"/>
      <c r="AI40" s="25"/>
      <c r="AJ40" s="32">
        <f t="shared" si="0"/>
        <v>28.8</v>
      </c>
      <c r="AK40" s="33">
        <v>4</v>
      </c>
    </row>
    <row r="41" spans="1:37">
      <c r="A41" s="7" t="str">
        <f>IF(C41=0," ",VLOOKUP(C41,'Список рабочих'!A$1:B$162,2,0))</f>
        <v>Ушаков А. В.</v>
      </c>
      <c r="B41" s="8"/>
      <c r="C41" s="9" t="s">
        <v>143</v>
      </c>
      <c r="D41" s="10">
        <v>522</v>
      </c>
      <c r="E41" s="61"/>
      <c r="F41" s="61"/>
      <c r="G41" s="62"/>
      <c r="H41" s="62"/>
      <c r="I41" s="61">
        <v>7.2</v>
      </c>
      <c r="J41" s="61">
        <v>7.2</v>
      </c>
      <c r="K41" s="61"/>
      <c r="L41" s="61"/>
      <c r="M41" s="61"/>
      <c r="N41" s="62"/>
      <c r="O41" s="62"/>
      <c r="P41" s="61"/>
      <c r="Q41" s="61"/>
      <c r="R41" s="61"/>
      <c r="S41" s="61"/>
      <c r="T41" s="61"/>
      <c r="U41" s="62"/>
      <c r="V41" s="62"/>
      <c r="W41" s="61"/>
      <c r="X41" s="61"/>
      <c r="Y41" s="61"/>
      <c r="Z41" s="61"/>
      <c r="AA41" s="61"/>
      <c r="AB41" s="62"/>
      <c r="AC41" s="62"/>
      <c r="AD41" s="61"/>
      <c r="AE41" s="61"/>
      <c r="AF41" s="61"/>
      <c r="AG41" s="61"/>
      <c r="AH41" s="61"/>
      <c r="AI41" s="25"/>
      <c r="AJ41" s="32">
        <f t="shared" si="0"/>
        <v>14.4</v>
      </c>
      <c r="AK41" s="33">
        <v>2</v>
      </c>
    </row>
    <row r="42" spans="1:37">
      <c r="A42" s="7" t="str">
        <f>IF(C42=0," ",VLOOKUP(C42,'Список рабочих'!A$1:B$162,2,0))</f>
        <v>Филиппов В. В.</v>
      </c>
      <c r="B42" s="8"/>
      <c r="C42" s="9" t="s">
        <v>69</v>
      </c>
      <c r="D42" s="10">
        <v>522</v>
      </c>
      <c r="E42" s="61">
        <v>7.2</v>
      </c>
      <c r="F42" s="61">
        <v>7.2</v>
      </c>
      <c r="G42" s="62"/>
      <c r="H42" s="62"/>
      <c r="I42" s="61"/>
      <c r="J42" s="61"/>
      <c r="K42" s="61"/>
      <c r="L42" s="61"/>
      <c r="M42" s="61"/>
      <c r="N42" s="62"/>
      <c r="O42" s="62"/>
      <c r="P42" s="61"/>
      <c r="Q42" s="61"/>
      <c r="R42" s="61"/>
      <c r="S42" s="61"/>
      <c r="T42" s="61"/>
      <c r="U42" s="62"/>
      <c r="V42" s="62"/>
      <c r="W42" s="61"/>
      <c r="X42" s="61"/>
      <c r="Y42" s="61"/>
      <c r="Z42" s="61">
        <v>7.2</v>
      </c>
      <c r="AA42" s="61">
        <v>7.2</v>
      </c>
      <c r="AB42" s="62"/>
      <c r="AC42" s="62"/>
      <c r="AD42" s="61">
        <v>7.2</v>
      </c>
      <c r="AE42" s="61">
        <v>7.2</v>
      </c>
      <c r="AF42" s="61"/>
      <c r="AG42" s="61">
        <v>7.2</v>
      </c>
      <c r="AH42" s="61">
        <v>7.2</v>
      </c>
      <c r="AI42" s="25"/>
      <c r="AJ42" s="32">
        <f t="shared" si="0"/>
        <v>57.600000000000009</v>
      </c>
      <c r="AK42" s="33">
        <v>8</v>
      </c>
    </row>
    <row r="43" spans="1:37">
      <c r="A43" s="7" t="str">
        <f>IF(C43=0," ",VLOOKUP(C43,'Список рабочих'!A$1:B$162,2,0))</f>
        <v>Шевчук А. В.</v>
      </c>
      <c r="B43" s="8"/>
      <c r="C43" s="9" t="s">
        <v>183</v>
      </c>
      <c r="D43" s="10">
        <v>522</v>
      </c>
      <c r="E43" s="61">
        <v>7.2</v>
      </c>
      <c r="F43" s="61">
        <v>7.2</v>
      </c>
      <c r="G43" s="62"/>
      <c r="H43" s="62"/>
      <c r="I43" s="61">
        <v>7.2</v>
      </c>
      <c r="J43" s="61">
        <v>7.2</v>
      </c>
      <c r="K43" s="61">
        <v>7.2</v>
      </c>
      <c r="L43" s="61">
        <v>7.2</v>
      </c>
      <c r="M43" s="61">
        <v>7.2</v>
      </c>
      <c r="N43" s="62"/>
      <c r="O43" s="62"/>
      <c r="P43" s="61"/>
      <c r="Q43" s="61"/>
      <c r="R43" s="61"/>
      <c r="S43" s="61"/>
      <c r="T43" s="61"/>
      <c r="U43" s="62"/>
      <c r="V43" s="62"/>
      <c r="W43" s="61"/>
      <c r="X43" s="61"/>
      <c r="Y43" s="61"/>
      <c r="Z43" s="61"/>
      <c r="AA43" s="61"/>
      <c r="AB43" s="62"/>
      <c r="AC43" s="62"/>
      <c r="AD43" s="61"/>
      <c r="AE43" s="61"/>
      <c r="AF43" s="61"/>
      <c r="AG43" s="61"/>
      <c r="AH43" s="61"/>
      <c r="AI43" s="25"/>
      <c r="AJ43" s="32">
        <f t="shared" si="0"/>
        <v>50.400000000000006</v>
      </c>
      <c r="AK43" s="33">
        <v>7</v>
      </c>
    </row>
    <row r="44" spans="1:37">
      <c r="A44" s="7" t="e">
        <f>IF(C44=0," ",VLOOKUP(C44,'Список рабочих'!A$1:B$162,2,0))</f>
        <v>#N/A</v>
      </c>
      <c r="B44" s="8"/>
      <c r="C44" s="9" t="s">
        <v>145</v>
      </c>
      <c r="D44" s="10">
        <v>522</v>
      </c>
      <c r="E44" s="61">
        <v>7.2</v>
      </c>
      <c r="F44" s="61">
        <v>7.2</v>
      </c>
      <c r="G44" s="62"/>
      <c r="H44" s="62"/>
      <c r="I44" s="61">
        <v>7.2</v>
      </c>
      <c r="J44" s="61">
        <v>7.2</v>
      </c>
      <c r="K44" s="61">
        <v>7.2</v>
      </c>
      <c r="L44" s="61">
        <v>7.2</v>
      </c>
      <c r="M44" s="61">
        <v>7.2</v>
      </c>
      <c r="N44" s="62"/>
      <c r="O44" s="62"/>
      <c r="P44" s="61"/>
      <c r="Q44" s="61"/>
      <c r="R44" s="61"/>
      <c r="S44" s="61"/>
      <c r="T44" s="61"/>
      <c r="U44" s="62"/>
      <c r="V44" s="62"/>
      <c r="W44" s="61"/>
      <c r="X44" s="61"/>
      <c r="Y44" s="61"/>
      <c r="Z44" s="61"/>
      <c r="AA44" s="61"/>
      <c r="AB44" s="62"/>
      <c r="AC44" s="62"/>
      <c r="AD44" s="61"/>
      <c r="AE44" s="61"/>
      <c r="AF44" s="61"/>
      <c r="AG44" s="61"/>
      <c r="AH44" s="61"/>
      <c r="AI44" s="25"/>
      <c r="AJ44" s="32">
        <f t="shared" si="0"/>
        <v>50.400000000000006</v>
      </c>
      <c r="AK44" s="33">
        <v>7</v>
      </c>
    </row>
    <row r="45" spans="1:37">
      <c r="A45" s="7" t="str">
        <f>IF(C45=0," ",VLOOKUP(C45,'Список рабочих'!A$1:B$162,2,0))</f>
        <v xml:space="preserve"> </v>
      </c>
      <c r="B45" s="8"/>
      <c r="C45" s="9"/>
      <c r="D45" s="10">
        <v>522</v>
      </c>
      <c r="E45" s="61"/>
      <c r="F45" s="61"/>
      <c r="G45" s="62"/>
      <c r="H45" s="62"/>
      <c r="I45" s="61"/>
      <c r="J45" s="61"/>
      <c r="K45" s="61"/>
      <c r="L45" s="61"/>
      <c r="M45" s="61"/>
      <c r="N45" s="62"/>
      <c r="O45" s="62"/>
      <c r="P45" s="61"/>
      <c r="Q45" s="61"/>
      <c r="R45" s="61"/>
      <c r="S45" s="61"/>
      <c r="T45" s="61"/>
      <c r="U45" s="62"/>
      <c r="V45" s="62"/>
      <c r="W45" s="61"/>
      <c r="X45" s="61"/>
      <c r="Y45" s="61"/>
      <c r="Z45" s="61"/>
      <c r="AA45" s="61"/>
      <c r="AB45" s="62"/>
      <c r="AC45" s="62"/>
      <c r="AD45" s="61"/>
      <c r="AE45" s="61"/>
      <c r="AF45" s="61"/>
      <c r="AG45" s="61"/>
      <c r="AH45" s="61"/>
      <c r="AI45" s="25"/>
      <c r="AJ45" s="32">
        <f t="shared" si="0"/>
        <v>0</v>
      </c>
      <c r="AK45" s="33"/>
    </row>
    <row r="46" spans="1:37">
      <c r="A46" s="7" t="str">
        <f>IF(C46=0," ",VLOOKUP(C46,'Список рабочих'!A$1:B$162,2,0))</f>
        <v xml:space="preserve"> </v>
      </c>
      <c r="B46" s="8"/>
      <c r="C46" s="9"/>
      <c r="D46" s="10">
        <v>522</v>
      </c>
      <c r="E46" s="61"/>
      <c r="F46" s="61"/>
      <c r="G46" s="62"/>
      <c r="H46" s="62"/>
      <c r="I46" s="61"/>
      <c r="J46" s="61"/>
      <c r="K46" s="61"/>
      <c r="L46" s="61"/>
      <c r="M46" s="61"/>
      <c r="N46" s="62"/>
      <c r="O46" s="62"/>
      <c r="P46" s="61"/>
      <c r="Q46" s="61"/>
      <c r="R46" s="61"/>
      <c r="S46" s="61"/>
      <c r="T46" s="61"/>
      <c r="U46" s="62"/>
      <c r="V46" s="62"/>
      <c r="W46" s="61"/>
      <c r="X46" s="61"/>
      <c r="Y46" s="61"/>
      <c r="Z46" s="61"/>
      <c r="AA46" s="61"/>
      <c r="AB46" s="62"/>
      <c r="AC46" s="62"/>
      <c r="AD46" s="61"/>
      <c r="AE46" s="61"/>
      <c r="AF46" s="61"/>
      <c r="AG46" s="61"/>
      <c r="AH46" s="61"/>
      <c r="AI46" s="25"/>
      <c r="AJ46" s="32">
        <f t="shared" si="0"/>
        <v>0</v>
      </c>
      <c r="AK46" s="33"/>
    </row>
    <row r="47" spans="1:37">
      <c r="A47" s="7" t="str">
        <f>IF(C47=0," ",VLOOKUP(C47,'Список рабочих'!A$1:B$162,2,0))</f>
        <v xml:space="preserve"> </v>
      </c>
      <c r="B47" s="8"/>
      <c r="C47" s="9"/>
      <c r="D47" s="10">
        <v>522</v>
      </c>
      <c r="E47" s="61"/>
      <c r="F47" s="61"/>
      <c r="G47" s="62"/>
      <c r="H47" s="62"/>
      <c r="I47" s="61"/>
      <c r="J47" s="61"/>
      <c r="K47" s="61"/>
      <c r="L47" s="61"/>
      <c r="M47" s="61"/>
      <c r="N47" s="62"/>
      <c r="O47" s="62"/>
      <c r="P47" s="61"/>
      <c r="Q47" s="61"/>
      <c r="R47" s="61"/>
      <c r="S47" s="61"/>
      <c r="T47" s="61"/>
      <c r="U47" s="62"/>
      <c r="V47" s="62"/>
      <c r="W47" s="61"/>
      <c r="X47" s="61"/>
      <c r="Y47" s="61"/>
      <c r="Z47" s="61"/>
      <c r="AA47" s="61"/>
      <c r="AB47" s="62"/>
      <c r="AC47" s="62"/>
      <c r="AD47" s="61"/>
      <c r="AE47" s="61"/>
      <c r="AF47" s="61"/>
      <c r="AG47" s="61"/>
      <c r="AH47" s="61"/>
      <c r="AI47" s="25"/>
      <c r="AJ47" s="32">
        <f t="shared" si="0"/>
        <v>0</v>
      </c>
      <c r="AK47" s="33"/>
    </row>
    <row r="48" spans="1:37">
      <c r="A48" s="7" t="str">
        <f>IF(C48=0," ",VLOOKUP(C48,'Список рабочих'!A$1:B$162,2,0))</f>
        <v xml:space="preserve"> </v>
      </c>
      <c r="B48" s="8"/>
      <c r="C48" s="9"/>
      <c r="D48" s="10">
        <v>522</v>
      </c>
      <c r="E48" s="61"/>
      <c r="F48" s="61"/>
      <c r="G48" s="62"/>
      <c r="H48" s="62"/>
      <c r="I48" s="61"/>
      <c r="J48" s="61"/>
      <c r="K48" s="61"/>
      <c r="L48" s="61"/>
      <c r="M48" s="61"/>
      <c r="N48" s="62"/>
      <c r="O48" s="62"/>
      <c r="P48" s="61"/>
      <c r="Q48" s="61"/>
      <c r="R48" s="61"/>
      <c r="S48" s="61"/>
      <c r="T48" s="61"/>
      <c r="U48" s="62"/>
      <c r="V48" s="62"/>
      <c r="W48" s="61"/>
      <c r="X48" s="61"/>
      <c r="Y48" s="61"/>
      <c r="Z48" s="61"/>
      <c r="AA48" s="61"/>
      <c r="AB48" s="62"/>
      <c r="AC48" s="62"/>
      <c r="AD48" s="61"/>
      <c r="AE48" s="61"/>
      <c r="AF48" s="61"/>
      <c r="AG48" s="61"/>
      <c r="AH48" s="61"/>
      <c r="AI48" s="25"/>
      <c r="AJ48" s="32">
        <f t="shared" si="0"/>
        <v>0</v>
      </c>
      <c r="AK48" s="33"/>
    </row>
    <row r="49" spans="1:37">
      <c r="A49" s="7" t="str">
        <f>IF(C49=0," ",VLOOKUP(C49,'Список рабочих'!A$1:B$162,2,0))</f>
        <v xml:space="preserve"> </v>
      </c>
      <c r="B49" s="8"/>
      <c r="C49" s="9"/>
      <c r="D49" s="10">
        <v>522</v>
      </c>
      <c r="E49" s="61"/>
      <c r="F49" s="61"/>
      <c r="G49" s="62"/>
      <c r="H49" s="62"/>
      <c r="I49" s="61"/>
      <c r="J49" s="61"/>
      <c r="K49" s="61"/>
      <c r="L49" s="61"/>
      <c r="M49" s="61"/>
      <c r="N49" s="62"/>
      <c r="O49" s="62"/>
      <c r="P49" s="61"/>
      <c r="Q49" s="61"/>
      <c r="R49" s="61"/>
      <c r="S49" s="61"/>
      <c r="T49" s="61"/>
      <c r="U49" s="62"/>
      <c r="V49" s="62"/>
      <c r="W49" s="61"/>
      <c r="X49" s="61"/>
      <c r="Y49" s="61"/>
      <c r="Z49" s="61"/>
      <c r="AA49" s="61"/>
      <c r="AB49" s="62"/>
      <c r="AC49" s="62"/>
      <c r="AD49" s="61"/>
      <c r="AE49" s="61"/>
      <c r="AF49" s="61"/>
      <c r="AG49" s="61"/>
      <c r="AH49" s="61"/>
      <c r="AI49" s="25"/>
      <c r="AJ49" s="32">
        <f t="shared" si="0"/>
        <v>0</v>
      </c>
      <c r="AK49" s="33"/>
    </row>
    <row r="50" spans="1:37">
      <c r="A50" s="464" t="s">
        <v>70</v>
      </c>
      <c r="B50" s="465"/>
      <c r="C50" s="465"/>
      <c r="D50" s="465"/>
      <c r="E50" s="465"/>
      <c r="F50" s="465"/>
      <c r="G50" s="465"/>
      <c r="H50" s="465"/>
      <c r="I50" s="465"/>
      <c r="J50" s="465"/>
      <c r="K50" s="465"/>
      <c r="L50" s="465"/>
      <c r="M50" s="465"/>
      <c r="N50" s="465"/>
      <c r="O50" s="465"/>
      <c r="P50" s="465"/>
      <c r="Q50" s="465"/>
      <c r="R50" s="465"/>
      <c r="S50" s="465"/>
      <c r="T50" s="465"/>
      <c r="U50" s="465"/>
      <c r="V50" s="465"/>
      <c r="W50" s="465"/>
      <c r="X50" s="465"/>
      <c r="Y50" s="465"/>
      <c r="Z50" s="465"/>
      <c r="AA50" s="465"/>
      <c r="AB50" s="465"/>
      <c r="AC50" s="465"/>
      <c r="AD50" s="465"/>
      <c r="AE50" s="465"/>
      <c r="AF50" s="465"/>
      <c r="AG50" s="465"/>
      <c r="AH50" s="465"/>
      <c r="AI50" s="466"/>
      <c r="AJ50" s="38">
        <f>SUM(AJ7:AJ49)</f>
        <v>1760.8000000000006</v>
      </c>
      <c r="AK50" s="38">
        <f>SUM(AK7:AK49)</f>
        <v>246</v>
      </c>
    </row>
    <row r="52" spans="1:37" ht="15.75" thickBot="1"/>
    <row r="53" spans="1:37">
      <c r="A53" s="459" t="s">
        <v>0</v>
      </c>
      <c r="B53" s="460"/>
      <c r="C53" s="1" t="s">
        <v>1</v>
      </c>
      <c r="D53" s="26" t="s">
        <v>2</v>
      </c>
      <c r="E53" s="459" t="s">
        <v>3</v>
      </c>
      <c r="F53" s="463"/>
      <c r="G53" s="463"/>
      <c r="H53" s="463"/>
      <c r="I53" s="463"/>
      <c r="J53" s="463"/>
      <c r="K53" s="463"/>
      <c r="L53" s="463"/>
      <c r="M53" s="463"/>
      <c r="N53" s="463"/>
      <c r="O53" s="463"/>
      <c r="P53" s="463"/>
      <c r="Q53" s="463"/>
      <c r="R53" s="463"/>
      <c r="S53" s="463"/>
      <c r="T53" s="463"/>
      <c r="U53" s="463"/>
      <c r="V53" s="463"/>
      <c r="W53" s="463"/>
      <c r="X53" s="463"/>
      <c r="Y53" s="463"/>
      <c r="Z53" s="463"/>
      <c r="AA53" s="463"/>
      <c r="AB53" s="463"/>
      <c r="AC53" s="463"/>
      <c r="AD53" s="463"/>
      <c r="AE53" s="463"/>
      <c r="AF53" s="463"/>
      <c r="AG53" s="463"/>
      <c r="AH53" s="463"/>
      <c r="AI53" s="460"/>
      <c r="AJ53" s="29" t="s">
        <v>4</v>
      </c>
      <c r="AK53" s="29" t="s">
        <v>4</v>
      </c>
    </row>
    <row r="54" spans="1:37" ht="15.75" thickBot="1">
      <c r="A54" s="461"/>
      <c r="B54" s="462"/>
      <c r="C54" s="2" t="s">
        <v>5</v>
      </c>
      <c r="D54" s="27" t="s">
        <v>6</v>
      </c>
      <c r="E54" s="3">
        <v>1</v>
      </c>
      <c r="F54" s="4">
        <v>2</v>
      </c>
      <c r="G54" s="5">
        <v>3</v>
      </c>
      <c r="H54" s="5">
        <v>4</v>
      </c>
      <c r="I54" s="4">
        <v>5</v>
      </c>
      <c r="J54" s="4">
        <v>6</v>
      </c>
      <c r="K54" s="4">
        <v>7</v>
      </c>
      <c r="L54" s="4">
        <v>8</v>
      </c>
      <c r="M54" s="4">
        <v>9</v>
      </c>
      <c r="N54" s="5">
        <v>10</v>
      </c>
      <c r="O54" s="5">
        <v>11</v>
      </c>
      <c r="P54" s="4">
        <v>12</v>
      </c>
      <c r="Q54" s="4">
        <v>13</v>
      </c>
      <c r="R54" s="4">
        <v>14</v>
      </c>
      <c r="S54" s="4">
        <v>15</v>
      </c>
      <c r="T54" s="4">
        <v>16</v>
      </c>
      <c r="U54" s="5">
        <v>17</v>
      </c>
      <c r="V54" s="5">
        <v>18</v>
      </c>
      <c r="W54" s="4">
        <v>19</v>
      </c>
      <c r="X54" s="4">
        <v>20</v>
      </c>
      <c r="Y54" s="4">
        <v>21</v>
      </c>
      <c r="Z54" s="4">
        <v>22</v>
      </c>
      <c r="AA54" s="4">
        <v>23</v>
      </c>
      <c r="AB54" s="5">
        <v>24</v>
      </c>
      <c r="AC54" s="5">
        <v>25</v>
      </c>
      <c r="AD54" s="4">
        <v>26</v>
      </c>
      <c r="AE54" s="4">
        <v>27</v>
      </c>
      <c r="AF54" s="4">
        <v>28</v>
      </c>
      <c r="AG54" s="4">
        <v>29</v>
      </c>
      <c r="AH54" s="4">
        <v>30</v>
      </c>
      <c r="AI54" s="6">
        <v>31</v>
      </c>
      <c r="AJ54" s="30" t="s">
        <v>38</v>
      </c>
      <c r="AK54" s="31" t="s">
        <v>39</v>
      </c>
    </row>
    <row r="55" spans="1:37">
      <c r="A55" s="7" t="str">
        <f>IF(C55=0," ",VLOOKUP(C55,'Список рабочих'!A$1:B$162,2,0))</f>
        <v>Вирки И. И.</v>
      </c>
      <c r="B55" s="8"/>
      <c r="C55" s="9" t="s">
        <v>87</v>
      </c>
      <c r="D55" s="10">
        <v>522</v>
      </c>
      <c r="E55" s="63">
        <v>7.2</v>
      </c>
      <c r="F55" s="63">
        <v>7.2</v>
      </c>
      <c r="G55" s="64"/>
      <c r="H55" s="64"/>
      <c r="I55" s="63"/>
      <c r="J55" s="63"/>
      <c r="K55" s="63"/>
      <c r="L55" s="63"/>
      <c r="M55" s="63"/>
      <c r="N55" s="64"/>
      <c r="O55" s="64"/>
      <c r="P55" s="63">
        <v>7.2</v>
      </c>
      <c r="Q55" s="63"/>
      <c r="R55" s="63"/>
      <c r="S55" s="63"/>
      <c r="T55" s="63"/>
      <c r="U55" s="64"/>
      <c r="V55" s="64"/>
      <c r="W55" s="63"/>
      <c r="X55" s="63"/>
      <c r="Y55" s="63"/>
      <c r="Z55" s="63"/>
      <c r="AA55" s="63"/>
      <c r="AB55" s="64"/>
      <c r="AC55" s="64"/>
      <c r="AD55" s="63"/>
      <c r="AE55" s="63"/>
      <c r="AF55" s="63"/>
      <c r="AG55" s="63"/>
      <c r="AH55" s="65"/>
      <c r="AI55" s="28"/>
      <c r="AJ55" s="13">
        <f>SUM(E55:AI55)</f>
        <v>21.6</v>
      </c>
      <c r="AK55" s="14">
        <v>3</v>
      </c>
    </row>
    <row r="56" spans="1:37">
      <c r="A56" s="7" t="str">
        <f>IF(C56=0," ",VLOOKUP(C56,'Список рабочих'!A$1:B$162,2,0))</f>
        <v>Данилов В. Н.</v>
      </c>
      <c r="B56" s="8"/>
      <c r="C56" s="9" t="s">
        <v>18</v>
      </c>
      <c r="D56" s="10">
        <v>522</v>
      </c>
      <c r="E56" s="61">
        <v>7.2</v>
      </c>
      <c r="F56" s="61">
        <v>7.2</v>
      </c>
      <c r="G56" s="62"/>
      <c r="H56" s="62"/>
      <c r="I56" s="61">
        <v>7.2</v>
      </c>
      <c r="J56" s="61">
        <v>7.2</v>
      </c>
      <c r="K56" s="61">
        <v>7.2</v>
      </c>
      <c r="L56" s="61">
        <v>7.2</v>
      </c>
      <c r="M56" s="61">
        <v>7.2</v>
      </c>
      <c r="N56" s="62"/>
      <c r="O56" s="62"/>
      <c r="P56" s="61"/>
      <c r="Q56" s="61"/>
      <c r="R56" s="61"/>
      <c r="S56" s="61"/>
      <c r="T56" s="61"/>
      <c r="U56" s="62"/>
      <c r="V56" s="62"/>
      <c r="W56" s="61"/>
      <c r="X56" s="61"/>
      <c r="Y56" s="61"/>
      <c r="Z56" s="61"/>
      <c r="AA56" s="61"/>
      <c r="AB56" s="62"/>
      <c r="AC56" s="62"/>
      <c r="AD56" s="61">
        <v>7.2</v>
      </c>
      <c r="AE56" s="61"/>
      <c r="AF56" s="61"/>
      <c r="AG56" s="61"/>
      <c r="AH56" s="61"/>
      <c r="AI56" s="25"/>
      <c r="AJ56" s="32">
        <f t="shared" ref="AJ56:AJ97" si="1">SUM(E56:AI56)</f>
        <v>57.600000000000009</v>
      </c>
      <c r="AK56" s="33">
        <v>8</v>
      </c>
    </row>
    <row r="57" spans="1:37">
      <c r="A57" s="7" t="str">
        <f>IF(C57=0," ",VLOOKUP(C57,'Список рабочих'!A$1:B$162,2,0))</f>
        <v>Евдокимов К. А.</v>
      </c>
      <c r="B57" s="8"/>
      <c r="C57" s="9" t="s">
        <v>20</v>
      </c>
      <c r="D57" s="10">
        <v>522</v>
      </c>
      <c r="E57" s="61">
        <v>7.2</v>
      </c>
      <c r="F57" s="61">
        <v>7.2</v>
      </c>
      <c r="G57" s="62"/>
      <c r="H57" s="62"/>
      <c r="I57" s="61">
        <v>7.2</v>
      </c>
      <c r="J57" s="61">
        <v>7.2</v>
      </c>
      <c r="K57" s="61">
        <v>7.2</v>
      </c>
      <c r="L57" s="61">
        <v>7.2</v>
      </c>
      <c r="M57" s="61">
        <v>7.2</v>
      </c>
      <c r="N57" s="62"/>
      <c r="O57" s="62"/>
      <c r="P57" s="61"/>
      <c r="Q57" s="61"/>
      <c r="R57" s="61"/>
      <c r="S57" s="61"/>
      <c r="T57" s="61"/>
      <c r="U57" s="62"/>
      <c r="V57" s="62"/>
      <c r="W57" s="61"/>
      <c r="X57" s="61"/>
      <c r="Y57" s="61"/>
      <c r="Z57" s="61"/>
      <c r="AA57" s="61"/>
      <c r="AB57" s="62"/>
      <c r="AC57" s="62"/>
      <c r="AD57" s="61"/>
      <c r="AE57" s="61"/>
      <c r="AF57" s="61"/>
      <c r="AG57" s="61"/>
      <c r="AH57" s="61"/>
      <c r="AI57" s="25"/>
      <c r="AJ57" s="32">
        <f t="shared" si="1"/>
        <v>50.400000000000006</v>
      </c>
      <c r="AK57" s="33">
        <v>7</v>
      </c>
    </row>
    <row r="58" spans="1:37">
      <c r="A58" s="7" t="str">
        <f>IF(C58=0," ",VLOOKUP(C58,'Список рабочих'!A$1:B$162,2,0))</f>
        <v>Захаров А. Б.</v>
      </c>
      <c r="B58" s="8"/>
      <c r="C58" s="9" t="s">
        <v>105</v>
      </c>
      <c r="D58" s="10">
        <v>522</v>
      </c>
      <c r="E58" s="61"/>
      <c r="F58" s="61"/>
      <c r="G58" s="62"/>
      <c r="H58" s="62"/>
      <c r="I58" s="61"/>
      <c r="J58" s="61"/>
      <c r="K58" s="61"/>
      <c r="L58" s="61"/>
      <c r="M58" s="61"/>
      <c r="N58" s="62"/>
      <c r="O58" s="62"/>
      <c r="P58" s="61">
        <v>7.2</v>
      </c>
      <c r="Q58" s="61">
        <v>7.2</v>
      </c>
      <c r="R58" s="61">
        <v>7.2</v>
      </c>
      <c r="S58" s="61">
        <v>7.2</v>
      </c>
      <c r="T58" s="61">
        <v>7.2</v>
      </c>
      <c r="U58" s="62"/>
      <c r="V58" s="62"/>
      <c r="W58" s="61">
        <v>7.2</v>
      </c>
      <c r="X58" s="61">
        <v>7.2</v>
      </c>
      <c r="Y58" s="61">
        <v>7.2</v>
      </c>
      <c r="Z58" s="61">
        <v>4</v>
      </c>
      <c r="AA58" s="61"/>
      <c r="AB58" s="62"/>
      <c r="AC58" s="62"/>
      <c r="AD58" s="61"/>
      <c r="AE58" s="61"/>
      <c r="AF58" s="61"/>
      <c r="AG58" s="61"/>
      <c r="AH58" s="61"/>
      <c r="AI58" s="25"/>
      <c r="AJ58" s="32">
        <f t="shared" si="1"/>
        <v>61.600000000000009</v>
      </c>
      <c r="AK58" s="33">
        <v>9</v>
      </c>
    </row>
    <row r="59" spans="1:37">
      <c r="A59" s="7" t="e">
        <f>IF(C59=0," ",VLOOKUP(C59,'Список рабочих'!A$1:B$162,2,0))</f>
        <v>#N/A</v>
      </c>
      <c r="B59" s="8"/>
      <c r="C59" s="9" t="s">
        <v>229</v>
      </c>
      <c r="D59" s="10">
        <v>522</v>
      </c>
      <c r="E59" s="61">
        <v>7.2</v>
      </c>
      <c r="F59" s="61">
        <v>7.2</v>
      </c>
      <c r="G59" s="62"/>
      <c r="H59" s="62"/>
      <c r="I59" s="61">
        <v>7.2</v>
      </c>
      <c r="J59" s="61">
        <v>7.2</v>
      </c>
      <c r="K59" s="61"/>
      <c r="L59" s="61"/>
      <c r="M59" s="61"/>
      <c r="N59" s="62"/>
      <c r="O59" s="62"/>
      <c r="P59" s="61"/>
      <c r="Q59" s="61"/>
      <c r="R59" s="61"/>
      <c r="S59" s="61"/>
      <c r="T59" s="61"/>
      <c r="U59" s="62"/>
      <c r="V59" s="62"/>
      <c r="W59" s="61"/>
      <c r="X59" s="61"/>
      <c r="Y59" s="61"/>
      <c r="Z59" s="61"/>
      <c r="AA59" s="61"/>
      <c r="AB59" s="62"/>
      <c r="AC59" s="62"/>
      <c r="AD59" s="61"/>
      <c r="AE59" s="61"/>
      <c r="AF59" s="61"/>
      <c r="AG59" s="61"/>
      <c r="AH59" s="61"/>
      <c r="AI59" s="25"/>
      <c r="AJ59" s="32">
        <f t="shared" si="1"/>
        <v>28.8</v>
      </c>
      <c r="AK59" s="33">
        <v>4</v>
      </c>
    </row>
    <row r="60" spans="1:37">
      <c r="A60" s="7" t="str">
        <f>IF(C60=0," ",VLOOKUP(C60,'Список рабочих'!A$1:B$162,2,0))</f>
        <v>Ильин А. В.</v>
      </c>
      <c r="B60" s="8"/>
      <c r="C60" s="9" t="s">
        <v>24</v>
      </c>
      <c r="D60" s="10">
        <v>522</v>
      </c>
      <c r="E60" s="61">
        <v>7.2</v>
      </c>
      <c r="F60" s="61">
        <v>7.2</v>
      </c>
      <c r="G60" s="62"/>
      <c r="H60" s="62"/>
      <c r="I60" s="61">
        <v>7.2</v>
      </c>
      <c r="J60" s="61">
        <v>7.2</v>
      </c>
      <c r="K60" s="61">
        <v>7.2</v>
      </c>
      <c r="L60" s="61">
        <v>7.2</v>
      </c>
      <c r="M60" s="61">
        <v>7.2</v>
      </c>
      <c r="N60" s="62"/>
      <c r="O60" s="62"/>
      <c r="P60" s="61">
        <v>7.2</v>
      </c>
      <c r="Q60" s="61">
        <v>7.2</v>
      </c>
      <c r="R60" s="61">
        <v>7.2</v>
      </c>
      <c r="S60" s="61">
        <v>7.2</v>
      </c>
      <c r="T60" s="61">
        <v>7.2</v>
      </c>
      <c r="U60" s="62"/>
      <c r="V60" s="62"/>
      <c r="W60" s="61">
        <v>7.2</v>
      </c>
      <c r="X60" s="61">
        <v>7.2</v>
      </c>
      <c r="Y60" s="61">
        <v>7.2</v>
      </c>
      <c r="Z60" s="61">
        <v>7.2</v>
      </c>
      <c r="AA60" s="61">
        <v>7.2</v>
      </c>
      <c r="AB60" s="62"/>
      <c r="AC60" s="62"/>
      <c r="AD60" s="61">
        <v>7.2</v>
      </c>
      <c r="AE60" s="61">
        <v>7.2</v>
      </c>
      <c r="AF60" s="61">
        <v>7.2</v>
      </c>
      <c r="AG60" s="61">
        <v>7.2</v>
      </c>
      <c r="AH60" s="61">
        <v>7.2</v>
      </c>
      <c r="AI60" s="25"/>
      <c r="AJ60" s="32">
        <f t="shared" si="1"/>
        <v>158.39999999999998</v>
      </c>
      <c r="AK60" s="33">
        <v>22</v>
      </c>
    </row>
    <row r="61" spans="1:37">
      <c r="A61" s="7" t="str">
        <f>IF(C61=0," ",VLOOKUP(C61,'Список рабочих'!A$1:B$162,2,0))</f>
        <v>Килимник О. В.</v>
      </c>
      <c r="B61" s="8"/>
      <c r="C61" s="9" t="s">
        <v>111</v>
      </c>
      <c r="D61" s="10">
        <v>522</v>
      </c>
      <c r="E61" s="61">
        <v>7.2</v>
      </c>
      <c r="F61" s="61">
        <v>7.2</v>
      </c>
      <c r="G61" s="62"/>
      <c r="H61" s="62"/>
      <c r="I61" s="61"/>
      <c r="J61" s="61"/>
      <c r="K61" s="61"/>
      <c r="L61" s="61"/>
      <c r="M61" s="61"/>
      <c r="N61" s="62"/>
      <c r="O61" s="62"/>
      <c r="P61" s="61"/>
      <c r="Q61" s="61"/>
      <c r="R61" s="61"/>
      <c r="S61" s="61"/>
      <c r="T61" s="61"/>
      <c r="U61" s="62"/>
      <c r="V61" s="62"/>
      <c r="W61" s="61"/>
      <c r="X61" s="61"/>
      <c r="Y61" s="61"/>
      <c r="Z61" s="61"/>
      <c r="AA61" s="61"/>
      <c r="AB61" s="62"/>
      <c r="AC61" s="62"/>
      <c r="AD61" s="61"/>
      <c r="AE61" s="61"/>
      <c r="AF61" s="61"/>
      <c r="AG61" s="61"/>
      <c r="AH61" s="61"/>
      <c r="AI61" s="25"/>
      <c r="AJ61" s="32">
        <f t="shared" si="1"/>
        <v>14.4</v>
      </c>
      <c r="AK61" s="33">
        <v>2</v>
      </c>
    </row>
    <row r="62" spans="1:37">
      <c r="A62" s="15" t="str">
        <f>IF(C62=0," ",VLOOKUP(C62,'Список рабочих'!A$1:B$162,2,0))</f>
        <v>Клюев Л. И.</v>
      </c>
      <c r="B62" s="16"/>
      <c r="C62" s="17" t="s">
        <v>29</v>
      </c>
      <c r="D62" s="10">
        <v>522</v>
      </c>
      <c r="E62" s="61"/>
      <c r="F62" s="61"/>
      <c r="G62" s="62"/>
      <c r="H62" s="62"/>
      <c r="I62" s="61"/>
      <c r="J62" s="61"/>
      <c r="K62" s="61"/>
      <c r="L62" s="61"/>
      <c r="M62" s="61"/>
      <c r="N62" s="62"/>
      <c r="O62" s="62"/>
      <c r="P62" s="61"/>
      <c r="Q62" s="61"/>
      <c r="R62" s="61"/>
      <c r="S62" s="61"/>
      <c r="T62" s="61"/>
      <c r="U62" s="62"/>
      <c r="V62" s="62"/>
      <c r="W62" s="61"/>
      <c r="X62" s="61"/>
      <c r="Y62" s="61"/>
      <c r="Z62" s="61"/>
      <c r="AA62" s="61"/>
      <c r="AB62" s="62"/>
      <c r="AC62" s="62"/>
      <c r="AD62" s="61">
        <v>7.2</v>
      </c>
      <c r="AE62" s="61">
        <v>7.2</v>
      </c>
      <c r="AF62" s="61">
        <v>7.2</v>
      </c>
      <c r="AG62" s="61">
        <v>7.2</v>
      </c>
      <c r="AH62" s="61">
        <v>7.2</v>
      </c>
      <c r="AI62" s="25"/>
      <c r="AJ62" s="32">
        <f t="shared" si="1"/>
        <v>36</v>
      </c>
      <c r="AK62" s="33">
        <v>5</v>
      </c>
    </row>
    <row r="63" spans="1:37">
      <c r="A63" s="7" t="str">
        <f>IF(C63=0," ",VLOOKUP(C63,'Список рабочих'!A$1:B$162,2,0))</f>
        <v>Клюев Д. Л.</v>
      </c>
      <c r="B63" s="8"/>
      <c r="C63" s="9" t="s">
        <v>30</v>
      </c>
      <c r="D63" s="10">
        <v>522</v>
      </c>
      <c r="E63" s="61">
        <v>7.2</v>
      </c>
      <c r="F63" s="61">
        <v>7.2</v>
      </c>
      <c r="G63" s="62"/>
      <c r="H63" s="62"/>
      <c r="I63" s="61">
        <v>7.2</v>
      </c>
      <c r="J63" s="61">
        <v>7.2</v>
      </c>
      <c r="K63" s="61">
        <v>7.2</v>
      </c>
      <c r="L63" s="61">
        <v>7.2</v>
      </c>
      <c r="M63" s="61">
        <v>7.2</v>
      </c>
      <c r="N63" s="62"/>
      <c r="O63" s="62"/>
      <c r="P63" s="61"/>
      <c r="Q63" s="61"/>
      <c r="R63" s="61"/>
      <c r="S63" s="61"/>
      <c r="T63" s="61"/>
      <c r="U63" s="62"/>
      <c r="V63" s="62"/>
      <c r="W63" s="61"/>
      <c r="X63" s="61"/>
      <c r="Y63" s="61"/>
      <c r="Z63" s="61"/>
      <c r="AA63" s="61"/>
      <c r="AB63" s="62"/>
      <c r="AC63" s="62"/>
      <c r="AD63" s="61"/>
      <c r="AE63" s="61"/>
      <c r="AF63" s="61"/>
      <c r="AG63" s="61"/>
      <c r="AH63" s="61"/>
      <c r="AI63" s="25"/>
      <c r="AJ63" s="32">
        <f t="shared" si="1"/>
        <v>50.400000000000006</v>
      </c>
      <c r="AK63" s="33">
        <v>7</v>
      </c>
    </row>
    <row r="64" spans="1:37">
      <c r="A64" s="7" t="e">
        <f>IF(C64=0," ",VLOOKUP(C64,'Список рабочих'!A$1:B$162,2,0))</f>
        <v>#N/A</v>
      </c>
      <c r="B64" s="8"/>
      <c r="C64" s="9" t="s">
        <v>217</v>
      </c>
      <c r="D64" s="10">
        <v>522</v>
      </c>
      <c r="E64" s="61">
        <v>7.2</v>
      </c>
      <c r="F64" s="61">
        <v>7.2</v>
      </c>
      <c r="G64" s="62"/>
      <c r="H64" s="62"/>
      <c r="I64" s="61">
        <v>7.2</v>
      </c>
      <c r="J64" s="61">
        <v>7.2</v>
      </c>
      <c r="K64" s="61">
        <v>7.2</v>
      </c>
      <c r="L64" s="61">
        <v>7.2</v>
      </c>
      <c r="M64" s="61">
        <v>7.2</v>
      </c>
      <c r="N64" s="62"/>
      <c r="O64" s="62"/>
      <c r="P64" s="61"/>
      <c r="Q64" s="61"/>
      <c r="R64" s="61"/>
      <c r="S64" s="61"/>
      <c r="T64" s="61"/>
      <c r="U64" s="62"/>
      <c r="V64" s="62"/>
      <c r="W64" s="61"/>
      <c r="X64" s="61"/>
      <c r="Y64" s="61"/>
      <c r="Z64" s="61"/>
      <c r="AA64" s="61"/>
      <c r="AB64" s="62"/>
      <c r="AC64" s="62"/>
      <c r="AD64" s="61"/>
      <c r="AE64" s="61"/>
      <c r="AF64" s="61"/>
      <c r="AG64" s="61"/>
      <c r="AH64" s="61"/>
      <c r="AI64" s="25"/>
      <c r="AJ64" s="32">
        <f t="shared" si="1"/>
        <v>50.400000000000006</v>
      </c>
      <c r="AK64" s="33">
        <v>7</v>
      </c>
    </row>
    <row r="65" spans="1:37">
      <c r="A65" s="7" t="str">
        <f>IF(C65=0," ",VLOOKUP(C65,'Список рабочих'!A$1:B$162,2,0))</f>
        <v>Лозовский И. А.</v>
      </c>
      <c r="B65" s="8"/>
      <c r="C65" s="9" t="s">
        <v>161</v>
      </c>
      <c r="D65" s="10">
        <v>522</v>
      </c>
      <c r="E65" s="61">
        <v>7.2</v>
      </c>
      <c r="F65" s="61">
        <v>7.2</v>
      </c>
      <c r="G65" s="62"/>
      <c r="H65" s="62"/>
      <c r="I65" s="61">
        <v>7.2</v>
      </c>
      <c r="J65" s="61">
        <v>7.2</v>
      </c>
      <c r="K65" s="61"/>
      <c r="L65" s="61"/>
      <c r="M65" s="61"/>
      <c r="N65" s="62"/>
      <c r="O65" s="62"/>
      <c r="P65" s="61"/>
      <c r="Q65" s="61"/>
      <c r="R65" s="61"/>
      <c r="S65" s="61"/>
      <c r="T65" s="61"/>
      <c r="U65" s="62"/>
      <c r="V65" s="62"/>
      <c r="W65" s="61"/>
      <c r="X65" s="61"/>
      <c r="Y65" s="61"/>
      <c r="Z65" s="61"/>
      <c r="AA65" s="61"/>
      <c r="AB65" s="62"/>
      <c r="AC65" s="62"/>
      <c r="AD65" s="61"/>
      <c r="AE65" s="61"/>
      <c r="AF65" s="61"/>
      <c r="AG65" s="61"/>
      <c r="AH65" s="61"/>
      <c r="AI65" s="25"/>
      <c r="AJ65" s="32">
        <f t="shared" si="1"/>
        <v>28.8</v>
      </c>
      <c r="AK65" s="33">
        <v>4</v>
      </c>
    </row>
    <row r="66" spans="1:37">
      <c r="A66" s="7" t="e">
        <f>IF(C66=0," ",VLOOKUP(C66,'Список рабочих'!A$1:B$162,2,0))</f>
        <v>#N/A</v>
      </c>
      <c r="B66" s="8"/>
      <c r="C66" s="9" t="s">
        <v>223</v>
      </c>
      <c r="D66" s="10">
        <v>522</v>
      </c>
      <c r="E66" s="61"/>
      <c r="F66" s="61"/>
      <c r="G66" s="62"/>
      <c r="H66" s="62"/>
      <c r="I66" s="61"/>
      <c r="J66" s="61"/>
      <c r="K66" s="61"/>
      <c r="L66" s="61"/>
      <c r="M66" s="61"/>
      <c r="N66" s="62"/>
      <c r="O66" s="62"/>
      <c r="P66" s="61"/>
      <c r="Q66" s="61"/>
      <c r="R66" s="61"/>
      <c r="S66" s="61"/>
      <c r="T66" s="61"/>
      <c r="U66" s="62"/>
      <c r="V66" s="62"/>
      <c r="W66" s="61"/>
      <c r="X66" s="61">
        <v>7.2</v>
      </c>
      <c r="Y66" s="61"/>
      <c r="Z66" s="61"/>
      <c r="AA66" s="61"/>
      <c r="AB66" s="62"/>
      <c r="AC66" s="62"/>
      <c r="AD66" s="61"/>
      <c r="AE66" s="61"/>
      <c r="AF66" s="61"/>
      <c r="AG66" s="61"/>
      <c r="AH66" s="61"/>
      <c r="AI66" s="25"/>
      <c r="AJ66" s="32">
        <f t="shared" si="1"/>
        <v>7.2</v>
      </c>
      <c r="AK66" s="33">
        <v>2</v>
      </c>
    </row>
    <row r="67" spans="1:37">
      <c r="A67" s="18" t="str">
        <f>IF(C67=0," ",VLOOKUP(C67,'Список рабочих'!A$1:B$162,2,0))</f>
        <v>Мельников А. В.</v>
      </c>
      <c r="B67" s="19"/>
      <c r="C67" s="9" t="s">
        <v>119</v>
      </c>
      <c r="D67" s="10">
        <v>522</v>
      </c>
      <c r="E67" s="61">
        <v>7.2</v>
      </c>
      <c r="F67" s="61">
        <v>7.2</v>
      </c>
      <c r="G67" s="62"/>
      <c r="H67" s="62"/>
      <c r="I67" s="61">
        <v>7.2</v>
      </c>
      <c r="J67" s="61">
        <v>7.2</v>
      </c>
      <c r="K67" s="61">
        <v>7.2</v>
      </c>
      <c r="L67" s="61">
        <v>7.2</v>
      </c>
      <c r="M67" s="61">
        <v>7.2</v>
      </c>
      <c r="N67" s="62"/>
      <c r="O67" s="62"/>
      <c r="P67" s="61">
        <v>7.2</v>
      </c>
      <c r="Q67" s="61">
        <v>7.2</v>
      </c>
      <c r="R67" s="61">
        <v>7.2</v>
      </c>
      <c r="S67" s="61">
        <v>7.2</v>
      </c>
      <c r="T67" s="61">
        <v>7.2</v>
      </c>
      <c r="U67" s="62"/>
      <c r="V67" s="62"/>
      <c r="W67" s="61"/>
      <c r="X67" s="61"/>
      <c r="Y67" s="61"/>
      <c r="Z67" s="61"/>
      <c r="AA67" s="61"/>
      <c r="AB67" s="62"/>
      <c r="AC67" s="62"/>
      <c r="AD67" s="61"/>
      <c r="AE67" s="61"/>
      <c r="AF67" s="61"/>
      <c r="AG67" s="61"/>
      <c r="AH67" s="61"/>
      <c r="AI67" s="25"/>
      <c r="AJ67" s="32">
        <f t="shared" si="1"/>
        <v>86.40000000000002</v>
      </c>
      <c r="AK67" s="33">
        <v>12</v>
      </c>
    </row>
    <row r="68" spans="1:37">
      <c r="A68" s="20" t="str">
        <f>IF(C68=0," ",VLOOKUP(C68,'Список рабочих'!A$1:B$162,2,0))</f>
        <v>Мельников В. Ю.</v>
      </c>
      <c r="B68" s="21"/>
      <c r="C68" s="17" t="s">
        <v>195</v>
      </c>
      <c r="D68" s="10">
        <v>522</v>
      </c>
      <c r="E68" s="61">
        <v>7.2</v>
      </c>
      <c r="F68" s="61">
        <v>7.2</v>
      </c>
      <c r="G68" s="62"/>
      <c r="H68" s="62"/>
      <c r="I68" s="61"/>
      <c r="J68" s="61"/>
      <c r="K68" s="61"/>
      <c r="L68" s="61"/>
      <c r="M68" s="61"/>
      <c r="N68" s="62"/>
      <c r="O68" s="62"/>
      <c r="P68" s="61"/>
      <c r="Q68" s="61"/>
      <c r="R68" s="61"/>
      <c r="S68" s="61"/>
      <c r="T68" s="61"/>
      <c r="U68" s="62"/>
      <c r="V68" s="62"/>
      <c r="W68" s="61"/>
      <c r="X68" s="61"/>
      <c r="Y68" s="61"/>
      <c r="Z68" s="61"/>
      <c r="AA68" s="61"/>
      <c r="AB68" s="62"/>
      <c r="AC68" s="62"/>
      <c r="AD68" s="61"/>
      <c r="AE68" s="61"/>
      <c r="AF68" s="61"/>
      <c r="AG68" s="61"/>
      <c r="AH68" s="61"/>
      <c r="AI68" s="25"/>
      <c r="AJ68" s="32">
        <f t="shared" si="1"/>
        <v>14.4</v>
      </c>
      <c r="AK68" s="33">
        <v>2</v>
      </c>
    </row>
    <row r="69" spans="1:37">
      <c r="A69" s="7" t="str">
        <f>IF(C69=0," ",VLOOKUP(C69,'Список рабочих'!A$1:B$162,2,0))</f>
        <v>Никаноров В. Е.</v>
      </c>
      <c r="B69" s="8"/>
      <c r="C69" s="9" t="s">
        <v>60</v>
      </c>
      <c r="D69" s="10">
        <v>522</v>
      </c>
      <c r="E69" s="61"/>
      <c r="F69" s="61"/>
      <c r="G69" s="62"/>
      <c r="H69" s="62"/>
      <c r="I69" s="61"/>
      <c r="J69" s="61"/>
      <c r="K69" s="61"/>
      <c r="L69" s="61"/>
      <c r="M69" s="61"/>
      <c r="N69" s="62"/>
      <c r="O69" s="62"/>
      <c r="P69" s="61"/>
      <c r="Q69" s="61"/>
      <c r="R69" s="61"/>
      <c r="S69" s="61"/>
      <c r="T69" s="61"/>
      <c r="U69" s="62"/>
      <c r="V69" s="62"/>
      <c r="W69" s="61"/>
      <c r="X69" s="61"/>
      <c r="Y69" s="61"/>
      <c r="Z69" s="61"/>
      <c r="AA69" s="61"/>
      <c r="AB69" s="62"/>
      <c r="AC69" s="62"/>
      <c r="AD69" s="61"/>
      <c r="AE69" s="61">
        <v>7.2</v>
      </c>
      <c r="AF69" s="61"/>
      <c r="AG69" s="61"/>
      <c r="AH69" s="61"/>
      <c r="AI69" s="25"/>
      <c r="AJ69" s="32">
        <f t="shared" si="1"/>
        <v>7.2</v>
      </c>
      <c r="AK69" s="33">
        <v>1</v>
      </c>
    </row>
    <row r="70" spans="1:37">
      <c r="A70" s="7" t="str">
        <f>IF(C70=0," ",VLOOKUP(C70,'Список рабочих'!A$1:B$162,2,0))</f>
        <v>Остапчук В. В.</v>
      </c>
      <c r="B70" s="8"/>
      <c r="C70" s="9" t="s">
        <v>123</v>
      </c>
      <c r="D70" s="10">
        <v>522</v>
      </c>
      <c r="E70" s="61"/>
      <c r="F70" s="61"/>
      <c r="G70" s="62"/>
      <c r="H70" s="62"/>
      <c r="I70" s="61">
        <v>7.2</v>
      </c>
      <c r="J70" s="61">
        <v>7.2</v>
      </c>
      <c r="K70" s="61">
        <v>7.2</v>
      </c>
      <c r="L70" s="61">
        <v>7.2</v>
      </c>
      <c r="M70" s="61">
        <v>7.2</v>
      </c>
      <c r="N70" s="62"/>
      <c r="O70" s="62"/>
      <c r="P70" s="61">
        <v>7.2</v>
      </c>
      <c r="Q70" s="61">
        <v>7.2</v>
      </c>
      <c r="R70" s="61">
        <v>7.2</v>
      </c>
      <c r="S70" s="61">
        <v>7.2</v>
      </c>
      <c r="T70" s="61">
        <v>7.2</v>
      </c>
      <c r="U70" s="62"/>
      <c r="V70" s="62"/>
      <c r="W70" s="61"/>
      <c r="X70" s="61"/>
      <c r="Y70" s="61"/>
      <c r="Z70" s="61"/>
      <c r="AA70" s="61"/>
      <c r="AB70" s="62"/>
      <c r="AC70" s="62"/>
      <c r="AD70" s="61"/>
      <c r="AE70" s="61"/>
      <c r="AF70" s="61"/>
      <c r="AG70" s="61"/>
      <c r="AH70" s="61"/>
      <c r="AI70" s="25"/>
      <c r="AJ70" s="32">
        <f t="shared" si="1"/>
        <v>72.000000000000014</v>
      </c>
      <c r="AK70" s="33">
        <v>10</v>
      </c>
    </row>
    <row r="71" spans="1:37">
      <c r="A71" s="7" t="str">
        <f>IF(C71=0," ",VLOOKUP(C71,'Список рабочих'!A$1:B$162,2,0))</f>
        <v>Платонов Д. С.</v>
      </c>
      <c r="B71" s="8"/>
      <c r="C71" s="9" t="s">
        <v>221</v>
      </c>
      <c r="D71" s="10">
        <v>522</v>
      </c>
      <c r="E71" s="61">
        <v>7.2</v>
      </c>
      <c r="F71" s="61">
        <v>7.2</v>
      </c>
      <c r="G71" s="62"/>
      <c r="H71" s="62"/>
      <c r="I71" s="61"/>
      <c r="J71" s="61"/>
      <c r="K71" s="61"/>
      <c r="L71" s="61"/>
      <c r="M71" s="61"/>
      <c r="N71" s="62"/>
      <c r="O71" s="62"/>
      <c r="P71" s="61"/>
      <c r="Q71" s="61"/>
      <c r="R71" s="61"/>
      <c r="S71" s="61"/>
      <c r="T71" s="61"/>
      <c r="U71" s="62"/>
      <c r="V71" s="62"/>
      <c r="W71" s="61"/>
      <c r="X71" s="61"/>
      <c r="Y71" s="61"/>
      <c r="Z71" s="61"/>
      <c r="AA71" s="61"/>
      <c r="AB71" s="62"/>
      <c r="AC71" s="62"/>
      <c r="AD71" s="61"/>
      <c r="AE71" s="61"/>
      <c r="AF71" s="61"/>
      <c r="AG71" s="61"/>
      <c r="AH71" s="61"/>
      <c r="AI71" s="25"/>
      <c r="AJ71" s="32">
        <f t="shared" si="1"/>
        <v>14.4</v>
      </c>
      <c r="AK71" s="33">
        <v>2</v>
      </c>
    </row>
    <row r="72" spans="1:37">
      <c r="A72" s="7" t="str">
        <f>IF(C72=0," ",VLOOKUP(C72,'Список рабочих'!A$1:B$162,2,0))</f>
        <v>Петрунин А. Н.</v>
      </c>
      <c r="B72" s="8"/>
      <c r="C72" s="17" t="s">
        <v>64</v>
      </c>
      <c r="D72" s="10">
        <v>522</v>
      </c>
      <c r="E72" s="61">
        <v>7.2</v>
      </c>
      <c r="F72" s="61"/>
      <c r="G72" s="62"/>
      <c r="H72" s="62"/>
      <c r="I72" s="61">
        <v>7.2</v>
      </c>
      <c r="J72" s="61">
        <v>7.2</v>
      </c>
      <c r="K72" s="61">
        <v>7.2</v>
      </c>
      <c r="L72" s="61">
        <v>7.2</v>
      </c>
      <c r="M72" s="61">
        <v>7.2</v>
      </c>
      <c r="N72" s="62"/>
      <c r="O72" s="62"/>
      <c r="P72" s="61">
        <v>7.2</v>
      </c>
      <c r="Q72" s="61">
        <v>7.2</v>
      </c>
      <c r="R72" s="61">
        <v>7.2</v>
      </c>
      <c r="S72" s="61">
        <v>7.2</v>
      </c>
      <c r="T72" s="61">
        <v>7.2</v>
      </c>
      <c r="U72" s="62"/>
      <c r="V72" s="62"/>
      <c r="W72" s="61">
        <v>7.2</v>
      </c>
      <c r="X72" s="61">
        <v>7.2</v>
      </c>
      <c r="Y72" s="61">
        <v>7.2</v>
      </c>
      <c r="Z72" s="61">
        <v>7.2</v>
      </c>
      <c r="AA72" s="61"/>
      <c r="AB72" s="62"/>
      <c r="AC72" s="62"/>
      <c r="AD72" s="61">
        <v>7.2</v>
      </c>
      <c r="AE72" s="61">
        <v>7.2</v>
      </c>
      <c r="AF72" s="61">
        <v>7.2</v>
      </c>
      <c r="AG72" s="61">
        <v>7.2</v>
      </c>
      <c r="AH72" s="61">
        <v>7.2</v>
      </c>
      <c r="AI72" s="25"/>
      <c r="AJ72" s="32">
        <f t="shared" si="1"/>
        <v>144</v>
      </c>
      <c r="AK72" s="33">
        <v>20</v>
      </c>
    </row>
    <row r="73" spans="1:37">
      <c r="A73" s="7" t="str">
        <f>IF(C73=0," ",VLOOKUP(C73,'Список рабочих'!A$1:B$162,2,0))</f>
        <v>Приходько А. А.</v>
      </c>
      <c r="B73" s="8"/>
      <c r="C73" s="9" t="s">
        <v>66</v>
      </c>
      <c r="D73" s="10">
        <v>522</v>
      </c>
      <c r="E73" s="61">
        <v>7.2</v>
      </c>
      <c r="F73" s="61">
        <v>7.2</v>
      </c>
      <c r="G73" s="62"/>
      <c r="H73" s="62"/>
      <c r="I73" s="61"/>
      <c r="J73" s="61"/>
      <c r="K73" s="61"/>
      <c r="L73" s="61"/>
      <c r="M73" s="61"/>
      <c r="N73" s="62"/>
      <c r="O73" s="62"/>
      <c r="P73" s="61"/>
      <c r="Q73" s="61"/>
      <c r="R73" s="61"/>
      <c r="S73" s="61"/>
      <c r="T73" s="61"/>
      <c r="U73" s="62"/>
      <c r="V73" s="62"/>
      <c r="W73" s="61">
        <v>7.2</v>
      </c>
      <c r="X73" s="61">
        <v>7.2</v>
      </c>
      <c r="Y73" s="61">
        <v>7.2</v>
      </c>
      <c r="Z73" s="61">
        <v>7.2</v>
      </c>
      <c r="AA73" s="61">
        <v>7.2</v>
      </c>
      <c r="AB73" s="62"/>
      <c r="AC73" s="62"/>
      <c r="AD73" s="61">
        <v>7.2</v>
      </c>
      <c r="AE73" s="61">
        <v>7.2</v>
      </c>
      <c r="AF73" s="61">
        <v>7.2</v>
      </c>
      <c r="AG73" s="61">
        <v>7.2</v>
      </c>
      <c r="AH73" s="61">
        <v>7.2</v>
      </c>
      <c r="AI73" s="25"/>
      <c r="AJ73" s="32">
        <f t="shared" si="1"/>
        <v>86.40000000000002</v>
      </c>
      <c r="AK73" s="33">
        <v>10</v>
      </c>
    </row>
    <row r="74" spans="1:37">
      <c r="A74" s="7" t="str">
        <f>IF(C74=0," ",VLOOKUP(C74,'Список рабочих'!A$1:B$162,2,0))</f>
        <v>Рыбалкина Е. Г.</v>
      </c>
      <c r="B74" s="8"/>
      <c r="C74" s="9" t="s">
        <v>135</v>
      </c>
      <c r="D74" s="10">
        <v>522</v>
      </c>
      <c r="E74" s="61">
        <v>7.2</v>
      </c>
      <c r="F74" s="61">
        <v>7.2</v>
      </c>
      <c r="G74" s="62"/>
      <c r="H74" s="62"/>
      <c r="I74" s="61">
        <v>7.2</v>
      </c>
      <c r="J74" s="61">
        <v>7.2</v>
      </c>
      <c r="K74" s="61">
        <v>7.2</v>
      </c>
      <c r="L74" s="61">
        <v>7.2</v>
      </c>
      <c r="M74" s="61">
        <v>7.2</v>
      </c>
      <c r="N74" s="62"/>
      <c r="O74" s="62"/>
      <c r="P74" s="61"/>
      <c r="Q74" s="61"/>
      <c r="R74" s="61"/>
      <c r="S74" s="61"/>
      <c r="T74" s="61"/>
      <c r="U74" s="62"/>
      <c r="V74" s="62"/>
      <c r="W74" s="61"/>
      <c r="X74" s="61"/>
      <c r="Y74" s="61"/>
      <c r="Z74" s="61"/>
      <c r="AA74" s="61"/>
      <c r="AB74" s="62"/>
      <c r="AC74" s="62"/>
      <c r="AD74" s="61"/>
      <c r="AE74" s="61"/>
      <c r="AF74" s="61"/>
      <c r="AG74" s="61"/>
      <c r="AH74" s="61"/>
      <c r="AI74" s="25"/>
      <c r="AJ74" s="32">
        <f t="shared" si="1"/>
        <v>50.400000000000006</v>
      </c>
      <c r="AK74" s="33">
        <v>7</v>
      </c>
    </row>
    <row r="75" spans="1:37">
      <c r="A75" s="18" t="str">
        <f>IF(C75=0," ",VLOOKUP(C75,'Список рабочих'!A$1:B$162,2,0))</f>
        <v>Саноян А. А.</v>
      </c>
      <c r="B75" s="19"/>
      <c r="C75" s="9" t="s">
        <v>48</v>
      </c>
      <c r="D75" s="10">
        <v>522</v>
      </c>
      <c r="E75" s="61">
        <v>7.2</v>
      </c>
      <c r="F75" s="61">
        <v>7.2</v>
      </c>
      <c r="G75" s="62"/>
      <c r="H75" s="62"/>
      <c r="I75" s="61">
        <v>7.2</v>
      </c>
      <c r="J75" s="61">
        <v>7.2</v>
      </c>
      <c r="K75" s="61">
        <v>7.2</v>
      </c>
      <c r="L75" s="61">
        <v>7.2</v>
      </c>
      <c r="M75" s="61">
        <v>7.2</v>
      </c>
      <c r="N75" s="62"/>
      <c r="O75" s="62"/>
      <c r="P75" s="61">
        <v>7.2</v>
      </c>
      <c r="Q75" s="61">
        <v>7.2</v>
      </c>
      <c r="R75" s="61">
        <v>4</v>
      </c>
      <c r="S75" s="61"/>
      <c r="T75" s="61"/>
      <c r="U75" s="62"/>
      <c r="V75" s="62"/>
      <c r="W75" s="61"/>
      <c r="X75" s="61"/>
      <c r="Y75" s="61"/>
      <c r="Z75" s="61"/>
      <c r="AA75" s="61"/>
      <c r="AB75" s="62"/>
      <c r="AC75" s="62"/>
      <c r="AD75" s="61"/>
      <c r="AE75" s="61"/>
      <c r="AF75" s="61"/>
      <c r="AG75" s="61"/>
      <c r="AH75" s="61"/>
      <c r="AI75" s="25"/>
      <c r="AJ75" s="32">
        <f t="shared" si="1"/>
        <v>68.800000000000011</v>
      </c>
      <c r="AK75" s="33">
        <v>10</v>
      </c>
    </row>
    <row r="76" spans="1:37">
      <c r="A76" s="7" t="str">
        <f>IF(C76=0," ",VLOOKUP(C76,'Список рабочих'!A$1:B$162,2,0))</f>
        <v>Свояков Н. А.</v>
      </c>
      <c r="B76" s="8"/>
      <c r="C76" s="9" t="s">
        <v>49</v>
      </c>
      <c r="D76" s="10">
        <v>522</v>
      </c>
      <c r="E76" s="61">
        <v>7.2</v>
      </c>
      <c r="F76" s="61">
        <v>7.2</v>
      </c>
      <c r="G76" s="62"/>
      <c r="H76" s="62"/>
      <c r="I76" s="61">
        <v>7.2</v>
      </c>
      <c r="J76" s="61">
        <v>7.2</v>
      </c>
      <c r="K76" s="61">
        <v>7.2</v>
      </c>
      <c r="L76" s="61">
        <v>7.2</v>
      </c>
      <c r="M76" s="61">
        <v>7.2</v>
      </c>
      <c r="N76" s="62"/>
      <c r="O76" s="62"/>
      <c r="P76" s="61">
        <v>7.2</v>
      </c>
      <c r="Q76" s="61">
        <v>7.2</v>
      </c>
      <c r="R76" s="61">
        <v>7.2</v>
      </c>
      <c r="S76" s="61">
        <v>7.2</v>
      </c>
      <c r="T76" s="61">
        <v>7.2</v>
      </c>
      <c r="U76" s="62"/>
      <c r="V76" s="62"/>
      <c r="W76" s="61">
        <v>7.2</v>
      </c>
      <c r="X76" s="61">
        <v>7.2</v>
      </c>
      <c r="Y76" s="61">
        <v>7.2</v>
      </c>
      <c r="Z76" s="61">
        <v>7.2</v>
      </c>
      <c r="AA76" s="61">
        <v>7.2</v>
      </c>
      <c r="AB76" s="62"/>
      <c r="AC76" s="62"/>
      <c r="AD76" s="61">
        <v>7.2</v>
      </c>
      <c r="AE76" s="61">
        <v>7.2</v>
      </c>
      <c r="AF76" s="61">
        <v>7.2</v>
      </c>
      <c r="AG76" s="61">
        <v>7.2</v>
      </c>
      <c r="AH76" s="61">
        <v>7.2</v>
      </c>
      <c r="AI76" s="25"/>
      <c r="AJ76" s="32">
        <f t="shared" si="1"/>
        <v>158.39999999999998</v>
      </c>
      <c r="AK76" s="33">
        <v>22</v>
      </c>
    </row>
    <row r="77" spans="1:37">
      <c r="A77" s="7" t="str">
        <f>IF(C77=0," ",VLOOKUP(C77,'Список рабочих'!A$1:B$162,2,0))</f>
        <v>Сухопаров С. В.</v>
      </c>
      <c r="B77" s="8"/>
      <c r="C77" s="9" t="s">
        <v>50</v>
      </c>
      <c r="D77" s="10">
        <v>522</v>
      </c>
      <c r="E77" s="61">
        <v>7.2</v>
      </c>
      <c r="F77" s="61">
        <v>7.2</v>
      </c>
      <c r="G77" s="62"/>
      <c r="H77" s="62"/>
      <c r="I77" s="61">
        <v>7.2</v>
      </c>
      <c r="J77" s="61">
        <v>7.2</v>
      </c>
      <c r="K77" s="61">
        <v>7.2</v>
      </c>
      <c r="L77" s="61">
        <v>7.2</v>
      </c>
      <c r="M77" s="61">
        <v>7.2</v>
      </c>
      <c r="N77" s="62"/>
      <c r="O77" s="62"/>
      <c r="P77" s="61">
        <v>7.2</v>
      </c>
      <c r="Q77" s="61">
        <v>7.2</v>
      </c>
      <c r="R77" s="61">
        <v>4</v>
      </c>
      <c r="S77" s="61"/>
      <c r="T77" s="61"/>
      <c r="U77" s="62"/>
      <c r="V77" s="62"/>
      <c r="W77" s="61"/>
      <c r="X77" s="61"/>
      <c r="Y77" s="61"/>
      <c r="Z77" s="61"/>
      <c r="AA77" s="61"/>
      <c r="AB77" s="62"/>
      <c r="AC77" s="62"/>
      <c r="AD77" s="61"/>
      <c r="AE77" s="61"/>
      <c r="AF77" s="61"/>
      <c r="AG77" s="61"/>
      <c r="AH77" s="61"/>
      <c r="AI77" s="25"/>
      <c r="AJ77" s="32">
        <f t="shared" si="1"/>
        <v>68.800000000000011</v>
      </c>
      <c r="AK77" s="33">
        <v>10</v>
      </c>
    </row>
    <row r="78" spans="1:37">
      <c r="A78" s="20" t="str">
        <f>IF(C78=0," ",VLOOKUP(C78,'Список рабочих'!A$1:B$162,2,0))</f>
        <v>Томилова В. И.</v>
      </c>
      <c r="B78" s="21"/>
      <c r="C78" s="17" t="s">
        <v>139</v>
      </c>
      <c r="D78" s="10">
        <v>522</v>
      </c>
      <c r="E78" s="61">
        <v>7.2</v>
      </c>
      <c r="F78" s="61">
        <v>7.2</v>
      </c>
      <c r="G78" s="62"/>
      <c r="H78" s="62"/>
      <c r="I78" s="61">
        <v>7.2</v>
      </c>
      <c r="J78" s="61">
        <v>7.2</v>
      </c>
      <c r="K78" s="61">
        <v>7.2</v>
      </c>
      <c r="L78" s="61">
        <v>7.2</v>
      </c>
      <c r="M78" s="61">
        <v>7.2</v>
      </c>
      <c r="N78" s="62"/>
      <c r="O78" s="62"/>
      <c r="P78" s="61">
        <v>7.2</v>
      </c>
      <c r="Q78" s="61">
        <v>7.2</v>
      </c>
      <c r="R78" s="61">
        <v>7.2</v>
      </c>
      <c r="S78" s="61">
        <v>7.2</v>
      </c>
      <c r="T78" s="61">
        <v>7.2</v>
      </c>
      <c r="U78" s="62"/>
      <c r="V78" s="62"/>
      <c r="W78" s="61">
        <v>7.2</v>
      </c>
      <c r="X78" s="61">
        <v>7.2</v>
      </c>
      <c r="Y78" s="61">
        <v>7.2</v>
      </c>
      <c r="Z78" s="61">
        <v>7.2</v>
      </c>
      <c r="AA78" s="61">
        <v>7.2</v>
      </c>
      <c r="AB78" s="62"/>
      <c r="AC78" s="62"/>
      <c r="AD78" s="61">
        <v>7.2</v>
      </c>
      <c r="AE78" s="61">
        <v>7.2</v>
      </c>
      <c r="AF78" s="61">
        <v>7.2</v>
      </c>
      <c r="AG78" s="61">
        <v>7.2</v>
      </c>
      <c r="AH78" s="61">
        <v>7.2</v>
      </c>
      <c r="AI78" s="25"/>
      <c r="AJ78" s="32">
        <f t="shared" si="1"/>
        <v>158.39999999999998</v>
      </c>
      <c r="AK78" s="33">
        <v>22</v>
      </c>
    </row>
    <row r="79" spans="1:37">
      <c r="A79" s="18" t="str">
        <f>IF(C79=0," ",VLOOKUP(C79,'Список рабочих'!A$1:B$162,2,0))</f>
        <v>Хробостова Т. Ю.</v>
      </c>
      <c r="B79" s="19"/>
      <c r="C79" s="9" t="s">
        <v>151</v>
      </c>
      <c r="D79" s="10">
        <v>522</v>
      </c>
      <c r="E79" s="61">
        <v>7.2</v>
      </c>
      <c r="F79" s="61">
        <v>7.2</v>
      </c>
      <c r="G79" s="62"/>
      <c r="H79" s="62"/>
      <c r="I79" s="61"/>
      <c r="J79" s="61"/>
      <c r="K79" s="61"/>
      <c r="L79" s="61"/>
      <c r="M79" s="61"/>
      <c r="N79" s="62"/>
      <c r="O79" s="62"/>
      <c r="P79" s="61">
        <v>7.2</v>
      </c>
      <c r="Q79" s="61"/>
      <c r="R79" s="61"/>
      <c r="S79" s="61"/>
      <c r="T79" s="61"/>
      <c r="U79" s="62"/>
      <c r="V79" s="62"/>
      <c r="W79" s="61"/>
      <c r="X79" s="61"/>
      <c r="Y79" s="61"/>
      <c r="Z79" s="61"/>
      <c r="AA79" s="61"/>
      <c r="AB79" s="62"/>
      <c r="AC79" s="62"/>
      <c r="AD79" s="61"/>
      <c r="AE79" s="61"/>
      <c r="AF79" s="61"/>
      <c r="AG79" s="61"/>
      <c r="AH79" s="61"/>
      <c r="AI79" s="25"/>
      <c r="AJ79" s="32">
        <f t="shared" si="1"/>
        <v>21.6</v>
      </c>
      <c r="AK79" s="33">
        <v>3</v>
      </c>
    </row>
    <row r="80" spans="1:37">
      <c r="A80" s="7" t="str">
        <f>IF(C80=0," ",VLOOKUP(C80,'Список рабочих'!A$1:B$162,2,0))</f>
        <v>Шомполов В. А.</v>
      </c>
      <c r="B80" s="8"/>
      <c r="C80" s="9" t="s">
        <v>147</v>
      </c>
      <c r="D80" s="10">
        <v>522</v>
      </c>
      <c r="E80" s="61">
        <v>7.2</v>
      </c>
      <c r="F80" s="61">
        <v>7.2</v>
      </c>
      <c r="G80" s="62"/>
      <c r="H80" s="62"/>
      <c r="I80" s="61">
        <v>7.2</v>
      </c>
      <c r="J80" s="61">
        <v>7.2</v>
      </c>
      <c r="K80" s="61">
        <v>7.2</v>
      </c>
      <c r="L80" s="61">
        <v>7.2</v>
      </c>
      <c r="M80" s="61">
        <v>7.2</v>
      </c>
      <c r="N80" s="62"/>
      <c r="O80" s="62"/>
      <c r="P80" s="61"/>
      <c r="Q80" s="61">
        <v>7.2</v>
      </c>
      <c r="R80" s="61">
        <v>7.2</v>
      </c>
      <c r="S80" s="61">
        <v>7.2</v>
      </c>
      <c r="T80" s="61">
        <v>7.2</v>
      </c>
      <c r="U80" s="62"/>
      <c r="V80" s="62"/>
      <c r="W80" s="61">
        <v>7.2</v>
      </c>
      <c r="X80" s="61">
        <v>7.2</v>
      </c>
      <c r="Y80" s="61">
        <v>7.2</v>
      </c>
      <c r="Z80" s="61">
        <v>7.2</v>
      </c>
      <c r="AA80" s="61">
        <v>7.2</v>
      </c>
      <c r="AB80" s="62"/>
      <c r="AC80" s="62"/>
      <c r="AD80" s="61"/>
      <c r="AE80" s="61"/>
      <c r="AF80" s="61"/>
      <c r="AG80" s="61"/>
      <c r="AH80" s="61"/>
      <c r="AI80" s="25"/>
      <c r="AJ80" s="32">
        <f t="shared" si="1"/>
        <v>115.20000000000003</v>
      </c>
      <c r="AK80" s="33">
        <v>16</v>
      </c>
    </row>
    <row r="81" spans="1:37">
      <c r="A81" s="7" t="str">
        <f>IF(C81=0," ",VLOOKUP(C81,'Список рабочих'!A$1:B$162,2,0))</f>
        <v xml:space="preserve"> </v>
      </c>
      <c r="B81" s="8"/>
      <c r="C81" s="9"/>
      <c r="D81" s="10">
        <v>522</v>
      </c>
      <c r="E81" s="61"/>
      <c r="F81" s="61"/>
      <c r="G81" s="62"/>
      <c r="H81" s="62"/>
      <c r="I81" s="61"/>
      <c r="J81" s="61"/>
      <c r="K81" s="61"/>
      <c r="L81" s="61"/>
      <c r="M81" s="61"/>
      <c r="N81" s="62"/>
      <c r="O81" s="62"/>
      <c r="P81" s="61"/>
      <c r="Q81" s="61"/>
      <c r="R81" s="61"/>
      <c r="S81" s="61"/>
      <c r="T81" s="61"/>
      <c r="U81" s="62"/>
      <c r="V81" s="62"/>
      <c r="W81" s="61"/>
      <c r="X81" s="61"/>
      <c r="Y81" s="61"/>
      <c r="Z81" s="61"/>
      <c r="AA81" s="61"/>
      <c r="AB81" s="62"/>
      <c r="AC81" s="62"/>
      <c r="AD81" s="61"/>
      <c r="AE81" s="61"/>
      <c r="AF81" s="61"/>
      <c r="AG81" s="61"/>
      <c r="AH81" s="61"/>
      <c r="AI81" s="25"/>
      <c r="AJ81" s="32">
        <f t="shared" si="1"/>
        <v>0</v>
      </c>
      <c r="AK81" s="33"/>
    </row>
    <row r="82" spans="1:37">
      <c r="A82" s="7" t="str">
        <f>IF(C82=0," ",VLOOKUP(C82,'Список рабочих'!A$1:B$162,2,0))</f>
        <v xml:space="preserve"> </v>
      </c>
      <c r="B82" s="8"/>
      <c r="C82" s="9"/>
      <c r="D82" s="10">
        <v>522</v>
      </c>
      <c r="E82" s="11"/>
      <c r="F82" s="11"/>
      <c r="G82" s="12"/>
      <c r="H82" s="12"/>
      <c r="I82" s="11"/>
      <c r="J82" s="11"/>
      <c r="K82" s="11"/>
      <c r="L82" s="11"/>
      <c r="M82" s="11"/>
      <c r="N82" s="12"/>
      <c r="O82" s="12"/>
      <c r="P82" s="11"/>
      <c r="Q82" s="11"/>
      <c r="R82" s="11"/>
      <c r="S82" s="11"/>
      <c r="T82" s="11"/>
      <c r="U82" s="12"/>
      <c r="V82" s="12"/>
      <c r="W82" s="11"/>
      <c r="X82" s="11"/>
      <c r="Y82" s="11"/>
      <c r="Z82" s="11"/>
      <c r="AA82" s="11"/>
      <c r="AB82" s="12"/>
      <c r="AC82" s="12"/>
      <c r="AD82" s="11"/>
      <c r="AE82" s="11"/>
      <c r="AF82" s="11"/>
      <c r="AG82" s="11"/>
      <c r="AH82" s="11"/>
      <c r="AI82" s="25"/>
      <c r="AJ82" s="32">
        <f t="shared" si="1"/>
        <v>0</v>
      </c>
      <c r="AK82" s="33"/>
    </row>
    <row r="83" spans="1:37">
      <c r="A83" s="22" t="str">
        <f>IF(C83=0," ",VLOOKUP(C83,'Список рабочих'!A$1:B$162,2,0))</f>
        <v xml:space="preserve"> </v>
      </c>
      <c r="B83" s="23"/>
      <c r="C83" s="24"/>
      <c r="D83" s="10">
        <v>522</v>
      </c>
      <c r="E83" s="11"/>
      <c r="F83" s="11"/>
      <c r="G83" s="12"/>
      <c r="H83" s="12"/>
      <c r="I83" s="11"/>
      <c r="J83" s="11"/>
      <c r="K83" s="11"/>
      <c r="L83" s="11"/>
      <c r="M83" s="11"/>
      <c r="N83" s="12"/>
      <c r="O83" s="12"/>
      <c r="P83" s="11"/>
      <c r="Q83" s="11"/>
      <c r="R83" s="11"/>
      <c r="S83" s="11"/>
      <c r="T83" s="11"/>
      <c r="U83" s="12"/>
      <c r="V83" s="12"/>
      <c r="W83" s="11"/>
      <c r="X83" s="11"/>
      <c r="Y83" s="11"/>
      <c r="Z83" s="11"/>
      <c r="AA83" s="11"/>
      <c r="AB83" s="12"/>
      <c r="AC83" s="12"/>
      <c r="AD83" s="11"/>
      <c r="AE83" s="11"/>
      <c r="AF83" s="11"/>
      <c r="AG83" s="11"/>
      <c r="AH83" s="11"/>
      <c r="AI83" s="25"/>
      <c r="AJ83" s="32">
        <f t="shared" si="1"/>
        <v>0</v>
      </c>
      <c r="AK83" s="33"/>
    </row>
    <row r="84" spans="1:37">
      <c r="A84" s="7" t="str">
        <f>IF(C84=0," ",VLOOKUP(C84,'Список рабочих'!A$1:B$162,2,0))</f>
        <v xml:space="preserve"> </v>
      </c>
      <c r="B84" s="8"/>
      <c r="C84" s="9"/>
      <c r="D84" s="10">
        <v>522</v>
      </c>
      <c r="E84" s="11"/>
      <c r="F84" s="11"/>
      <c r="G84" s="12"/>
      <c r="H84" s="12"/>
      <c r="I84" s="11"/>
      <c r="J84" s="11"/>
      <c r="K84" s="11"/>
      <c r="L84" s="11"/>
      <c r="M84" s="11"/>
      <c r="N84" s="12"/>
      <c r="O84" s="12"/>
      <c r="P84" s="11"/>
      <c r="Q84" s="11"/>
      <c r="R84" s="11"/>
      <c r="S84" s="11"/>
      <c r="T84" s="11"/>
      <c r="U84" s="12"/>
      <c r="V84" s="12"/>
      <c r="W84" s="11"/>
      <c r="X84" s="11"/>
      <c r="Y84" s="11"/>
      <c r="Z84" s="11"/>
      <c r="AA84" s="11"/>
      <c r="AB84" s="12"/>
      <c r="AC84" s="12"/>
      <c r="AD84" s="11"/>
      <c r="AE84" s="11"/>
      <c r="AF84" s="11"/>
      <c r="AG84" s="11"/>
      <c r="AH84" s="11"/>
      <c r="AI84" s="25"/>
      <c r="AJ84" s="32">
        <f t="shared" si="1"/>
        <v>0</v>
      </c>
      <c r="AK84" s="33"/>
    </row>
    <row r="85" spans="1:37">
      <c r="A85" s="18" t="str">
        <f>IF(C85=0," ",VLOOKUP(C85,'Список рабочих'!A$1:B$162,2,0))</f>
        <v xml:space="preserve"> </v>
      </c>
      <c r="B85" s="19"/>
      <c r="C85" s="9"/>
      <c r="D85" s="10">
        <v>522</v>
      </c>
      <c r="E85" s="11"/>
      <c r="F85" s="11"/>
      <c r="G85" s="12"/>
      <c r="H85" s="12"/>
      <c r="I85" s="11"/>
      <c r="J85" s="11"/>
      <c r="K85" s="11"/>
      <c r="L85" s="11"/>
      <c r="M85" s="11"/>
      <c r="N85" s="12"/>
      <c r="O85" s="12"/>
      <c r="P85" s="11"/>
      <c r="Q85" s="11"/>
      <c r="R85" s="11"/>
      <c r="S85" s="11"/>
      <c r="T85" s="11"/>
      <c r="U85" s="12"/>
      <c r="V85" s="12"/>
      <c r="W85" s="11"/>
      <c r="X85" s="11"/>
      <c r="Y85" s="11"/>
      <c r="Z85" s="11"/>
      <c r="AA85" s="11"/>
      <c r="AB85" s="12"/>
      <c r="AC85" s="12"/>
      <c r="AD85" s="11"/>
      <c r="AE85" s="11"/>
      <c r="AF85" s="11"/>
      <c r="AG85" s="11"/>
      <c r="AH85" s="11"/>
      <c r="AI85" s="25"/>
      <c r="AJ85" s="32">
        <f t="shared" si="1"/>
        <v>0</v>
      </c>
      <c r="AK85" s="33"/>
    </row>
    <row r="86" spans="1:37">
      <c r="A86" s="7" t="str">
        <f>IF(C86=0," ",VLOOKUP(C86,'Список рабочих'!A$1:B$162,2,0))</f>
        <v xml:space="preserve"> </v>
      </c>
      <c r="B86" s="8"/>
      <c r="C86" s="9"/>
      <c r="D86" s="10">
        <v>522</v>
      </c>
      <c r="E86" s="11"/>
      <c r="F86" s="11"/>
      <c r="G86" s="12"/>
      <c r="H86" s="12"/>
      <c r="I86" s="11"/>
      <c r="J86" s="11"/>
      <c r="K86" s="11"/>
      <c r="L86" s="11"/>
      <c r="M86" s="11"/>
      <c r="N86" s="12"/>
      <c r="O86" s="12"/>
      <c r="P86" s="11"/>
      <c r="Q86" s="11"/>
      <c r="R86" s="11"/>
      <c r="S86" s="11"/>
      <c r="T86" s="11"/>
      <c r="U86" s="12"/>
      <c r="V86" s="12"/>
      <c r="W86" s="11"/>
      <c r="X86" s="11"/>
      <c r="Y86" s="11"/>
      <c r="Z86" s="11"/>
      <c r="AA86" s="11"/>
      <c r="AB86" s="12"/>
      <c r="AC86" s="12"/>
      <c r="AD86" s="11"/>
      <c r="AE86" s="11"/>
      <c r="AF86" s="11"/>
      <c r="AG86" s="11"/>
      <c r="AH86" s="11"/>
      <c r="AI86" s="25"/>
      <c r="AJ86" s="32">
        <f t="shared" si="1"/>
        <v>0</v>
      </c>
      <c r="AK86" s="33"/>
    </row>
    <row r="87" spans="1:37">
      <c r="A87" s="18" t="str">
        <f>IF(C87=0," ",VLOOKUP(C87,'Список рабочих'!A$1:B$162,2,0))</f>
        <v xml:space="preserve"> </v>
      </c>
      <c r="B87" s="19"/>
      <c r="C87" s="9"/>
      <c r="D87" s="10">
        <v>522</v>
      </c>
      <c r="E87" s="11"/>
      <c r="F87" s="11"/>
      <c r="G87" s="12"/>
      <c r="H87" s="12"/>
      <c r="I87" s="11"/>
      <c r="J87" s="11"/>
      <c r="K87" s="11"/>
      <c r="L87" s="11"/>
      <c r="M87" s="11"/>
      <c r="N87" s="12"/>
      <c r="O87" s="12"/>
      <c r="P87" s="11"/>
      <c r="Q87" s="11"/>
      <c r="R87" s="11"/>
      <c r="S87" s="11"/>
      <c r="T87" s="11"/>
      <c r="U87" s="12"/>
      <c r="V87" s="12"/>
      <c r="W87" s="11"/>
      <c r="X87" s="11"/>
      <c r="Y87" s="11"/>
      <c r="Z87" s="11"/>
      <c r="AA87" s="11"/>
      <c r="AB87" s="12"/>
      <c r="AC87" s="12"/>
      <c r="AD87" s="11"/>
      <c r="AE87" s="11"/>
      <c r="AF87" s="11"/>
      <c r="AG87" s="11"/>
      <c r="AH87" s="11"/>
      <c r="AI87" s="25"/>
      <c r="AJ87" s="32">
        <f t="shared" si="1"/>
        <v>0</v>
      </c>
      <c r="AK87" s="33"/>
    </row>
    <row r="88" spans="1:37">
      <c r="A88" s="7" t="str">
        <f>IF(C88=0," ",VLOOKUP(C88,'Список рабочих'!A$1:B$162,2,0))</f>
        <v xml:space="preserve"> </v>
      </c>
      <c r="B88" s="8"/>
      <c r="C88" s="9"/>
      <c r="D88" s="10">
        <v>522</v>
      </c>
      <c r="E88" s="11"/>
      <c r="F88" s="11"/>
      <c r="G88" s="12"/>
      <c r="H88" s="12"/>
      <c r="I88" s="11"/>
      <c r="J88" s="11"/>
      <c r="K88" s="11"/>
      <c r="L88" s="11"/>
      <c r="M88" s="11"/>
      <c r="N88" s="12"/>
      <c r="O88" s="12"/>
      <c r="P88" s="11"/>
      <c r="Q88" s="11"/>
      <c r="R88" s="11"/>
      <c r="S88" s="11"/>
      <c r="T88" s="11"/>
      <c r="U88" s="12"/>
      <c r="V88" s="12"/>
      <c r="W88" s="11"/>
      <c r="X88" s="11"/>
      <c r="Y88" s="11"/>
      <c r="Z88" s="11"/>
      <c r="AA88" s="11"/>
      <c r="AB88" s="12"/>
      <c r="AC88" s="12"/>
      <c r="AD88" s="11"/>
      <c r="AE88" s="11"/>
      <c r="AF88" s="11"/>
      <c r="AG88" s="11"/>
      <c r="AH88" s="11"/>
      <c r="AI88" s="25"/>
      <c r="AJ88" s="32">
        <f t="shared" si="1"/>
        <v>0</v>
      </c>
      <c r="AK88" s="33"/>
    </row>
    <row r="89" spans="1:37">
      <c r="A89" s="7" t="str">
        <f>IF(C89=0," ",VLOOKUP(C89,'Список рабочих'!A$1:B$162,2,0))</f>
        <v xml:space="preserve"> </v>
      </c>
      <c r="B89" s="8"/>
      <c r="C89" s="9"/>
      <c r="D89" s="10">
        <v>522</v>
      </c>
      <c r="E89" s="11"/>
      <c r="F89" s="11"/>
      <c r="G89" s="12"/>
      <c r="H89" s="12"/>
      <c r="I89" s="11"/>
      <c r="J89" s="11"/>
      <c r="K89" s="11"/>
      <c r="L89" s="11"/>
      <c r="M89" s="11"/>
      <c r="N89" s="12"/>
      <c r="O89" s="12"/>
      <c r="P89" s="11"/>
      <c r="Q89" s="11"/>
      <c r="R89" s="11"/>
      <c r="S89" s="11"/>
      <c r="T89" s="11"/>
      <c r="U89" s="12"/>
      <c r="V89" s="12"/>
      <c r="W89" s="11"/>
      <c r="X89" s="11"/>
      <c r="Y89" s="11"/>
      <c r="Z89" s="11"/>
      <c r="AA89" s="11"/>
      <c r="AB89" s="12"/>
      <c r="AC89" s="12"/>
      <c r="AD89" s="11"/>
      <c r="AE89" s="11"/>
      <c r="AF89" s="11"/>
      <c r="AG89" s="11"/>
      <c r="AH89" s="11"/>
      <c r="AI89" s="25"/>
      <c r="AJ89" s="32">
        <f t="shared" si="1"/>
        <v>0</v>
      </c>
      <c r="AK89" s="33"/>
    </row>
    <row r="90" spans="1:37">
      <c r="A90" s="7" t="str">
        <f>IF(C90=0," ",VLOOKUP(C90,'Список рабочих'!A$1:B$162,2,0))</f>
        <v xml:space="preserve"> </v>
      </c>
      <c r="B90" s="8"/>
      <c r="C90" s="9"/>
      <c r="D90" s="10">
        <v>522</v>
      </c>
      <c r="E90" s="11"/>
      <c r="F90" s="11"/>
      <c r="G90" s="12"/>
      <c r="H90" s="12"/>
      <c r="I90" s="11"/>
      <c r="J90" s="11"/>
      <c r="K90" s="11"/>
      <c r="L90" s="11"/>
      <c r="M90" s="11"/>
      <c r="N90" s="12"/>
      <c r="O90" s="12"/>
      <c r="P90" s="11"/>
      <c r="Q90" s="11"/>
      <c r="R90" s="11"/>
      <c r="S90" s="11"/>
      <c r="T90" s="11"/>
      <c r="U90" s="12"/>
      <c r="V90" s="12"/>
      <c r="W90" s="11"/>
      <c r="X90" s="11"/>
      <c r="Y90" s="11"/>
      <c r="Z90" s="11"/>
      <c r="AA90" s="11"/>
      <c r="AB90" s="12"/>
      <c r="AC90" s="12"/>
      <c r="AD90" s="11"/>
      <c r="AE90" s="11"/>
      <c r="AF90" s="11"/>
      <c r="AG90" s="11"/>
      <c r="AH90" s="11"/>
      <c r="AI90" s="25"/>
      <c r="AJ90" s="32">
        <f t="shared" si="1"/>
        <v>0</v>
      </c>
      <c r="AK90" s="33"/>
    </row>
    <row r="91" spans="1:37">
      <c r="A91" s="7" t="str">
        <f>IF(C91=0," ",VLOOKUP(C91,'Список рабочих'!A$1:B$162,2,0))</f>
        <v xml:space="preserve"> </v>
      </c>
      <c r="B91" s="8"/>
      <c r="C91" s="9"/>
      <c r="D91" s="10">
        <v>522</v>
      </c>
      <c r="E91" s="11"/>
      <c r="F91" s="11"/>
      <c r="G91" s="12"/>
      <c r="H91" s="12"/>
      <c r="I91" s="11"/>
      <c r="J91" s="11"/>
      <c r="K91" s="11"/>
      <c r="L91" s="11"/>
      <c r="M91" s="11"/>
      <c r="N91" s="12"/>
      <c r="O91" s="12"/>
      <c r="P91" s="11"/>
      <c r="Q91" s="11"/>
      <c r="R91" s="11"/>
      <c r="S91" s="11"/>
      <c r="T91" s="11"/>
      <c r="U91" s="12"/>
      <c r="V91" s="12"/>
      <c r="W91" s="11"/>
      <c r="X91" s="11"/>
      <c r="Y91" s="11"/>
      <c r="Z91" s="11"/>
      <c r="AA91" s="11"/>
      <c r="AB91" s="12"/>
      <c r="AC91" s="12"/>
      <c r="AD91" s="11"/>
      <c r="AE91" s="11"/>
      <c r="AF91" s="11"/>
      <c r="AG91" s="11"/>
      <c r="AH91" s="11"/>
      <c r="AI91" s="25"/>
      <c r="AJ91" s="32">
        <f t="shared" si="1"/>
        <v>0</v>
      </c>
      <c r="AK91" s="33"/>
    </row>
    <row r="92" spans="1:37">
      <c r="A92" s="7" t="str">
        <f>IF(C92=0," ",VLOOKUP(C92,'Список рабочих'!A$1:B$162,2,0))</f>
        <v xml:space="preserve"> </v>
      </c>
      <c r="B92" s="8"/>
      <c r="C92" s="9"/>
      <c r="D92" s="10">
        <v>522</v>
      </c>
      <c r="E92" s="11"/>
      <c r="F92" s="11"/>
      <c r="G92" s="12"/>
      <c r="H92" s="12"/>
      <c r="I92" s="11"/>
      <c r="J92" s="11"/>
      <c r="K92" s="11"/>
      <c r="L92" s="11"/>
      <c r="M92" s="11"/>
      <c r="N92" s="12"/>
      <c r="O92" s="12"/>
      <c r="P92" s="11"/>
      <c r="Q92" s="11"/>
      <c r="R92" s="11"/>
      <c r="S92" s="11"/>
      <c r="T92" s="11"/>
      <c r="U92" s="12"/>
      <c r="V92" s="12"/>
      <c r="W92" s="11"/>
      <c r="X92" s="11"/>
      <c r="Y92" s="11"/>
      <c r="Z92" s="11"/>
      <c r="AA92" s="11"/>
      <c r="AB92" s="12"/>
      <c r="AC92" s="12"/>
      <c r="AD92" s="11"/>
      <c r="AE92" s="11"/>
      <c r="AF92" s="11"/>
      <c r="AG92" s="11"/>
      <c r="AH92" s="11"/>
      <c r="AI92" s="25"/>
      <c r="AJ92" s="32">
        <f t="shared" si="1"/>
        <v>0</v>
      </c>
      <c r="AK92" s="33"/>
    </row>
    <row r="93" spans="1:37">
      <c r="A93" s="7" t="str">
        <f>IF(C93=0," ",VLOOKUP(C93,'Список рабочих'!A$1:B$162,2,0))</f>
        <v xml:space="preserve"> </v>
      </c>
      <c r="B93" s="8"/>
      <c r="C93" s="9"/>
      <c r="D93" s="10">
        <v>522</v>
      </c>
      <c r="E93" s="11"/>
      <c r="F93" s="11"/>
      <c r="G93" s="12"/>
      <c r="H93" s="12"/>
      <c r="I93" s="11"/>
      <c r="J93" s="11"/>
      <c r="K93" s="11"/>
      <c r="L93" s="11"/>
      <c r="M93" s="11"/>
      <c r="N93" s="12"/>
      <c r="O93" s="12"/>
      <c r="P93" s="11"/>
      <c r="Q93" s="11"/>
      <c r="R93" s="11"/>
      <c r="S93" s="11"/>
      <c r="T93" s="11"/>
      <c r="U93" s="12"/>
      <c r="V93" s="12"/>
      <c r="W93" s="11"/>
      <c r="X93" s="11"/>
      <c r="Y93" s="11"/>
      <c r="Z93" s="11"/>
      <c r="AA93" s="11"/>
      <c r="AB93" s="12"/>
      <c r="AC93" s="12"/>
      <c r="AD93" s="11"/>
      <c r="AE93" s="11"/>
      <c r="AF93" s="11"/>
      <c r="AG93" s="11"/>
      <c r="AH93" s="11"/>
      <c r="AI93" s="25"/>
      <c r="AJ93" s="32">
        <f t="shared" si="1"/>
        <v>0</v>
      </c>
      <c r="AK93" s="33"/>
    </row>
    <row r="94" spans="1:37">
      <c r="A94" s="7" t="str">
        <f>IF(C94=0," ",VLOOKUP(C94,'Список рабочих'!A$1:B$162,2,0))</f>
        <v xml:space="preserve"> </v>
      </c>
      <c r="B94" s="8"/>
      <c r="C94" s="9"/>
      <c r="D94" s="10">
        <v>522</v>
      </c>
      <c r="E94" s="11"/>
      <c r="F94" s="11"/>
      <c r="G94" s="12"/>
      <c r="H94" s="12"/>
      <c r="I94" s="11"/>
      <c r="J94" s="11"/>
      <c r="K94" s="11"/>
      <c r="L94" s="11"/>
      <c r="M94" s="11"/>
      <c r="N94" s="12"/>
      <c r="O94" s="12"/>
      <c r="P94" s="11"/>
      <c r="Q94" s="11"/>
      <c r="R94" s="11"/>
      <c r="S94" s="11"/>
      <c r="T94" s="11"/>
      <c r="U94" s="12"/>
      <c r="V94" s="12"/>
      <c r="W94" s="11"/>
      <c r="X94" s="11"/>
      <c r="Y94" s="11"/>
      <c r="Z94" s="11"/>
      <c r="AA94" s="11"/>
      <c r="AB94" s="12"/>
      <c r="AC94" s="12"/>
      <c r="AD94" s="11"/>
      <c r="AE94" s="11"/>
      <c r="AF94" s="11"/>
      <c r="AG94" s="11"/>
      <c r="AH94" s="11"/>
      <c r="AI94" s="25"/>
      <c r="AJ94" s="32">
        <f t="shared" si="1"/>
        <v>0</v>
      </c>
      <c r="AK94" s="33"/>
    </row>
    <row r="95" spans="1:37">
      <c r="A95" s="7" t="str">
        <f>IF(C95=0," ",VLOOKUP(C95,'Список рабочих'!A$1:B$162,2,0))</f>
        <v xml:space="preserve"> </v>
      </c>
      <c r="B95" s="8"/>
      <c r="C95" s="9"/>
      <c r="D95" s="10">
        <v>522</v>
      </c>
      <c r="E95" s="11"/>
      <c r="F95" s="11"/>
      <c r="G95" s="12"/>
      <c r="H95" s="12"/>
      <c r="I95" s="11"/>
      <c r="J95" s="11"/>
      <c r="K95" s="11"/>
      <c r="L95" s="11"/>
      <c r="M95" s="11"/>
      <c r="N95" s="12"/>
      <c r="O95" s="12"/>
      <c r="P95" s="11"/>
      <c r="Q95" s="11"/>
      <c r="R95" s="11"/>
      <c r="S95" s="11"/>
      <c r="T95" s="11"/>
      <c r="U95" s="12"/>
      <c r="V95" s="12"/>
      <c r="W95" s="11"/>
      <c r="X95" s="11"/>
      <c r="Y95" s="11"/>
      <c r="Z95" s="11"/>
      <c r="AA95" s="11"/>
      <c r="AB95" s="12"/>
      <c r="AC95" s="12"/>
      <c r="AD95" s="11"/>
      <c r="AE95" s="11"/>
      <c r="AF95" s="11"/>
      <c r="AG95" s="11"/>
      <c r="AH95" s="11"/>
      <c r="AI95" s="25"/>
      <c r="AJ95" s="32">
        <f t="shared" si="1"/>
        <v>0</v>
      </c>
      <c r="AK95" s="33"/>
    </row>
    <row r="96" spans="1:37">
      <c r="A96" s="7" t="str">
        <f>IF(C96=0," ",VLOOKUP(C96,'Список рабочих'!A$1:B$162,2,0))</f>
        <v xml:space="preserve"> </v>
      </c>
      <c r="B96" s="8"/>
      <c r="C96" s="9"/>
      <c r="D96" s="10">
        <v>522</v>
      </c>
      <c r="E96" s="11"/>
      <c r="F96" s="11"/>
      <c r="G96" s="12"/>
      <c r="H96" s="12"/>
      <c r="I96" s="11"/>
      <c r="J96" s="11"/>
      <c r="K96" s="11"/>
      <c r="L96" s="11"/>
      <c r="M96" s="11"/>
      <c r="N96" s="12"/>
      <c r="O96" s="12"/>
      <c r="P96" s="11"/>
      <c r="Q96" s="11"/>
      <c r="R96" s="11"/>
      <c r="S96" s="11"/>
      <c r="T96" s="11"/>
      <c r="U96" s="12"/>
      <c r="V96" s="12"/>
      <c r="W96" s="11"/>
      <c r="X96" s="11"/>
      <c r="Y96" s="11"/>
      <c r="Z96" s="11"/>
      <c r="AA96" s="11"/>
      <c r="AB96" s="12"/>
      <c r="AC96" s="12"/>
      <c r="AD96" s="11"/>
      <c r="AE96" s="11"/>
      <c r="AF96" s="11"/>
      <c r="AG96" s="11"/>
      <c r="AH96" s="11"/>
      <c r="AI96" s="25"/>
      <c r="AJ96" s="32">
        <f t="shared" si="1"/>
        <v>0</v>
      </c>
      <c r="AK96" s="33"/>
    </row>
    <row r="97" spans="1:37">
      <c r="A97" s="7" t="str">
        <f>IF(C97=0," ",VLOOKUP(C97,'Список рабочих'!A$1:B$162,2,0))</f>
        <v xml:space="preserve"> </v>
      </c>
      <c r="B97" s="8"/>
      <c r="C97" s="9"/>
      <c r="D97" s="10">
        <v>522</v>
      </c>
      <c r="E97" s="11"/>
      <c r="F97" s="11"/>
      <c r="G97" s="12"/>
      <c r="H97" s="12"/>
      <c r="I97" s="11"/>
      <c r="J97" s="11"/>
      <c r="K97" s="11"/>
      <c r="L97" s="11"/>
      <c r="M97" s="11"/>
      <c r="N97" s="12"/>
      <c r="O97" s="12"/>
      <c r="P97" s="11"/>
      <c r="Q97" s="11"/>
      <c r="R97" s="11"/>
      <c r="S97" s="11"/>
      <c r="T97" s="11"/>
      <c r="U97" s="12"/>
      <c r="V97" s="12"/>
      <c r="W97" s="11"/>
      <c r="X97" s="11"/>
      <c r="Y97" s="11"/>
      <c r="Z97" s="11"/>
      <c r="AA97" s="11"/>
      <c r="AB97" s="12"/>
      <c r="AC97" s="12"/>
      <c r="AD97" s="11"/>
      <c r="AE97" s="11"/>
      <c r="AF97" s="11"/>
      <c r="AG97" s="11"/>
      <c r="AH97" s="11"/>
      <c r="AI97" s="25"/>
      <c r="AJ97" s="32">
        <f t="shared" si="1"/>
        <v>0</v>
      </c>
      <c r="AK97" s="33"/>
    </row>
    <row r="98" spans="1:37">
      <c r="A98" s="464" t="s">
        <v>70</v>
      </c>
      <c r="B98" s="465"/>
      <c r="C98" s="465"/>
      <c r="D98" s="465"/>
      <c r="E98" s="465"/>
      <c r="F98" s="465"/>
      <c r="G98" s="465"/>
      <c r="H98" s="465"/>
      <c r="I98" s="465"/>
      <c r="J98" s="465"/>
      <c r="K98" s="465"/>
      <c r="L98" s="465"/>
      <c r="M98" s="465"/>
      <c r="N98" s="465"/>
      <c r="O98" s="465"/>
      <c r="P98" s="465"/>
      <c r="Q98" s="465"/>
      <c r="R98" s="465"/>
      <c r="S98" s="465"/>
      <c r="T98" s="465"/>
      <c r="U98" s="465"/>
      <c r="V98" s="465"/>
      <c r="W98" s="465"/>
      <c r="X98" s="465"/>
      <c r="Y98" s="465"/>
      <c r="Z98" s="465"/>
      <c r="AA98" s="465"/>
      <c r="AB98" s="465"/>
      <c r="AC98" s="465"/>
      <c r="AD98" s="465"/>
      <c r="AE98" s="465"/>
      <c r="AF98" s="465"/>
      <c r="AG98" s="465"/>
      <c r="AH98" s="465"/>
      <c r="AI98" s="466"/>
      <c r="AJ98" s="38">
        <f>SUM(AJ55:AJ97)</f>
        <v>1631.9999999999998</v>
      </c>
      <c r="AK98" s="38">
        <f>SUM(AK55:AK97)</f>
        <v>227</v>
      </c>
    </row>
    <row r="107" spans="1:37">
      <c r="A107" s="458" t="s">
        <v>240</v>
      </c>
      <c r="B107" s="458"/>
      <c r="C107" s="458"/>
      <c r="D107" s="458"/>
      <c r="E107" s="458"/>
      <c r="F107" s="458"/>
      <c r="G107" s="458"/>
      <c r="H107" s="458"/>
      <c r="I107" s="458"/>
      <c r="J107" s="458"/>
      <c r="K107" s="458"/>
      <c r="L107" s="458"/>
      <c r="M107" s="458"/>
      <c r="N107" s="458"/>
      <c r="O107" s="458"/>
      <c r="P107" s="458"/>
      <c r="Q107" s="458"/>
      <c r="R107" s="458"/>
      <c r="S107" s="458"/>
      <c r="T107" s="458"/>
      <c r="U107" s="458"/>
      <c r="V107" s="458"/>
      <c r="W107" s="458"/>
      <c r="X107" s="458"/>
      <c r="Y107" s="458"/>
      <c r="Z107" s="458"/>
      <c r="AA107" s="458"/>
      <c r="AB107" s="458"/>
      <c r="AC107" s="458"/>
      <c r="AD107" s="458"/>
      <c r="AE107" s="458"/>
      <c r="AF107" s="458"/>
      <c r="AG107" s="458"/>
      <c r="AH107" s="458"/>
      <c r="AI107" s="458"/>
      <c r="AJ107" s="458"/>
      <c r="AK107" s="458"/>
    </row>
    <row r="109" spans="1:37" ht="15.75" thickBot="1"/>
    <row r="110" spans="1:37">
      <c r="A110" s="459" t="s">
        <v>0</v>
      </c>
      <c r="B110" s="460"/>
      <c r="C110" s="1" t="s">
        <v>1</v>
      </c>
      <c r="D110" s="26" t="s">
        <v>2</v>
      </c>
      <c r="E110" s="459" t="s">
        <v>239</v>
      </c>
      <c r="F110" s="463"/>
      <c r="G110" s="463"/>
      <c r="H110" s="463"/>
      <c r="I110" s="463"/>
      <c r="J110" s="463"/>
      <c r="K110" s="463"/>
      <c r="L110" s="463"/>
      <c r="M110" s="463"/>
      <c r="N110" s="463"/>
      <c r="O110" s="463"/>
      <c r="P110" s="463"/>
      <c r="Q110" s="463"/>
      <c r="R110" s="463"/>
      <c r="S110" s="463"/>
      <c r="T110" s="463"/>
      <c r="U110" s="463"/>
      <c r="V110" s="463"/>
      <c r="W110" s="463"/>
      <c r="X110" s="463"/>
      <c r="Y110" s="463"/>
      <c r="Z110" s="463"/>
      <c r="AA110" s="463"/>
      <c r="AB110" s="463"/>
      <c r="AC110" s="463"/>
      <c r="AD110" s="463"/>
      <c r="AE110" s="463"/>
      <c r="AF110" s="463"/>
      <c r="AG110" s="463"/>
      <c r="AH110" s="463"/>
      <c r="AI110" s="460"/>
      <c r="AJ110" s="29" t="s">
        <v>4</v>
      </c>
      <c r="AK110" s="29" t="s">
        <v>4</v>
      </c>
    </row>
    <row r="111" spans="1:37" ht="15.75" thickBot="1">
      <c r="A111" s="461"/>
      <c r="B111" s="462"/>
      <c r="C111" s="2" t="s">
        <v>5</v>
      </c>
      <c r="D111" s="27" t="s">
        <v>6</v>
      </c>
      <c r="E111" s="35">
        <v>1</v>
      </c>
      <c r="F111" s="5">
        <v>2</v>
      </c>
      <c r="G111" s="4">
        <v>3</v>
      </c>
      <c r="H111" s="4">
        <v>4</v>
      </c>
      <c r="I111" s="4">
        <v>5</v>
      </c>
      <c r="J111" s="4">
        <v>6</v>
      </c>
      <c r="K111" s="5">
        <v>7</v>
      </c>
      <c r="L111" s="5">
        <v>8</v>
      </c>
      <c r="M111" s="4">
        <v>9</v>
      </c>
      <c r="N111" s="4">
        <v>10</v>
      </c>
      <c r="O111" s="4">
        <v>11</v>
      </c>
      <c r="P111" s="4">
        <v>12</v>
      </c>
      <c r="Q111" s="4">
        <v>13</v>
      </c>
      <c r="R111" s="5">
        <v>14</v>
      </c>
      <c r="S111" s="5">
        <v>15</v>
      </c>
      <c r="T111" s="4">
        <v>16</v>
      </c>
      <c r="U111" s="4">
        <v>17</v>
      </c>
      <c r="V111" s="4">
        <v>18</v>
      </c>
      <c r="W111" s="4">
        <v>19</v>
      </c>
      <c r="X111" s="4">
        <v>20</v>
      </c>
      <c r="Y111" s="5">
        <v>21</v>
      </c>
      <c r="Z111" s="5">
        <v>22</v>
      </c>
      <c r="AA111" s="4">
        <v>23</v>
      </c>
      <c r="AB111" s="4">
        <v>24</v>
      </c>
      <c r="AC111" s="4">
        <v>25</v>
      </c>
      <c r="AD111" s="4">
        <v>26</v>
      </c>
      <c r="AE111" s="4">
        <v>27</v>
      </c>
      <c r="AF111" s="5">
        <v>28</v>
      </c>
      <c r="AG111" s="5">
        <v>29</v>
      </c>
      <c r="AH111" s="4">
        <v>30</v>
      </c>
      <c r="AI111" s="36"/>
      <c r="AJ111" s="30" t="s">
        <v>38</v>
      </c>
      <c r="AK111" s="31" t="s">
        <v>39</v>
      </c>
    </row>
    <row r="112" spans="1:37">
      <c r="A112" s="7" t="str">
        <f>IF(C112=0," ",VLOOKUP(C112,'Список рабочих'!A$1:B$162,2,0))</f>
        <v>Головкин А. В.</v>
      </c>
      <c r="B112" s="8"/>
      <c r="C112" s="9" t="s">
        <v>17</v>
      </c>
      <c r="D112" s="10">
        <v>522</v>
      </c>
      <c r="E112" s="66"/>
      <c r="F112" s="66"/>
      <c r="G112" s="67"/>
      <c r="H112" s="67"/>
      <c r="I112" s="67"/>
      <c r="J112" s="67"/>
      <c r="K112" s="66"/>
      <c r="L112" s="66"/>
      <c r="M112" s="67"/>
      <c r="N112" s="67"/>
      <c r="O112" s="67"/>
      <c r="P112" s="67"/>
      <c r="Q112" s="67"/>
      <c r="R112" s="66"/>
      <c r="S112" s="66"/>
      <c r="T112" s="67"/>
      <c r="U112" s="67"/>
      <c r="V112" s="67"/>
      <c r="W112" s="67"/>
      <c r="X112" s="67"/>
      <c r="Y112" s="66"/>
      <c r="Z112" s="66"/>
      <c r="AA112" s="67"/>
      <c r="AB112" s="67"/>
      <c r="AC112" s="67"/>
      <c r="AD112" s="67"/>
      <c r="AE112" s="68">
        <v>7.2</v>
      </c>
      <c r="AF112" s="69"/>
      <c r="AG112" s="69"/>
      <c r="AH112" s="70">
        <v>7.2</v>
      </c>
      <c r="AI112" s="71"/>
      <c r="AJ112" s="13">
        <f>SUM(E112:AI112)</f>
        <v>14.4</v>
      </c>
      <c r="AK112" s="14">
        <v>2</v>
      </c>
    </row>
    <row r="113" spans="1:37">
      <c r="A113" s="7" t="str">
        <f>IF(C113=0," ",VLOOKUP(C113,'Список рабочих'!A$1:B$162,2,0))</f>
        <v>Захаров В. К.</v>
      </c>
      <c r="B113" s="8"/>
      <c r="C113" s="9" t="s">
        <v>21</v>
      </c>
      <c r="D113" s="10">
        <v>522</v>
      </c>
      <c r="E113" s="12"/>
      <c r="F113" s="12"/>
      <c r="G113" s="11"/>
      <c r="H113" s="11"/>
      <c r="I113" s="11"/>
      <c r="J113" s="11"/>
      <c r="K113" s="12"/>
      <c r="L113" s="12"/>
      <c r="M113" s="11"/>
      <c r="N113" s="11"/>
      <c r="O113" s="11"/>
      <c r="P113" s="11"/>
      <c r="Q113" s="11"/>
      <c r="R113" s="12"/>
      <c r="S113" s="12"/>
      <c r="T113" s="11"/>
      <c r="U113" s="11"/>
      <c r="V113" s="11"/>
      <c r="W113" s="11"/>
      <c r="X113" s="11"/>
      <c r="Y113" s="12"/>
      <c r="Z113" s="12"/>
      <c r="AA113" s="11"/>
      <c r="AB113" s="11"/>
      <c r="AC113" s="11"/>
      <c r="AD113" s="11"/>
      <c r="AE113" s="61">
        <v>7.2</v>
      </c>
      <c r="AF113" s="62"/>
      <c r="AG113" s="62"/>
      <c r="AH113" s="61">
        <v>7.2</v>
      </c>
      <c r="AI113" s="37"/>
      <c r="AJ113" s="32">
        <f t="shared" ref="AJ113:AJ154" si="2">SUM(E113:AI113)</f>
        <v>14.4</v>
      </c>
      <c r="AK113" s="33">
        <v>2</v>
      </c>
    </row>
    <row r="114" spans="1:37">
      <c r="A114" s="7" t="str">
        <f>IF(C114=0," ",VLOOKUP(C114,'Список рабочих'!A$1:B$162,2,0))</f>
        <v>Иванов А. В.</v>
      </c>
      <c r="B114" s="8"/>
      <c r="C114" s="9" t="s">
        <v>22</v>
      </c>
      <c r="D114" s="10">
        <v>522</v>
      </c>
      <c r="E114" s="12"/>
      <c r="F114" s="12"/>
      <c r="G114" s="11"/>
      <c r="H114" s="11"/>
      <c r="I114" s="11"/>
      <c r="J114" s="11"/>
      <c r="K114" s="12"/>
      <c r="L114" s="12"/>
      <c r="M114" s="11"/>
      <c r="N114" s="11"/>
      <c r="O114" s="11"/>
      <c r="P114" s="11"/>
      <c r="Q114" s="11"/>
      <c r="R114" s="12"/>
      <c r="S114" s="12"/>
      <c r="T114" s="11"/>
      <c r="U114" s="11"/>
      <c r="V114" s="11"/>
      <c r="W114" s="11"/>
      <c r="X114" s="11"/>
      <c r="Y114" s="12"/>
      <c r="Z114" s="12"/>
      <c r="AA114" s="11"/>
      <c r="AB114" s="11"/>
      <c r="AC114" s="11"/>
      <c r="AD114" s="11"/>
      <c r="AE114" s="61">
        <v>7.2</v>
      </c>
      <c r="AF114" s="62"/>
      <c r="AG114" s="62"/>
      <c r="AH114" s="61"/>
      <c r="AI114" s="37"/>
      <c r="AJ114" s="32">
        <f t="shared" si="2"/>
        <v>7.2</v>
      </c>
      <c r="AK114" s="33">
        <v>1</v>
      </c>
    </row>
    <row r="115" spans="1:37">
      <c r="A115" s="7" t="str">
        <f>IF(C115=0," ",VLOOKUP(C115,'Список рабочих'!A$1:B$162,2,0))</f>
        <v>Исаков С. А.</v>
      </c>
      <c r="B115" s="8"/>
      <c r="C115" s="9" t="s">
        <v>26</v>
      </c>
      <c r="D115" s="10">
        <v>522</v>
      </c>
      <c r="E115" s="12"/>
      <c r="F115" s="12"/>
      <c r="G115" s="11"/>
      <c r="H115" s="11"/>
      <c r="I115" s="11"/>
      <c r="J115" s="11"/>
      <c r="K115" s="12"/>
      <c r="L115" s="12"/>
      <c r="M115" s="11"/>
      <c r="N115" s="11"/>
      <c r="O115" s="11"/>
      <c r="P115" s="11"/>
      <c r="Q115" s="11"/>
      <c r="R115" s="12"/>
      <c r="S115" s="12"/>
      <c r="T115" s="11"/>
      <c r="U115" s="11"/>
      <c r="V115" s="11"/>
      <c r="W115" s="11"/>
      <c r="X115" s="11"/>
      <c r="Y115" s="12"/>
      <c r="Z115" s="12"/>
      <c r="AA115" s="11"/>
      <c r="AB115" s="11"/>
      <c r="AC115" s="11"/>
      <c r="AD115" s="11"/>
      <c r="AE115" s="61">
        <v>7.2</v>
      </c>
      <c r="AF115" s="62"/>
      <c r="AG115" s="62"/>
      <c r="AH115" s="61">
        <v>7.2</v>
      </c>
      <c r="AI115" s="37"/>
      <c r="AJ115" s="32">
        <f t="shared" si="2"/>
        <v>14.4</v>
      </c>
      <c r="AK115" s="33">
        <v>2</v>
      </c>
    </row>
    <row r="116" spans="1:37">
      <c r="A116" s="7" t="str">
        <f>IF(C116=0," ",VLOOKUP(C116,'Список рабочих'!A$1:B$162,2,0))</f>
        <v>Казак А. В.</v>
      </c>
      <c r="B116" s="8"/>
      <c r="C116" s="9" t="s">
        <v>28</v>
      </c>
      <c r="D116" s="10">
        <v>522</v>
      </c>
      <c r="E116" s="12"/>
      <c r="F116" s="12"/>
      <c r="G116" s="11"/>
      <c r="H116" s="11"/>
      <c r="I116" s="11"/>
      <c r="J116" s="11"/>
      <c r="K116" s="12"/>
      <c r="L116" s="12"/>
      <c r="M116" s="11"/>
      <c r="N116" s="11"/>
      <c r="O116" s="11"/>
      <c r="P116" s="11"/>
      <c r="Q116" s="11"/>
      <c r="R116" s="12"/>
      <c r="S116" s="12"/>
      <c r="T116" s="11"/>
      <c r="U116" s="11"/>
      <c r="V116" s="11"/>
      <c r="W116" s="11"/>
      <c r="X116" s="11"/>
      <c r="Y116" s="12"/>
      <c r="Z116" s="12"/>
      <c r="AA116" s="11"/>
      <c r="AB116" s="11"/>
      <c r="AC116" s="11"/>
      <c r="AD116" s="11"/>
      <c r="AE116" s="61"/>
      <c r="AF116" s="62"/>
      <c r="AG116" s="62"/>
      <c r="AH116" s="61">
        <v>7.2</v>
      </c>
      <c r="AI116" s="37"/>
      <c r="AJ116" s="32">
        <f t="shared" si="2"/>
        <v>7.2</v>
      </c>
      <c r="AK116" s="33">
        <v>1</v>
      </c>
    </row>
    <row r="117" spans="1:37">
      <c r="A117" s="7" t="str">
        <f>IF(C117=0," ",VLOOKUP(C117,'Список рабочих'!A$1:B$162,2,0))</f>
        <v>Клюев Л. И.</v>
      </c>
      <c r="B117" s="8"/>
      <c r="C117" s="9" t="s">
        <v>29</v>
      </c>
      <c r="D117" s="10">
        <v>522</v>
      </c>
      <c r="E117" s="12"/>
      <c r="F117" s="12"/>
      <c r="G117" s="11"/>
      <c r="H117" s="11"/>
      <c r="I117" s="11"/>
      <c r="J117" s="11"/>
      <c r="K117" s="12"/>
      <c r="L117" s="12"/>
      <c r="M117" s="11"/>
      <c r="N117" s="11"/>
      <c r="O117" s="11"/>
      <c r="P117" s="11"/>
      <c r="Q117" s="11"/>
      <c r="R117" s="12"/>
      <c r="S117" s="12"/>
      <c r="T117" s="11"/>
      <c r="U117" s="11"/>
      <c r="V117" s="11"/>
      <c r="W117" s="11"/>
      <c r="X117" s="11"/>
      <c r="Y117" s="12"/>
      <c r="Z117" s="12"/>
      <c r="AA117" s="11"/>
      <c r="AB117" s="11"/>
      <c r="AC117" s="11"/>
      <c r="AD117" s="11"/>
      <c r="AE117" s="61"/>
      <c r="AF117" s="62"/>
      <c r="AG117" s="62"/>
      <c r="AH117" s="61">
        <v>7.2</v>
      </c>
      <c r="AI117" s="37"/>
      <c r="AJ117" s="32">
        <f t="shared" si="2"/>
        <v>7.2</v>
      </c>
      <c r="AK117" s="33">
        <v>1</v>
      </c>
    </row>
    <row r="118" spans="1:37">
      <c r="A118" s="7" t="str">
        <f>IF(C118=0," ",VLOOKUP(C118,'Список рабочих'!A$1:B$162,2,0))</f>
        <v>Комиссаров Д. В.</v>
      </c>
      <c r="B118" s="8"/>
      <c r="C118" s="9" t="s">
        <v>32</v>
      </c>
      <c r="D118" s="10">
        <v>522</v>
      </c>
      <c r="E118" s="12"/>
      <c r="F118" s="12"/>
      <c r="G118" s="11"/>
      <c r="H118" s="11"/>
      <c r="I118" s="11"/>
      <c r="J118" s="11"/>
      <c r="K118" s="12"/>
      <c r="L118" s="12"/>
      <c r="M118" s="11"/>
      <c r="N118" s="11"/>
      <c r="O118" s="11"/>
      <c r="P118" s="11"/>
      <c r="Q118" s="11"/>
      <c r="R118" s="12"/>
      <c r="S118" s="12"/>
      <c r="T118" s="11"/>
      <c r="U118" s="11"/>
      <c r="V118" s="11"/>
      <c r="W118" s="11"/>
      <c r="X118" s="11"/>
      <c r="Y118" s="12"/>
      <c r="Z118" s="12"/>
      <c r="AA118" s="11"/>
      <c r="AB118" s="11"/>
      <c r="AC118" s="11"/>
      <c r="AD118" s="11"/>
      <c r="AE118" s="61">
        <v>7.2</v>
      </c>
      <c r="AF118" s="62"/>
      <c r="AG118" s="62"/>
      <c r="AH118" s="61">
        <v>7.2</v>
      </c>
      <c r="AI118" s="37"/>
      <c r="AJ118" s="32">
        <f t="shared" si="2"/>
        <v>14.4</v>
      </c>
      <c r="AK118" s="33">
        <v>2</v>
      </c>
    </row>
    <row r="119" spans="1:37">
      <c r="A119" s="15" t="str">
        <f>IF(C119=0," ",VLOOKUP(C119,'Список рабочих'!A$1:B$162,2,0))</f>
        <v>Никаноров В. Е.</v>
      </c>
      <c r="B119" s="16"/>
      <c r="C119" s="17" t="s">
        <v>60</v>
      </c>
      <c r="D119" s="10">
        <v>522</v>
      </c>
      <c r="E119" s="12"/>
      <c r="F119" s="12"/>
      <c r="G119" s="11"/>
      <c r="H119" s="11"/>
      <c r="I119" s="11"/>
      <c r="J119" s="11"/>
      <c r="K119" s="12"/>
      <c r="L119" s="12"/>
      <c r="M119" s="11"/>
      <c r="N119" s="11"/>
      <c r="O119" s="11"/>
      <c r="P119" s="11"/>
      <c r="Q119" s="11"/>
      <c r="R119" s="12"/>
      <c r="S119" s="12"/>
      <c r="T119" s="11"/>
      <c r="U119" s="11"/>
      <c r="V119" s="11"/>
      <c r="W119" s="11"/>
      <c r="X119" s="11"/>
      <c r="Y119" s="12"/>
      <c r="Z119" s="12"/>
      <c r="AA119" s="11"/>
      <c r="AB119" s="11"/>
      <c r="AC119" s="11"/>
      <c r="AD119" s="11"/>
      <c r="AE119" s="61">
        <v>7.2</v>
      </c>
      <c r="AF119" s="62"/>
      <c r="AG119" s="62"/>
      <c r="AH119" s="61">
        <v>7.2</v>
      </c>
      <c r="AI119" s="37"/>
      <c r="AJ119" s="32">
        <f t="shared" si="2"/>
        <v>14.4</v>
      </c>
      <c r="AK119" s="33">
        <v>2</v>
      </c>
    </row>
    <row r="120" spans="1:37">
      <c r="A120" s="7" t="str">
        <f>IF(C120=0," ",VLOOKUP(C120,'Список рабочих'!A$1:B$162,2,0))</f>
        <v>Пахомов В. С.</v>
      </c>
      <c r="B120" s="8"/>
      <c r="C120" s="9" t="s">
        <v>62</v>
      </c>
      <c r="D120" s="10">
        <v>522</v>
      </c>
      <c r="E120" s="12"/>
      <c r="F120" s="12"/>
      <c r="G120" s="11"/>
      <c r="H120" s="11"/>
      <c r="I120" s="11"/>
      <c r="J120" s="11"/>
      <c r="K120" s="12"/>
      <c r="L120" s="12"/>
      <c r="M120" s="11"/>
      <c r="N120" s="11"/>
      <c r="O120" s="11"/>
      <c r="P120" s="11"/>
      <c r="Q120" s="11"/>
      <c r="R120" s="12"/>
      <c r="S120" s="12"/>
      <c r="T120" s="11"/>
      <c r="U120" s="11"/>
      <c r="V120" s="11"/>
      <c r="W120" s="11"/>
      <c r="X120" s="11"/>
      <c r="Y120" s="12"/>
      <c r="Z120" s="12"/>
      <c r="AA120" s="11"/>
      <c r="AB120" s="11"/>
      <c r="AC120" s="11"/>
      <c r="AD120" s="11"/>
      <c r="AE120" s="61">
        <v>7.2</v>
      </c>
      <c r="AF120" s="62"/>
      <c r="AG120" s="62"/>
      <c r="AH120" s="61">
        <v>7.2</v>
      </c>
      <c r="AI120" s="37"/>
      <c r="AJ120" s="32">
        <f t="shared" si="2"/>
        <v>14.4</v>
      </c>
      <c r="AK120" s="33">
        <v>2</v>
      </c>
    </row>
    <row r="121" spans="1:37">
      <c r="A121" s="7" t="str">
        <f>IF(C121=0," ",VLOOKUP(C121,'Список рабочих'!A$1:B$162,2,0))</f>
        <v>Приходько А. А.</v>
      </c>
      <c r="B121" s="8"/>
      <c r="C121" s="9" t="s">
        <v>66</v>
      </c>
      <c r="D121" s="10">
        <v>522</v>
      </c>
      <c r="E121" s="12"/>
      <c r="F121" s="12"/>
      <c r="G121" s="11"/>
      <c r="H121" s="11"/>
      <c r="I121" s="11"/>
      <c r="J121" s="11"/>
      <c r="K121" s="12"/>
      <c r="L121" s="12"/>
      <c r="M121" s="11"/>
      <c r="N121" s="11"/>
      <c r="O121" s="11"/>
      <c r="P121" s="11"/>
      <c r="Q121" s="11"/>
      <c r="R121" s="12"/>
      <c r="S121" s="12"/>
      <c r="T121" s="11"/>
      <c r="U121" s="11"/>
      <c r="V121" s="11"/>
      <c r="W121" s="11"/>
      <c r="X121" s="11"/>
      <c r="Y121" s="12"/>
      <c r="Z121" s="12"/>
      <c r="AA121" s="11"/>
      <c r="AB121" s="11"/>
      <c r="AC121" s="11"/>
      <c r="AD121" s="11"/>
      <c r="AE121" s="61">
        <v>7.2</v>
      </c>
      <c r="AF121" s="62"/>
      <c r="AG121" s="62"/>
      <c r="AH121" s="61">
        <v>7.2</v>
      </c>
      <c r="AI121" s="37"/>
      <c r="AJ121" s="32">
        <f t="shared" si="2"/>
        <v>14.4</v>
      </c>
      <c r="AK121" s="33">
        <v>2</v>
      </c>
    </row>
    <row r="122" spans="1:37">
      <c r="A122" s="7" t="str">
        <f>IF(C122=0," ",VLOOKUP(C122,'Список рабочих'!A$1:B$162,2,0))</f>
        <v>Разов Д. С.</v>
      </c>
      <c r="B122" s="8"/>
      <c r="C122" s="9" t="s">
        <v>47</v>
      </c>
      <c r="D122" s="10">
        <v>522</v>
      </c>
      <c r="E122" s="12"/>
      <c r="F122" s="12"/>
      <c r="G122" s="11"/>
      <c r="H122" s="11"/>
      <c r="I122" s="11"/>
      <c r="J122" s="11"/>
      <c r="K122" s="12"/>
      <c r="L122" s="12"/>
      <c r="M122" s="11"/>
      <c r="N122" s="11"/>
      <c r="O122" s="11"/>
      <c r="P122" s="11"/>
      <c r="Q122" s="11"/>
      <c r="R122" s="12"/>
      <c r="S122" s="12"/>
      <c r="T122" s="11"/>
      <c r="U122" s="11"/>
      <c r="V122" s="11"/>
      <c r="W122" s="11"/>
      <c r="X122" s="11"/>
      <c r="Y122" s="12"/>
      <c r="Z122" s="12"/>
      <c r="AA122" s="11"/>
      <c r="AB122" s="11"/>
      <c r="AC122" s="11"/>
      <c r="AD122" s="11"/>
      <c r="AE122" s="61">
        <v>7.2</v>
      </c>
      <c r="AF122" s="62"/>
      <c r="AG122" s="62"/>
      <c r="AH122" s="61"/>
      <c r="AI122" s="37"/>
      <c r="AJ122" s="32">
        <f t="shared" si="2"/>
        <v>7.2</v>
      </c>
      <c r="AK122" s="33">
        <v>1</v>
      </c>
    </row>
    <row r="123" spans="1:37">
      <c r="A123" s="7" t="str">
        <f>IF(C123=0," ",VLOOKUP(C123,'Список рабочих'!A$1:B$162,2,0))</f>
        <v>Самарец А. А.</v>
      </c>
      <c r="B123" s="8"/>
      <c r="C123" s="9" t="s">
        <v>68</v>
      </c>
      <c r="D123" s="10">
        <v>522</v>
      </c>
      <c r="E123" s="12"/>
      <c r="F123" s="12"/>
      <c r="G123" s="11"/>
      <c r="H123" s="11"/>
      <c r="I123" s="11"/>
      <c r="J123" s="11"/>
      <c r="K123" s="12"/>
      <c r="L123" s="12"/>
      <c r="M123" s="11"/>
      <c r="N123" s="11"/>
      <c r="O123" s="11"/>
      <c r="P123" s="11"/>
      <c r="Q123" s="11"/>
      <c r="R123" s="12"/>
      <c r="S123" s="12"/>
      <c r="T123" s="11"/>
      <c r="U123" s="11"/>
      <c r="V123" s="11"/>
      <c r="W123" s="11"/>
      <c r="X123" s="11"/>
      <c r="Y123" s="12"/>
      <c r="Z123" s="12"/>
      <c r="AA123" s="11"/>
      <c r="AB123" s="11"/>
      <c r="AC123" s="11"/>
      <c r="AD123" s="11"/>
      <c r="AE123" s="61">
        <v>7.2</v>
      </c>
      <c r="AF123" s="62"/>
      <c r="AG123" s="62"/>
      <c r="AH123" s="61">
        <v>7.2</v>
      </c>
      <c r="AI123" s="37"/>
      <c r="AJ123" s="32">
        <f t="shared" si="2"/>
        <v>14.4</v>
      </c>
      <c r="AK123" s="33">
        <v>2</v>
      </c>
    </row>
    <row r="124" spans="1:37">
      <c r="A124" s="18" t="str">
        <f>IF(C124=0," ",VLOOKUP(C124,'Список рабочих'!A$1:B$162,2,0))</f>
        <v>Сакс Д. С.</v>
      </c>
      <c r="B124" s="19"/>
      <c r="C124" s="9" t="s">
        <v>103</v>
      </c>
      <c r="D124" s="10">
        <v>522</v>
      </c>
      <c r="E124" s="12"/>
      <c r="F124" s="12"/>
      <c r="G124" s="11"/>
      <c r="H124" s="11"/>
      <c r="I124" s="11"/>
      <c r="J124" s="11"/>
      <c r="K124" s="12"/>
      <c r="L124" s="12"/>
      <c r="M124" s="11"/>
      <c r="N124" s="11"/>
      <c r="O124" s="11"/>
      <c r="P124" s="11"/>
      <c r="Q124" s="11"/>
      <c r="R124" s="12"/>
      <c r="S124" s="12"/>
      <c r="T124" s="11"/>
      <c r="U124" s="11"/>
      <c r="V124" s="11"/>
      <c r="W124" s="11"/>
      <c r="X124" s="11"/>
      <c r="Y124" s="12"/>
      <c r="Z124" s="12"/>
      <c r="AA124" s="11"/>
      <c r="AB124" s="11"/>
      <c r="AC124" s="11"/>
      <c r="AD124" s="11"/>
      <c r="AE124" s="61"/>
      <c r="AF124" s="62"/>
      <c r="AG124" s="62"/>
      <c r="AH124" s="61">
        <v>7.2</v>
      </c>
      <c r="AI124" s="37"/>
      <c r="AJ124" s="32">
        <f t="shared" si="2"/>
        <v>7.2</v>
      </c>
      <c r="AK124" s="33">
        <v>1</v>
      </c>
    </row>
    <row r="125" spans="1:37">
      <c r="A125" s="20" t="str">
        <f>IF(C125=0," ",VLOOKUP(C125,'Список рабочих'!A$1:B$162,2,0))</f>
        <v>Филиппов В. В.</v>
      </c>
      <c r="B125" s="21"/>
      <c r="C125" s="17" t="s">
        <v>69</v>
      </c>
      <c r="D125" s="10">
        <v>522</v>
      </c>
      <c r="E125" s="12"/>
      <c r="F125" s="12"/>
      <c r="G125" s="11"/>
      <c r="H125" s="11"/>
      <c r="I125" s="11"/>
      <c r="J125" s="11"/>
      <c r="K125" s="12"/>
      <c r="L125" s="12"/>
      <c r="M125" s="11"/>
      <c r="N125" s="11"/>
      <c r="O125" s="11"/>
      <c r="P125" s="11"/>
      <c r="Q125" s="11"/>
      <c r="R125" s="12"/>
      <c r="S125" s="12"/>
      <c r="T125" s="11"/>
      <c r="U125" s="11"/>
      <c r="V125" s="11"/>
      <c r="W125" s="11"/>
      <c r="X125" s="11"/>
      <c r="Y125" s="12"/>
      <c r="Z125" s="12"/>
      <c r="AA125" s="11"/>
      <c r="AB125" s="11"/>
      <c r="AC125" s="11"/>
      <c r="AD125" s="11"/>
      <c r="AE125" s="61">
        <v>7.2</v>
      </c>
      <c r="AF125" s="62"/>
      <c r="AG125" s="62"/>
      <c r="AH125" s="61">
        <v>7.2</v>
      </c>
      <c r="AI125" s="37"/>
      <c r="AJ125" s="32">
        <f t="shared" si="2"/>
        <v>14.4</v>
      </c>
      <c r="AK125" s="33">
        <v>2</v>
      </c>
    </row>
    <row r="126" spans="1:37">
      <c r="A126" s="7" t="str">
        <f>IF(C126=0," ",VLOOKUP(C126,'Список рабочих'!A$1:B$162,2,0))</f>
        <v xml:space="preserve"> </v>
      </c>
      <c r="B126" s="8"/>
      <c r="C126" s="9"/>
      <c r="D126" s="10">
        <v>522</v>
      </c>
      <c r="E126" s="12"/>
      <c r="F126" s="12"/>
      <c r="G126" s="11"/>
      <c r="H126" s="11"/>
      <c r="I126" s="11"/>
      <c r="J126" s="11"/>
      <c r="K126" s="12"/>
      <c r="L126" s="12"/>
      <c r="M126" s="11"/>
      <c r="N126" s="11"/>
      <c r="O126" s="11"/>
      <c r="P126" s="11"/>
      <c r="Q126" s="11"/>
      <c r="R126" s="12"/>
      <c r="S126" s="12"/>
      <c r="T126" s="11"/>
      <c r="U126" s="11"/>
      <c r="V126" s="11"/>
      <c r="W126" s="11"/>
      <c r="X126" s="11"/>
      <c r="Y126" s="12"/>
      <c r="Z126" s="12"/>
      <c r="AA126" s="11"/>
      <c r="AB126" s="11"/>
      <c r="AC126" s="11"/>
      <c r="AD126" s="11"/>
      <c r="AE126" s="11"/>
      <c r="AF126" s="12"/>
      <c r="AG126" s="12"/>
      <c r="AH126" s="11"/>
      <c r="AI126" s="37"/>
      <c r="AJ126" s="32">
        <f t="shared" si="2"/>
        <v>0</v>
      </c>
      <c r="AK126" s="33"/>
    </row>
    <row r="127" spans="1:37">
      <c r="A127" s="7" t="str">
        <f>IF(C127=0," ",VLOOKUP(C127,'Список рабочих'!A$1:B$162,2,0))</f>
        <v xml:space="preserve"> </v>
      </c>
      <c r="B127" s="8"/>
      <c r="C127" s="9"/>
      <c r="D127" s="10">
        <v>522</v>
      </c>
      <c r="E127" s="12"/>
      <c r="F127" s="12"/>
      <c r="G127" s="11"/>
      <c r="H127" s="11"/>
      <c r="I127" s="11"/>
      <c r="J127" s="11"/>
      <c r="K127" s="12"/>
      <c r="L127" s="12"/>
      <c r="M127" s="11"/>
      <c r="N127" s="11"/>
      <c r="O127" s="11"/>
      <c r="P127" s="11"/>
      <c r="Q127" s="11"/>
      <c r="R127" s="12"/>
      <c r="S127" s="12"/>
      <c r="T127" s="11"/>
      <c r="U127" s="11"/>
      <c r="V127" s="11"/>
      <c r="W127" s="11"/>
      <c r="X127" s="11"/>
      <c r="Y127" s="12"/>
      <c r="Z127" s="12"/>
      <c r="AA127" s="11"/>
      <c r="AB127" s="11"/>
      <c r="AC127" s="11"/>
      <c r="AD127" s="11"/>
      <c r="AE127" s="11"/>
      <c r="AF127" s="12"/>
      <c r="AG127" s="12"/>
      <c r="AH127" s="11"/>
      <c r="AI127" s="37"/>
      <c r="AJ127" s="32">
        <f t="shared" si="2"/>
        <v>0</v>
      </c>
      <c r="AK127" s="33"/>
    </row>
    <row r="128" spans="1:37">
      <c r="A128" s="7" t="str">
        <f>IF(C128=0," ",VLOOKUP(C128,'Список рабочих'!A$1:B$162,2,0))</f>
        <v xml:space="preserve"> </v>
      </c>
      <c r="B128" s="8"/>
      <c r="C128" s="9"/>
      <c r="D128" s="10">
        <v>522</v>
      </c>
      <c r="E128" s="12"/>
      <c r="F128" s="12"/>
      <c r="G128" s="11"/>
      <c r="H128" s="11"/>
      <c r="I128" s="11"/>
      <c r="J128" s="11"/>
      <c r="K128" s="12"/>
      <c r="L128" s="12"/>
      <c r="M128" s="11"/>
      <c r="N128" s="11"/>
      <c r="O128" s="11"/>
      <c r="P128" s="11"/>
      <c r="Q128" s="11"/>
      <c r="R128" s="12"/>
      <c r="S128" s="12"/>
      <c r="T128" s="11"/>
      <c r="U128" s="11"/>
      <c r="V128" s="11"/>
      <c r="W128" s="11"/>
      <c r="X128" s="11"/>
      <c r="Y128" s="12"/>
      <c r="Z128" s="12"/>
      <c r="AA128" s="11"/>
      <c r="AB128" s="11"/>
      <c r="AC128" s="11"/>
      <c r="AD128" s="11"/>
      <c r="AE128" s="11"/>
      <c r="AF128" s="12"/>
      <c r="AG128" s="12"/>
      <c r="AH128" s="11"/>
      <c r="AI128" s="37"/>
      <c r="AJ128" s="32">
        <f t="shared" si="2"/>
        <v>0</v>
      </c>
      <c r="AK128" s="33"/>
    </row>
    <row r="129" spans="1:37">
      <c r="A129" s="7" t="str">
        <f>IF(C129=0," ",VLOOKUP(C129,'Список рабочих'!A$1:B$162,2,0))</f>
        <v xml:space="preserve"> </v>
      </c>
      <c r="B129" s="8"/>
      <c r="C129" s="17"/>
      <c r="D129" s="10">
        <v>522</v>
      </c>
      <c r="E129" s="12"/>
      <c r="F129" s="12"/>
      <c r="G129" s="11"/>
      <c r="H129" s="11"/>
      <c r="I129" s="11"/>
      <c r="J129" s="11"/>
      <c r="K129" s="12"/>
      <c r="L129" s="12"/>
      <c r="M129" s="11"/>
      <c r="N129" s="11"/>
      <c r="O129" s="11"/>
      <c r="P129" s="11"/>
      <c r="Q129" s="11"/>
      <c r="R129" s="12"/>
      <c r="S129" s="12"/>
      <c r="T129" s="11"/>
      <c r="U129" s="11"/>
      <c r="V129" s="11"/>
      <c r="W129" s="11"/>
      <c r="X129" s="11"/>
      <c r="Y129" s="12"/>
      <c r="Z129" s="12"/>
      <c r="AA129" s="11"/>
      <c r="AB129" s="11"/>
      <c r="AC129" s="11"/>
      <c r="AD129" s="11"/>
      <c r="AE129" s="11"/>
      <c r="AF129" s="12"/>
      <c r="AG129" s="12"/>
      <c r="AH129" s="11"/>
      <c r="AI129" s="37"/>
      <c r="AJ129" s="32">
        <f t="shared" si="2"/>
        <v>0</v>
      </c>
      <c r="AK129" s="33"/>
    </row>
    <row r="130" spans="1:37">
      <c r="A130" s="7" t="str">
        <f>IF(C130=0," ",VLOOKUP(C130,'Список рабочих'!A$1:B$162,2,0))</f>
        <v xml:space="preserve"> </v>
      </c>
      <c r="B130" s="8"/>
      <c r="C130" s="9"/>
      <c r="D130" s="10">
        <v>522</v>
      </c>
      <c r="E130" s="12"/>
      <c r="F130" s="12"/>
      <c r="G130" s="11"/>
      <c r="H130" s="11"/>
      <c r="I130" s="11"/>
      <c r="J130" s="11"/>
      <c r="K130" s="12"/>
      <c r="L130" s="12"/>
      <c r="M130" s="11"/>
      <c r="N130" s="11"/>
      <c r="O130" s="11"/>
      <c r="P130" s="11"/>
      <c r="Q130" s="11"/>
      <c r="R130" s="12"/>
      <c r="S130" s="12"/>
      <c r="T130" s="11"/>
      <c r="U130" s="11"/>
      <c r="V130" s="11"/>
      <c r="W130" s="11"/>
      <c r="X130" s="11"/>
      <c r="Y130" s="12"/>
      <c r="Z130" s="12"/>
      <c r="AA130" s="11"/>
      <c r="AB130" s="11"/>
      <c r="AC130" s="11"/>
      <c r="AD130" s="11"/>
      <c r="AE130" s="11"/>
      <c r="AF130" s="12"/>
      <c r="AG130" s="12"/>
      <c r="AH130" s="11"/>
      <c r="AI130" s="37"/>
      <c r="AJ130" s="32">
        <f t="shared" si="2"/>
        <v>0</v>
      </c>
      <c r="AK130" s="33"/>
    </row>
    <row r="131" spans="1:37">
      <c r="A131" s="7" t="str">
        <f>IF(C131=0," ",VLOOKUP(C131,'Список рабочих'!A$1:B$162,2,0))</f>
        <v xml:space="preserve"> </v>
      </c>
      <c r="B131" s="8"/>
      <c r="C131" s="9"/>
      <c r="D131" s="10">
        <v>522</v>
      </c>
      <c r="E131" s="12"/>
      <c r="F131" s="12"/>
      <c r="G131" s="11"/>
      <c r="H131" s="11"/>
      <c r="I131" s="11"/>
      <c r="J131" s="11"/>
      <c r="K131" s="12"/>
      <c r="L131" s="12"/>
      <c r="M131" s="11"/>
      <c r="N131" s="11"/>
      <c r="O131" s="11"/>
      <c r="P131" s="11"/>
      <c r="Q131" s="11"/>
      <c r="R131" s="12"/>
      <c r="S131" s="12"/>
      <c r="T131" s="11"/>
      <c r="U131" s="11"/>
      <c r="V131" s="11"/>
      <c r="W131" s="11"/>
      <c r="X131" s="11"/>
      <c r="Y131" s="12"/>
      <c r="Z131" s="12"/>
      <c r="AA131" s="11"/>
      <c r="AB131" s="11"/>
      <c r="AC131" s="11"/>
      <c r="AD131" s="11"/>
      <c r="AE131" s="11"/>
      <c r="AF131" s="12"/>
      <c r="AG131" s="12"/>
      <c r="AH131" s="11"/>
      <c r="AI131" s="37"/>
      <c r="AJ131" s="32">
        <f t="shared" si="2"/>
        <v>0</v>
      </c>
      <c r="AK131" s="33"/>
    </row>
    <row r="132" spans="1:37">
      <c r="A132" s="18" t="str">
        <f>IF(C132=0," ",VLOOKUP(C132,'Список рабочих'!A$1:B$162,2,0))</f>
        <v xml:space="preserve"> </v>
      </c>
      <c r="B132" s="19"/>
      <c r="C132" s="9"/>
      <c r="D132" s="10">
        <v>522</v>
      </c>
      <c r="E132" s="12"/>
      <c r="F132" s="12"/>
      <c r="G132" s="11"/>
      <c r="H132" s="11"/>
      <c r="I132" s="11"/>
      <c r="J132" s="11"/>
      <c r="K132" s="12"/>
      <c r="L132" s="12"/>
      <c r="M132" s="11"/>
      <c r="N132" s="11"/>
      <c r="O132" s="11"/>
      <c r="P132" s="11"/>
      <c r="Q132" s="11"/>
      <c r="R132" s="12"/>
      <c r="S132" s="12"/>
      <c r="T132" s="11"/>
      <c r="U132" s="11"/>
      <c r="V132" s="11"/>
      <c r="W132" s="11"/>
      <c r="X132" s="11"/>
      <c r="Y132" s="12"/>
      <c r="Z132" s="12"/>
      <c r="AA132" s="11"/>
      <c r="AB132" s="11"/>
      <c r="AC132" s="11"/>
      <c r="AD132" s="11"/>
      <c r="AE132" s="11"/>
      <c r="AF132" s="12"/>
      <c r="AG132" s="12"/>
      <c r="AH132" s="11"/>
      <c r="AI132" s="37"/>
      <c r="AJ132" s="32">
        <f t="shared" si="2"/>
        <v>0</v>
      </c>
      <c r="AK132" s="33"/>
    </row>
    <row r="133" spans="1:37">
      <c r="A133" s="7" t="str">
        <f>IF(C133=0," ",VLOOKUP(C133,'Список рабочих'!A$1:B$162,2,0))</f>
        <v xml:space="preserve"> </v>
      </c>
      <c r="B133" s="8"/>
      <c r="C133" s="9"/>
      <c r="D133" s="10">
        <v>522</v>
      </c>
      <c r="E133" s="12"/>
      <c r="F133" s="12"/>
      <c r="G133" s="11"/>
      <c r="H133" s="11"/>
      <c r="I133" s="11"/>
      <c r="J133" s="11"/>
      <c r="K133" s="12"/>
      <c r="L133" s="12"/>
      <c r="M133" s="11"/>
      <c r="N133" s="11"/>
      <c r="O133" s="11"/>
      <c r="P133" s="11"/>
      <c r="Q133" s="11"/>
      <c r="R133" s="12"/>
      <c r="S133" s="12"/>
      <c r="T133" s="11"/>
      <c r="U133" s="11"/>
      <c r="V133" s="11"/>
      <c r="W133" s="11"/>
      <c r="X133" s="11"/>
      <c r="Y133" s="12"/>
      <c r="Z133" s="12"/>
      <c r="AA133" s="11"/>
      <c r="AB133" s="11"/>
      <c r="AC133" s="11"/>
      <c r="AD133" s="11"/>
      <c r="AE133" s="11"/>
      <c r="AF133" s="12"/>
      <c r="AG133" s="12"/>
      <c r="AH133" s="11"/>
      <c r="AI133" s="37"/>
      <c r="AJ133" s="32">
        <f t="shared" si="2"/>
        <v>0</v>
      </c>
      <c r="AK133" s="33"/>
    </row>
    <row r="134" spans="1:37">
      <c r="A134" s="7" t="str">
        <f>IF(C134=0," ",VLOOKUP(C134,'Список рабочих'!A$1:B$162,2,0))</f>
        <v xml:space="preserve"> </v>
      </c>
      <c r="B134" s="8"/>
      <c r="C134" s="9"/>
      <c r="D134" s="10">
        <v>522</v>
      </c>
      <c r="E134" s="12"/>
      <c r="F134" s="12"/>
      <c r="G134" s="11"/>
      <c r="H134" s="11"/>
      <c r="I134" s="11"/>
      <c r="J134" s="11"/>
      <c r="K134" s="12"/>
      <c r="L134" s="12"/>
      <c r="M134" s="11"/>
      <c r="N134" s="11"/>
      <c r="O134" s="11"/>
      <c r="P134" s="11"/>
      <c r="Q134" s="11"/>
      <c r="R134" s="12"/>
      <c r="S134" s="12"/>
      <c r="T134" s="11"/>
      <c r="U134" s="11"/>
      <c r="V134" s="11"/>
      <c r="W134" s="11"/>
      <c r="X134" s="11"/>
      <c r="Y134" s="12"/>
      <c r="Z134" s="12"/>
      <c r="AA134" s="11"/>
      <c r="AB134" s="11"/>
      <c r="AC134" s="11"/>
      <c r="AD134" s="11"/>
      <c r="AE134" s="11"/>
      <c r="AF134" s="12"/>
      <c r="AG134" s="12"/>
      <c r="AH134" s="11"/>
      <c r="AI134" s="37"/>
      <c r="AJ134" s="32">
        <f t="shared" si="2"/>
        <v>0</v>
      </c>
      <c r="AK134" s="33"/>
    </row>
    <row r="135" spans="1:37">
      <c r="A135" s="20" t="str">
        <f>IF(C135=0," ",VLOOKUP(C135,'Список рабочих'!A$1:B$162,2,0))</f>
        <v xml:space="preserve"> </v>
      </c>
      <c r="B135" s="21"/>
      <c r="C135" s="17"/>
      <c r="D135" s="10">
        <v>522</v>
      </c>
      <c r="E135" s="12"/>
      <c r="F135" s="12"/>
      <c r="G135" s="11"/>
      <c r="H135" s="11"/>
      <c r="I135" s="11"/>
      <c r="J135" s="11"/>
      <c r="K135" s="12"/>
      <c r="L135" s="12"/>
      <c r="M135" s="11"/>
      <c r="N135" s="11"/>
      <c r="O135" s="11"/>
      <c r="P135" s="11"/>
      <c r="Q135" s="11"/>
      <c r="R135" s="12"/>
      <c r="S135" s="12"/>
      <c r="T135" s="11"/>
      <c r="U135" s="11"/>
      <c r="V135" s="11"/>
      <c r="W135" s="11"/>
      <c r="X135" s="11"/>
      <c r="Y135" s="12"/>
      <c r="Z135" s="12"/>
      <c r="AA135" s="11"/>
      <c r="AB135" s="11"/>
      <c r="AC135" s="11"/>
      <c r="AD135" s="11"/>
      <c r="AE135" s="11"/>
      <c r="AF135" s="12"/>
      <c r="AG135" s="12"/>
      <c r="AH135" s="11"/>
      <c r="AI135" s="37"/>
      <c r="AJ135" s="32">
        <f t="shared" si="2"/>
        <v>0</v>
      </c>
      <c r="AK135" s="33"/>
    </row>
    <row r="136" spans="1:37">
      <c r="A136" s="18" t="str">
        <f>IF(C136=0," ",VLOOKUP(C136,'Список рабочих'!A$1:B$162,2,0))</f>
        <v xml:space="preserve"> </v>
      </c>
      <c r="B136" s="19"/>
      <c r="C136" s="9"/>
      <c r="D136" s="10">
        <v>522</v>
      </c>
      <c r="E136" s="12"/>
      <c r="F136" s="12"/>
      <c r="G136" s="11"/>
      <c r="H136" s="11"/>
      <c r="I136" s="11"/>
      <c r="J136" s="11"/>
      <c r="K136" s="12"/>
      <c r="L136" s="12"/>
      <c r="M136" s="11"/>
      <c r="N136" s="11"/>
      <c r="O136" s="11"/>
      <c r="P136" s="11"/>
      <c r="Q136" s="11"/>
      <c r="R136" s="12"/>
      <c r="S136" s="12"/>
      <c r="T136" s="11"/>
      <c r="U136" s="11"/>
      <c r="V136" s="11"/>
      <c r="W136" s="11"/>
      <c r="X136" s="11"/>
      <c r="Y136" s="12"/>
      <c r="Z136" s="12"/>
      <c r="AA136" s="11"/>
      <c r="AB136" s="11"/>
      <c r="AC136" s="11"/>
      <c r="AD136" s="11"/>
      <c r="AE136" s="11"/>
      <c r="AF136" s="12"/>
      <c r="AG136" s="12"/>
      <c r="AH136" s="11"/>
      <c r="AI136" s="37"/>
      <c r="AJ136" s="32">
        <f t="shared" si="2"/>
        <v>0</v>
      </c>
      <c r="AK136" s="33"/>
    </row>
    <row r="137" spans="1:37">
      <c r="A137" s="7" t="str">
        <f>IF(C137=0," ",VLOOKUP(C137,'Список рабочих'!A$1:B$162,2,0))</f>
        <v xml:space="preserve"> </v>
      </c>
      <c r="B137" s="8"/>
      <c r="C137" s="9"/>
      <c r="D137" s="10">
        <v>522</v>
      </c>
      <c r="E137" s="12"/>
      <c r="F137" s="12"/>
      <c r="G137" s="11"/>
      <c r="H137" s="11"/>
      <c r="I137" s="11"/>
      <c r="J137" s="11"/>
      <c r="K137" s="12"/>
      <c r="L137" s="12"/>
      <c r="M137" s="11"/>
      <c r="N137" s="11"/>
      <c r="O137" s="11"/>
      <c r="P137" s="11"/>
      <c r="Q137" s="11"/>
      <c r="R137" s="12"/>
      <c r="S137" s="12"/>
      <c r="T137" s="11"/>
      <c r="U137" s="11"/>
      <c r="V137" s="11"/>
      <c r="W137" s="11"/>
      <c r="X137" s="11"/>
      <c r="Y137" s="12"/>
      <c r="Z137" s="12"/>
      <c r="AA137" s="11"/>
      <c r="AB137" s="11"/>
      <c r="AC137" s="11"/>
      <c r="AD137" s="11"/>
      <c r="AE137" s="11"/>
      <c r="AF137" s="12"/>
      <c r="AG137" s="12"/>
      <c r="AH137" s="11"/>
      <c r="AI137" s="37"/>
      <c r="AJ137" s="32">
        <f t="shared" si="2"/>
        <v>0</v>
      </c>
      <c r="AK137" s="33"/>
    </row>
    <row r="138" spans="1:37">
      <c r="A138" s="7" t="str">
        <f>IF(C138=0," ",VLOOKUP(C138,'Список рабочих'!A$1:B$162,2,0))</f>
        <v xml:space="preserve"> </v>
      </c>
      <c r="B138" s="8"/>
      <c r="C138" s="9"/>
      <c r="D138" s="10">
        <v>522</v>
      </c>
      <c r="E138" s="12"/>
      <c r="F138" s="12"/>
      <c r="G138" s="11"/>
      <c r="H138" s="11"/>
      <c r="I138" s="11"/>
      <c r="J138" s="11"/>
      <c r="K138" s="12"/>
      <c r="L138" s="12"/>
      <c r="M138" s="11"/>
      <c r="N138" s="11"/>
      <c r="O138" s="11"/>
      <c r="P138" s="11"/>
      <c r="Q138" s="11"/>
      <c r="R138" s="12"/>
      <c r="S138" s="12"/>
      <c r="T138" s="11"/>
      <c r="U138" s="11"/>
      <c r="V138" s="11"/>
      <c r="W138" s="11"/>
      <c r="X138" s="11"/>
      <c r="Y138" s="12"/>
      <c r="Z138" s="12"/>
      <c r="AA138" s="11"/>
      <c r="AB138" s="11"/>
      <c r="AC138" s="11"/>
      <c r="AD138" s="11"/>
      <c r="AE138" s="11"/>
      <c r="AF138" s="12"/>
      <c r="AG138" s="12"/>
      <c r="AH138" s="11"/>
      <c r="AI138" s="37"/>
      <c r="AJ138" s="32">
        <f t="shared" si="2"/>
        <v>0</v>
      </c>
      <c r="AK138" s="33"/>
    </row>
    <row r="139" spans="1:37">
      <c r="A139" s="7" t="str">
        <f>IF(C139=0," ",VLOOKUP(C139,'Список рабочих'!A$1:B$162,2,0))</f>
        <v xml:space="preserve"> </v>
      </c>
      <c r="B139" s="8"/>
      <c r="C139" s="9"/>
      <c r="D139" s="10">
        <v>522</v>
      </c>
      <c r="E139" s="12"/>
      <c r="F139" s="12"/>
      <c r="G139" s="11"/>
      <c r="H139" s="11"/>
      <c r="I139" s="11"/>
      <c r="J139" s="11"/>
      <c r="K139" s="12"/>
      <c r="L139" s="12"/>
      <c r="M139" s="11"/>
      <c r="N139" s="11"/>
      <c r="O139" s="11"/>
      <c r="P139" s="11"/>
      <c r="Q139" s="11"/>
      <c r="R139" s="12"/>
      <c r="S139" s="12"/>
      <c r="T139" s="11"/>
      <c r="U139" s="11"/>
      <c r="V139" s="11"/>
      <c r="W139" s="11"/>
      <c r="X139" s="11"/>
      <c r="Y139" s="12"/>
      <c r="Z139" s="12"/>
      <c r="AA139" s="11"/>
      <c r="AB139" s="11"/>
      <c r="AC139" s="11"/>
      <c r="AD139" s="11"/>
      <c r="AE139" s="11"/>
      <c r="AF139" s="12"/>
      <c r="AG139" s="12"/>
      <c r="AH139" s="11"/>
      <c r="AI139" s="37"/>
      <c r="AJ139" s="32">
        <f t="shared" si="2"/>
        <v>0</v>
      </c>
      <c r="AK139" s="33"/>
    </row>
    <row r="140" spans="1:37">
      <c r="A140" s="22" t="str">
        <f>IF(C140=0," ",VLOOKUP(C140,'Список рабочих'!A$1:B$162,2,0))</f>
        <v xml:space="preserve"> </v>
      </c>
      <c r="B140" s="23"/>
      <c r="C140" s="24"/>
      <c r="D140" s="10">
        <v>522</v>
      </c>
      <c r="E140" s="12"/>
      <c r="F140" s="12"/>
      <c r="G140" s="11"/>
      <c r="H140" s="11"/>
      <c r="I140" s="11"/>
      <c r="J140" s="11"/>
      <c r="K140" s="12"/>
      <c r="L140" s="12"/>
      <c r="M140" s="11"/>
      <c r="N140" s="11"/>
      <c r="O140" s="11"/>
      <c r="P140" s="11"/>
      <c r="Q140" s="11"/>
      <c r="R140" s="12"/>
      <c r="S140" s="12"/>
      <c r="T140" s="11"/>
      <c r="U140" s="11"/>
      <c r="V140" s="11"/>
      <c r="W140" s="11"/>
      <c r="X140" s="11"/>
      <c r="Y140" s="12"/>
      <c r="Z140" s="12"/>
      <c r="AA140" s="11"/>
      <c r="AB140" s="11"/>
      <c r="AC140" s="11"/>
      <c r="AD140" s="11"/>
      <c r="AE140" s="11"/>
      <c r="AF140" s="12"/>
      <c r="AG140" s="12"/>
      <c r="AH140" s="11"/>
      <c r="AI140" s="37"/>
      <c r="AJ140" s="32">
        <f t="shared" si="2"/>
        <v>0</v>
      </c>
      <c r="AK140" s="33"/>
    </row>
    <row r="141" spans="1:37">
      <c r="A141" s="7" t="str">
        <f>IF(C141=0," ",VLOOKUP(C141,'Список рабочих'!A$1:B$162,2,0))</f>
        <v xml:space="preserve"> </v>
      </c>
      <c r="B141" s="8"/>
      <c r="C141" s="9"/>
      <c r="D141" s="10">
        <v>522</v>
      </c>
      <c r="E141" s="12"/>
      <c r="F141" s="12"/>
      <c r="G141" s="11"/>
      <c r="H141" s="11"/>
      <c r="I141" s="11"/>
      <c r="J141" s="11"/>
      <c r="K141" s="12"/>
      <c r="L141" s="12"/>
      <c r="M141" s="11"/>
      <c r="N141" s="11"/>
      <c r="O141" s="11"/>
      <c r="P141" s="11"/>
      <c r="Q141" s="11"/>
      <c r="R141" s="12"/>
      <c r="S141" s="12"/>
      <c r="T141" s="11"/>
      <c r="U141" s="11"/>
      <c r="V141" s="11"/>
      <c r="W141" s="11"/>
      <c r="X141" s="11"/>
      <c r="Y141" s="12"/>
      <c r="Z141" s="12"/>
      <c r="AA141" s="11"/>
      <c r="AB141" s="11"/>
      <c r="AC141" s="11"/>
      <c r="AD141" s="11"/>
      <c r="AE141" s="11"/>
      <c r="AF141" s="12"/>
      <c r="AG141" s="12"/>
      <c r="AH141" s="11"/>
      <c r="AI141" s="37"/>
      <c r="AJ141" s="32">
        <f t="shared" si="2"/>
        <v>0</v>
      </c>
      <c r="AK141" s="33"/>
    </row>
    <row r="142" spans="1:37">
      <c r="A142" s="18" t="str">
        <f>IF(C142=0," ",VLOOKUP(C142,'Список рабочих'!A$1:B$162,2,0))</f>
        <v xml:space="preserve"> </v>
      </c>
      <c r="B142" s="19"/>
      <c r="C142" s="9"/>
      <c r="D142" s="10">
        <v>522</v>
      </c>
      <c r="E142" s="12"/>
      <c r="F142" s="12"/>
      <c r="G142" s="11"/>
      <c r="H142" s="11"/>
      <c r="I142" s="11"/>
      <c r="J142" s="11"/>
      <c r="K142" s="12"/>
      <c r="L142" s="12"/>
      <c r="M142" s="11"/>
      <c r="N142" s="11"/>
      <c r="O142" s="11"/>
      <c r="P142" s="11"/>
      <c r="Q142" s="11"/>
      <c r="R142" s="12"/>
      <c r="S142" s="12"/>
      <c r="T142" s="11"/>
      <c r="U142" s="11"/>
      <c r="V142" s="11"/>
      <c r="W142" s="11"/>
      <c r="X142" s="11"/>
      <c r="Y142" s="12"/>
      <c r="Z142" s="12"/>
      <c r="AA142" s="11"/>
      <c r="AB142" s="11"/>
      <c r="AC142" s="11"/>
      <c r="AD142" s="11"/>
      <c r="AE142" s="11"/>
      <c r="AF142" s="12"/>
      <c r="AG142" s="12"/>
      <c r="AH142" s="11"/>
      <c r="AI142" s="37"/>
      <c r="AJ142" s="32">
        <f t="shared" si="2"/>
        <v>0</v>
      </c>
      <c r="AK142" s="33"/>
    </row>
    <row r="143" spans="1:37">
      <c r="A143" s="7" t="str">
        <f>IF(C143=0," ",VLOOKUP(C143,'Список рабочих'!A$1:B$162,2,0))</f>
        <v xml:space="preserve"> </v>
      </c>
      <c r="B143" s="8"/>
      <c r="C143" s="9"/>
      <c r="D143" s="10">
        <v>522</v>
      </c>
      <c r="E143" s="12"/>
      <c r="F143" s="12"/>
      <c r="G143" s="11"/>
      <c r="H143" s="11"/>
      <c r="I143" s="11"/>
      <c r="J143" s="11"/>
      <c r="K143" s="12"/>
      <c r="L143" s="12"/>
      <c r="M143" s="11"/>
      <c r="N143" s="11"/>
      <c r="O143" s="11"/>
      <c r="P143" s="11"/>
      <c r="Q143" s="11"/>
      <c r="R143" s="12"/>
      <c r="S143" s="12"/>
      <c r="T143" s="11"/>
      <c r="U143" s="11"/>
      <c r="V143" s="11"/>
      <c r="W143" s="11"/>
      <c r="X143" s="11"/>
      <c r="Y143" s="12"/>
      <c r="Z143" s="12"/>
      <c r="AA143" s="11"/>
      <c r="AB143" s="11"/>
      <c r="AC143" s="11"/>
      <c r="AD143" s="11"/>
      <c r="AE143" s="11"/>
      <c r="AF143" s="12"/>
      <c r="AG143" s="12"/>
      <c r="AH143" s="11"/>
      <c r="AI143" s="37"/>
      <c r="AJ143" s="32">
        <f t="shared" si="2"/>
        <v>0</v>
      </c>
      <c r="AK143" s="33"/>
    </row>
    <row r="144" spans="1:37">
      <c r="A144" s="18" t="str">
        <f>IF(C144=0," ",VLOOKUP(C144,'Список рабочих'!A$1:B$162,2,0))</f>
        <v xml:space="preserve"> </v>
      </c>
      <c r="B144" s="19"/>
      <c r="C144" s="9"/>
      <c r="D144" s="10">
        <v>522</v>
      </c>
      <c r="E144" s="12"/>
      <c r="F144" s="12"/>
      <c r="G144" s="11"/>
      <c r="H144" s="11"/>
      <c r="I144" s="11"/>
      <c r="J144" s="11"/>
      <c r="K144" s="12"/>
      <c r="L144" s="12"/>
      <c r="M144" s="11"/>
      <c r="N144" s="11"/>
      <c r="O144" s="11"/>
      <c r="P144" s="11"/>
      <c r="Q144" s="11"/>
      <c r="R144" s="12"/>
      <c r="S144" s="12"/>
      <c r="T144" s="11"/>
      <c r="U144" s="11"/>
      <c r="V144" s="11"/>
      <c r="W144" s="11"/>
      <c r="X144" s="11"/>
      <c r="Y144" s="12"/>
      <c r="Z144" s="12"/>
      <c r="AA144" s="11"/>
      <c r="AB144" s="11"/>
      <c r="AC144" s="11"/>
      <c r="AD144" s="11"/>
      <c r="AE144" s="11"/>
      <c r="AF144" s="12"/>
      <c r="AG144" s="12"/>
      <c r="AH144" s="11"/>
      <c r="AI144" s="37"/>
      <c r="AJ144" s="32">
        <f t="shared" si="2"/>
        <v>0</v>
      </c>
      <c r="AK144" s="33"/>
    </row>
    <row r="145" spans="1:37">
      <c r="A145" s="7" t="str">
        <f>IF(C145=0," ",VLOOKUP(C145,'Список рабочих'!A$1:B$162,2,0))</f>
        <v xml:space="preserve"> </v>
      </c>
      <c r="B145" s="8"/>
      <c r="C145" s="9"/>
      <c r="D145" s="10">
        <v>522</v>
      </c>
      <c r="E145" s="12"/>
      <c r="F145" s="12"/>
      <c r="G145" s="11"/>
      <c r="H145" s="11"/>
      <c r="I145" s="11"/>
      <c r="J145" s="11"/>
      <c r="K145" s="12"/>
      <c r="L145" s="12"/>
      <c r="M145" s="11"/>
      <c r="N145" s="11"/>
      <c r="O145" s="11"/>
      <c r="P145" s="11"/>
      <c r="Q145" s="11"/>
      <c r="R145" s="12"/>
      <c r="S145" s="12"/>
      <c r="T145" s="11"/>
      <c r="U145" s="11"/>
      <c r="V145" s="11"/>
      <c r="W145" s="11"/>
      <c r="X145" s="11"/>
      <c r="Y145" s="12"/>
      <c r="Z145" s="12"/>
      <c r="AA145" s="11"/>
      <c r="AB145" s="11"/>
      <c r="AC145" s="11"/>
      <c r="AD145" s="11"/>
      <c r="AE145" s="11"/>
      <c r="AF145" s="12"/>
      <c r="AG145" s="12"/>
      <c r="AH145" s="11"/>
      <c r="AI145" s="37"/>
      <c r="AJ145" s="32">
        <f t="shared" si="2"/>
        <v>0</v>
      </c>
      <c r="AK145" s="33"/>
    </row>
    <row r="146" spans="1:37">
      <c r="A146" s="7" t="str">
        <f>IF(C146=0," ",VLOOKUP(C146,'Список рабочих'!A$1:B$162,2,0))</f>
        <v xml:space="preserve"> </v>
      </c>
      <c r="B146" s="8"/>
      <c r="C146" s="9"/>
      <c r="D146" s="10">
        <v>522</v>
      </c>
      <c r="E146" s="12"/>
      <c r="F146" s="12"/>
      <c r="G146" s="11"/>
      <c r="H146" s="11"/>
      <c r="I146" s="11"/>
      <c r="J146" s="11"/>
      <c r="K146" s="12"/>
      <c r="L146" s="12"/>
      <c r="M146" s="11"/>
      <c r="N146" s="11"/>
      <c r="O146" s="11"/>
      <c r="P146" s="11"/>
      <c r="Q146" s="11"/>
      <c r="R146" s="12"/>
      <c r="S146" s="12"/>
      <c r="T146" s="11"/>
      <c r="U146" s="11"/>
      <c r="V146" s="11"/>
      <c r="W146" s="11"/>
      <c r="X146" s="11"/>
      <c r="Y146" s="12"/>
      <c r="Z146" s="12"/>
      <c r="AA146" s="11"/>
      <c r="AB146" s="11"/>
      <c r="AC146" s="11"/>
      <c r="AD146" s="11"/>
      <c r="AE146" s="11"/>
      <c r="AF146" s="12"/>
      <c r="AG146" s="12"/>
      <c r="AH146" s="11"/>
      <c r="AI146" s="37"/>
      <c r="AJ146" s="32">
        <f t="shared" si="2"/>
        <v>0</v>
      </c>
      <c r="AK146" s="33"/>
    </row>
    <row r="147" spans="1:37">
      <c r="A147" s="7" t="str">
        <f>IF(C147=0," ",VLOOKUP(C147,'Список рабочих'!A$1:B$162,2,0))</f>
        <v xml:space="preserve"> </v>
      </c>
      <c r="B147" s="8"/>
      <c r="C147" s="9"/>
      <c r="D147" s="10">
        <v>522</v>
      </c>
      <c r="E147" s="12"/>
      <c r="F147" s="12"/>
      <c r="G147" s="11"/>
      <c r="H147" s="11"/>
      <c r="I147" s="11"/>
      <c r="J147" s="11"/>
      <c r="K147" s="12"/>
      <c r="L147" s="12"/>
      <c r="M147" s="11"/>
      <c r="N147" s="11"/>
      <c r="O147" s="11"/>
      <c r="P147" s="11"/>
      <c r="Q147" s="11"/>
      <c r="R147" s="12"/>
      <c r="S147" s="12"/>
      <c r="T147" s="11"/>
      <c r="U147" s="11"/>
      <c r="V147" s="11"/>
      <c r="W147" s="11"/>
      <c r="X147" s="11"/>
      <c r="Y147" s="12"/>
      <c r="Z147" s="12"/>
      <c r="AA147" s="11"/>
      <c r="AB147" s="11"/>
      <c r="AC147" s="11"/>
      <c r="AD147" s="11"/>
      <c r="AE147" s="11"/>
      <c r="AF147" s="12"/>
      <c r="AG147" s="12"/>
      <c r="AH147" s="11"/>
      <c r="AI147" s="37"/>
      <c r="AJ147" s="32">
        <f t="shared" si="2"/>
        <v>0</v>
      </c>
      <c r="AK147" s="33"/>
    </row>
    <row r="148" spans="1:37">
      <c r="A148" s="7" t="str">
        <f>IF(C148=0," ",VLOOKUP(C148,'Список рабочих'!A$1:B$162,2,0))</f>
        <v xml:space="preserve"> </v>
      </c>
      <c r="B148" s="8"/>
      <c r="C148" s="9"/>
      <c r="D148" s="10">
        <v>522</v>
      </c>
      <c r="E148" s="12"/>
      <c r="F148" s="12"/>
      <c r="G148" s="11"/>
      <c r="H148" s="11"/>
      <c r="I148" s="11"/>
      <c r="J148" s="11"/>
      <c r="K148" s="12"/>
      <c r="L148" s="12"/>
      <c r="M148" s="11"/>
      <c r="N148" s="11"/>
      <c r="O148" s="11"/>
      <c r="P148" s="11"/>
      <c r="Q148" s="11"/>
      <c r="R148" s="12"/>
      <c r="S148" s="12"/>
      <c r="T148" s="11"/>
      <c r="U148" s="11"/>
      <c r="V148" s="11"/>
      <c r="W148" s="11"/>
      <c r="X148" s="11"/>
      <c r="Y148" s="12"/>
      <c r="Z148" s="12"/>
      <c r="AA148" s="11"/>
      <c r="AB148" s="11"/>
      <c r="AC148" s="11"/>
      <c r="AD148" s="11"/>
      <c r="AE148" s="11"/>
      <c r="AF148" s="12"/>
      <c r="AG148" s="12"/>
      <c r="AH148" s="11"/>
      <c r="AI148" s="37"/>
      <c r="AJ148" s="32">
        <f t="shared" si="2"/>
        <v>0</v>
      </c>
      <c r="AK148" s="33"/>
    </row>
    <row r="149" spans="1:37">
      <c r="A149" s="7" t="str">
        <f>IF(C149=0," ",VLOOKUP(C149,'Список рабочих'!A$1:B$162,2,0))</f>
        <v xml:space="preserve"> </v>
      </c>
      <c r="B149" s="8"/>
      <c r="C149" s="9"/>
      <c r="D149" s="10">
        <v>522</v>
      </c>
      <c r="E149" s="12"/>
      <c r="F149" s="12"/>
      <c r="G149" s="11"/>
      <c r="H149" s="11"/>
      <c r="I149" s="11"/>
      <c r="J149" s="11"/>
      <c r="K149" s="12"/>
      <c r="L149" s="12"/>
      <c r="M149" s="11"/>
      <c r="N149" s="11"/>
      <c r="O149" s="11"/>
      <c r="P149" s="11"/>
      <c r="Q149" s="11"/>
      <c r="R149" s="12"/>
      <c r="S149" s="12"/>
      <c r="T149" s="11"/>
      <c r="U149" s="11"/>
      <c r="V149" s="11"/>
      <c r="W149" s="11"/>
      <c r="X149" s="11"/>
      <c r="Y149" s="12"/>
      <c r="Z149" s="12"/>
      <c r="AA149" s="11"/>
      <c r="AB149" s="11"/>
      <c r="AC149" s="11"/>
      <c r="AD149" s="11"/>
      <c r="AE149" s="11"/>
      <c r="AF149" s="12"/>
      <c r="AG149" s="12"/>
      <c r="AH149" s="11"/>
      <c r="AI149" s="37"/>
      <c r="AJ149" s="32">
        <f t="shared" si="2"/>
        <v>0</v>
      </c>
      <c r="AK149" s="33"/>
    </row>
    <row r="150" spans="1:37">
      <c r="A150" s="7" t="str">
        <f>IF(C150=0," ",VLOOKUP(C150,'Список рабочих'!A$1:B$162,2,0))</f>
        <v xml:space="preserve"> </v>
      </c>
      <c r="B150" s="8"/>
      <c r="C150" s="9"/>
      <c r="D150" s="10">
        <v>522</v>
      </c>
      <c r="E150" s="12"/>
      <c r="F150" s="12"/>
      <c r="G150" s="11"/>
      <c r="H150" s="11"/>
      <c r="I150" s="11"/>
      <c r="J150" s="11"/>
      <c r="K150" s="12"/>
      <c r="L150" s="12"/>
      <c r="M150" s="11"/>
      <c r="N150" s="11"/>
      <c r="O150" s="11"/>
      <c r="P150" s="11"/>
      <c r="Q150" s="11"/>
      <c r="R150" s="12"/>
      <c r="S150" s="12"/>
      <c r="T150" s="11"/>
      <c r="U150" s="11"/>
      <c r="V150" s="11"/>
      <c r="W150" s="11"/>
      <c r="X150" s="11"/>
      <c r="Y150" s="12"/>
      <c r="Z150" s="12"/>
      <c r="AA150" s="11"/>
      <c r="AB150" s="11"/>
      <c r="AC150" s="11"/>
      <c r="AD150" s="11"/>
      <c r="AE150" s="11"/>
      <c r="AF150" s="12"/>
      <c r="AG150" s="12"/>
      <c r="AH150" s="11"/>
      <c r="AI150" s="37"/>
      <c r="AJ150" s="32">
        <f t="shared" si="2"/>
        <v>0</v>
      </c>
      <c r="AK150" s="33"/>
    </row>
    <row r="151" spans="1:37">
      <c r="A151" s="7" t="str">
        <f>IF(C151=0," ",VLOOKUP(C151,'Список рабочих'!A$1:B$162,2,0))</f>
        <v xml:space="preserve"> </v>
      </c>
      <c r="B151" s="8"/>
      <c r="C151" s="9"/>
      <c r="D151" s="10">
        <v>522</v>
      </c>
      <c r="E151" s="12"/>
      <c r="F151" s="12"/>
      <c r="G151" s="11"/>
      <c r="H151" s="11"/>
      <c r="I151" s="11"/>
      <c r="J151" s="11"/>
      <c r="K151" s="12"/>
      <c r="L151" s="12"/>
      <c r="M151" s="11"/>
      <c r="N151" s="11"/>
      <c r="O151" s="11"/>
      <c r="P151" s="11"/>
      <c r="Q151" s="11"/>
      <c r="R151" s="12"/>
      <c r="S151" s="12"/>
      <c r="T151" s="11"/>
      <c r="U151" s="11"/>
      <c r="V151" s="11"/>
      <c r="W151" s="11"/>
      <c r="X151" s="11"/>
      <c r="Y151" s="12"/>
      <c r="Z151" s="12"/>
      <c r="AA151" s="11"/>
      <c r="AB151" s="11"/>
      <c r="AC151" s="11"/>
      <c r="AD151" s="11"/>
      <c r="AE151" s="11"/>
      <c r="AF151" s="12"/>
      <c r="AG151" s="12"/>
      <c r="AH151" s="11"/>
      <c r="AI151" s="37"/>
      <c r="AJ151" s="32">
        <f t="shared" si="2"/>
        <v>0</v>
      </c>
      <c r="AK151" s="33"/>
    </row>
    <row r="152" spans="1:37">
      <c r="A152" s="7" t="str">
        <f>IF(C152=0," ",VLOOKUP(C152,'Список рабочих'!A$1:B$162,2,0))</f>
        <v xml:space="preserve"> </v>
      </c>
      <c r="B152" s="8"/>
      <c r="C152" s="9"/>
      <c r="D152" s="10">
        <v>522</v>
      </c>
      <c r="E152" s="12"/>
      <c r="F152" s="12"/>
      <c r="G152" s="11"/>
      <c r="H152" s="11"/>
      <c r="I152" s="11"/>
      <c r="J152" s="11"/>
      <c r="K152" s="12"/>
      <c r="L152" s="12"/>
      <c r="M152" s="11"/>
      <c r="N152" s="11"/>
      <c r="O152" s="11"/>
      <c r="P152" s="11"/>
      <c r="Q152" s="11"/>
      <c r="R152" s="12"/>
      <c r="S152" s="12"/>
      <c r="T152" s="11"/>
      <c r="U152" s="11"/>
      <c r="V152" s="11"/>
      <c r="W152" s="11"/>
      <c r="X152" s="11"/>
      <c r="Y152" s="12"/>
      <c r="Z152" s="12"/>
      <c r="AA152" s="11"/>
      <c r="AB152" s="11"/>
      <c r="AC152" s="11"/>
      <c r="AD152" s="11"/>
      <c r="AE152" s="11"/>
      <c r="AF152" s="12"/>
      <c r="AG152" s="12"/>
      <c r="AH152" s="11"/>
      <c r="AI152" s="37"/>
      <c r="AJ152" s="32">
        <f t="shared" si="2"/>
        <v>0</v>
      </c>
      <c r="AK152" s="33"/>
    </row>
    <row r="153" spans="1:37">
      <c r="A153" s="7" t="str">
        <f>IF(C153=0," ",VLOOKUP(C153,'Список рабочих'!A$1:B$162,2,0))</f>
        <v xml:space="preserve"> </v>
      </c>
      <c r="B153" s="8"/>
      <c r="C153" s="9"/>
      <c r="D153" s="10">
        <v>522</v>
      </c>
      <c r="E153" s="12"/>
      <c r="F153" s="12"/>
      <c r="G153" s="11"/>
      <c r="H153" s="11"/>
      <c r="I153" s="11"/>
      <c r="J153" s="11"/>
      <c r="K153" s="12"/>
      <c r="L153" s="12"/>
      <c r="M153" s="11"/>
      <c r="N153" s="11"/>
      <c r="O153" s="11"/>
      <c r="P153" s="11"/>
      <c r="Q153" s="11"/>
      <c r="R153" s="12"/>
      <c r="S153" s="12"/>
      <c r="T153" s="11"/>
      <c r="U153" s="11"/>
      <c r="V153" s="11"/>
      <c r="W153" s="11"/>
      <c r="X153" s="11"/>
      <c r="Y153" s="12"/>
      <c r="Z153" s="12"/>
      <c r="AA153" s="11"/>
      <c r="AB153" s="11"/>
      <c r="AC153" s="11"/>
      <c r="AD153" s="11"/>
      <c r="AE153" s="11"/>
      <c r="AF153" s="12"/>
      <c r="AG153" s="12"/>
      <c r="AH153" s="11"/>
      <c r="AI153" s="37"/>
      <c r="AJ153" s="32">
        <f t="shared" si="2"/>
        <v>0</v>
      </c>
      <c r="AK153" s="33"/>
    </row>
    <row r="154" spans="1:37">
      <c r="A154" s="7" t="str">
        <f>IF(C154=0," ",VLOOKUP(C154,'Список рабочих'!A$1:B$162,2,0))</f>
        <v xml:space="preserve"> </v>
      </c>
      <c r="B154" s="8"/>
      <c r="C154" s="9"/>
      <c r="D154" s="10">
        <v>522</v>
      </c>
      <c r="E154" s="12"/>
      <c r="F154" s="12"/>
      <c r="G154" s="11"/>
      <c r="H154" s="11"/>
      <c r="I154" s="11"/>
      <c r="J154" s="11"/>
      <c r="K154" s="12"/>
      <c r="L154" s="12"/>
      <c r="M154" s="11"/>
      <c r="N154" s="11"/>
      <c r="O154" s="11"/>
      <c r="P154" s="11"/>
      <c r="Q154" s="11"/>
      <c r="R154" s="12"/>
      <c r="S154" s="12"/>
      <c r="T154" s="11"/>
      <c r="U154" s="11"/>
      <c r="V154" s="11"/>
      <c r="W154" s="11"/>
      <c r="X154" s="11"/>
      <c r="Y154" s="12"/>
      <c r="Z154" s="12"/>
      <c r="AA154" s="11"/>
      <c r="AB154" s="11"/>
      <c r="AC154" s="11"/>
      <c r="AD154" s="11"/>
      <c r="AE154" s="11"/>
      <c r="AF154" s="12"/>
      <c r="AG154" s="12"/>
      <c r="AH154" s="11"/>
      <c r="AI154" s="37"/>
      <c r="AJ154" s="32">
        <f t="shared" si="2"/>
        <v>0</v>
      </c>
      <c r="AK154" s="33"/>
    </row>
    <row r="155" spans="1:37">
      <c r="A155" s="464" t="s">
        <v>70</v>
      </c>
      <c r="B155" s="465"/>
      <c r="C155" s="465"/>
      <c r="D155" s="465"/>
      <c r="E155" s="465"/>
      <c r="F155" s="465"/>
      <c r="G155" s="465"/>
      <c r="H155" s="465"/>
      <c r="I155" s="465"/>
      <c r="J155" s="465"/>
      <c r="K155" s="465"/>
      <c r="L155" s="465"/>
      <c r="M155" s="465"/>
      <c r="N155" s="465"/>
      <c r="O155" s="465"/>
      <c r="P155" s="465"/>
      <c r="Q155" s="465"/>
      <c r="R155" s="465"/>
      <c r="S155" s="465"/>
      <c r="T155" s="465"/>
      <c r="U155" s="465"/>
      <c r="V155" s="465"/>
      <c r="W155" s="465"/>
      <c r="X155" s="465"/>
      <c r="Y155" s="465"/>
      <c r="Z155" s="465"/>
      <c r="AA155" s="465"/>
      <c r="AB155" s="465"/>
      <c r="AC155" s="465"/>
      <c r="AD155" s="465"/>
      <c r="AE155" s="465"/>
      <c r="AF155" s="465"/>
      <c r="AG155" s="465"/>
      <c r="AH155" s="465"/>
      <c r="AI155" s="466"/>
      <c r="AJ155" s="38">
        <f>SUM(AJ112:AJ154)</f>
        <v>165.60000000000002</v>
      </c>
      <c r="AK155" s="38">
        <f>SUM(AK112:AK154)</f>
        <v>23</v>
      </c>
    </row>
    <row r="160" spans="1:37">
      <c r="A160" s="458" t="s">
        <v>242</v>
      </c>
      <c r="B160" s="458"/>
      <c r="C160" s="458"/>
      <c r="D160" s="458"/>
      <c r="E160" s="458"/>
      <c r="F160" s="458"/>
      <c r="G160" s="458"/>
      <c r="H160" s="458"/>
      <c r="I160" s="458"/>
      <c r="J160" s="458"/>
      <c r="K160" s="458"/>
      <c r="L160" s="458"/>
      <c r="M160" s="458"/>
      <c r="N160" s="458"/>
      <c r="O160" s="458"/>
      <c r="P160" s="458"/>
      <c r="Q160" s="458"/>
      <c r="R160" s="458"/>
      <c r="S160" s="458"/>
      <c r="T160" s="458"/>
      <c r="U160" s="458"/>
      <c r="V160" s="458"/>
      <c r="W160" s="458"/>
      <c r="X160" s="458"/>
      <c r="Y160" s="458"/>
      <c r="Z160" s="458"/>
      <c r="AA160" s="458"/>
      <c r="AB160" s="458"/>
      <c r="AC160" s="458"/>
      <c r="AD160" s="458"/>
      <c r="AE160" s="458"/>
      <c r="AF160" s="458"/>
      <c r="AG160" s="458"/>
      <c r="AH160" s="458"/>
      <c r="AI160" s="458"/>
      <c r="AJ160" s="458"/>
      <c r="AK160" s="458"/>
    </row>
    <row r="162" spans="1:37" ht="15.75" thickBot="1"/>
    <row r="163" spans="1:37">
      <c r="A163" s="459" t="s">
        <v>0</v>
      </c>
      <c r="B163" s="460"/>
      <c r="C163" s="1" t="s">
        <v>1</v>
      </c>
      <c r="D163" s="26" t="s">
        <v>2</v>
      </c>
      <c r="E163" s="459" t="s">
        <v>239</v>
      </c>
      <c r="F163" s="463"/>
      <c r="G163" s="463"/>
      <c r="H163" s="463"/>
      <c r="I163" s="463"/>
      <c r="J163" s="463"/>
      <c r="K163" s="463"/>
      <c r="L163" s="463"/>
      <c r="M163" s="463"/>
      <c r="N163" s="463"/>
      <c r="O163" s="463"/>
      <c r="P163" s="463"/>
      <c r="Q163" s="463"/>
      <c r="R163" s="463"/>
      <c r="S163" s="463"/>
      <c r="T163" s="463"/>
      <c r="U163" s="463"/>
      <c r="V163" s="463"/>
      <c r="W163" s="463"/>
      <c r="X163" s="463"/>
      <c r="Y163" s="463"/>
      <c r="Z163" s="463"/>
      <c r="AA163" s="463"/>
      <c r="AB163" s="463"/>
      <c r="AC163" s="463"/>
      <c r="AD163" s="463"/>
      <c r="AE163" s="463"/>
      <c r="AF163" s="463"/>
      <c r="AG163" s="463"/>
      <c r="AH163" s="463"/>
      <c r="AI163" s="460"/>
      <c r="AJ163" s="29" t="s">
        <v>4</v>
      </c>
      <c r="AK163" s="29" t="s">
        <v>4</v>
      </c>
    </row>
    <row r="164" spans="1:37" ht="15.75" thickBot="1">
      <c r="A164" s="461"/>
      <c r="B164" s="462"/>
      <c r="C164" s="2" t="s">
        <v>5</v>
      </c>
      <c r="D164" s="27" t="s">
        <v>6</v>
      </c>
      <c r="E164" s="3">
        <v>1</v>
      </c>
      <c r="F164" s="4">
        <v>2</v>
      </c>
      <c r="G164" s="4">
        <v>3</v>
      </c>
      <c r="H164" s="4">
        <v>4</v>
      </c>
      <c r="I164" s="5">
        <v>5</v>
      </c>
      <c r="J164" s="5">
        <v>6</v>
      </c>
      <c r="K164" s="4">
        <v>7</v>
      </c>
      <c r="L164" s="4">
        <v>8</v>
      </c>
      <c r="M164" s="4">
        <v>9</v>
      </c>
      <c r="N164" s="4">
        <v>10</v>
      </c>
      <c r="O164" s="4">
        <v>11</v>
      </c>
      <c r="P164" s="5">
        <v>12</v>
      </c>
      <c r="Q164" s="5">
        <v>13</v>
      </c>
      <c r="R164" s="4">
        <v>14</v>
      </c>
      <c r="S164" s="4">
        <v>15</v>
      </c>
      <c r="T164" s="4">
        <v>16</v>
      </c>
      <c r="U164" s="4">
        <v>17</v>
      </c>
      <c r="V164" s="4">
        <v>18</v>
      </c>
      <c r="W164" s="5">
        <v>19</v>
      </c>
      <c r="X164" s="5">
        <v>20</v>
      </c>
      <c r="Y164" s="4">
        <v>21</v>
      </c>
      <c r="Z164" s="4">
        <v>22</v>
      </c>
      <c r="AA164" s="4">
        <v>23</v>
      </c>
      <c r="AB164" s="4">
        <v>24</v>
      </c>
      <c r="AC164" s="4">
        <v>25</v>
      </c>
      <c r="AD164" s="5">
        <v>26</v>
      </c>
      <c r="AE164" s="5">
        <v>27</v>
      </c>
      <c r="AF164" s="4">
        <v>28</v>
      </c>
      <c r="AG164" s="4">
        <v>29</v>
      </c>
      <c r="AH164" s="4">
        <v>30</v>
      </c>
      <c r="AI164" s="36">
        <v>31</v>
      </c>
      <c r="AJ164" s="30" t="s">
        <v>38</v>
      </c>
      <c r="AK164" s="31" t="s">
        <v>39</v>
      </c>
    </row>
    <row r="165" spans="1:37">
      <c r="A165" s="7" t="str">
        <f>IF(C165=0," ",VLOOKUP(C165,'Список рабочих'!A$1:B$162,2,0))</f>
        <v>Вдовин А. А.</v>
      </c>
      <c r="B165" s="8"/>
      <c r="C165" s="9" t="s">
        <v>84</v>
      </c>
      <c r="D165" s="10">
        <v>522</v>
      </c>
      <c r="E165" s="75">
        <v>7.2</v>
      </c>
      <c r="F165" s="75"/>
      <c r="G165" s="75">
        <v>7.2</v>
      </c>
      <c r="H165" s="75">
        <v>7.2</v>
      </c>
      <c r="I165" s="76"/>
      <c r="J165" s="76"/>
      <c r="K165" s="75">
        <v>7.2</v>
      </c>
      <c r="L165" s="75">
        <v>7.2</v>
      </c>
      <c r="M165" s="75">
        <v>7.2</v>
      </c>
      <c r="N165" s="75">
        <v>7.2</v>
      </c>
      <c r="O165" s="75">
        <v>7.2</v>
      </c>
      <c r="P165" s="76"/>
      <c r="Q165" s="76"/>
      <c r="R165" s="75">
        <v>7.2</v>
      </c>
      <c r="S165" s="75">
        <v>7.2</v>
      </c>
      <c r="T165" s="75">
        <v>7.2</v>
      </c>
      <c r="U165" s="75">
        <v>7.2</v>
      </c>
      <c r="V165" s="75">
        <v>7.2</v>
      </c>
      <c r="W165" s="76"/>
      <c r="X165" s="76"/>
      <c r="Y165" s="75">
        <v>7.2</v>
      </c>
      <c r="Z165" s="75">
        <v>7.2</v>
      </c>
      <c r="AA165" s="75">
        <v>7.2</v>
      </c>
      <c r="AB165" s="75">
        <v>7.2</v>
      </c>
      <c r="AC165" s="75">
        <v>7.2</v>
      </c>
      <c r="AD165" s="76"/>
      <c r="AE165" s="77"/>
      <c r="AF165" s="75">
        <v>7.2</v>
      </c>
      <c r="AG165" s="75">
        <v>7.2</v>
      </c>
      <c r="AH165" s="75">
        <v>7.2</v>
      </c>
      <c r="AI165" s="78">
        <v>7.2</v>
      </c>
      <c r="AJ165" s="13">
        <f>SUM(E165:AI165)</f>
        <v>158.39999999999998</v>
      </c>
      <c r="AK165" s="14">
        <v>22</v>
      </c>
    </row>
    <row r="166" spans="1:37">
      <c r="A166" s="7" t="str">
        <f>IF(C166=0," ",VLOOKUP(C166,'Список рабочих'!A$1:B$162,2,0))</f>
        <v>Головкин А. В.</v>
      </c>
      <c r="B166" s="8"/>
      <c r="C166" s="9" t="s">
        <v>17</v>
      </c>
      <c r="D166" s="10">
        <v>522</v>
      </c>
      <c r="E166" s="72">
        <v>7.2</v>
      </c>
      <c r="F166" s="72">
        <v>7.2</v>
      </c>
      <c r="G166" s="72">
        <v>7.2</v>
      </c>
      <c r="H166" s="72">
        <v>7.2</v>
      </c>
      <c r="I166" s="73"/>
      <c r="J166" s="73"/>
      <c r="K166" s="72">
        <v>7.2</v>
      </c>
      <c r="L166" s="72">
        <v>7.2</v>
      </c>
      <c r="M166" s="72">
        <v>7.2</v>
      </c>
      <c r="N166" s="72">
        <v>7.2</v>
      </c>
      <c r="O166" s="72">
        <v>7.2</v>
      </c>
      <c r="P166" s="73"/>
      <c r="Q166" s="73"/>
      <c r="R166" s="72">
        <v>7.2</v>
      </c>
      <c r="S166" s="72">
        <v>7.2</v>
      </c>
      <c r="T166" s="72">
        <v>7.2</v>
      </c>
      <c r="U166" s="72">
        <v>7.2</v>
      </c>
      <c r="V166" s="72">
        <v>7.2</v>
      </c>
      <c r="W166" s="73"/>
      <c r="X166" s="73"/>
      <c r="Y166" s="72">
        <v>7.2</v>
      </c>
      <c r="Z166" s="72">
        <v>7.2</v>
      </c>
      <c r="AA166" s="72">
        <v>7.2</v>
      </c>
      <c r="AB166" s="72">
        <v>7.2</v>
      </c>
      <c r="AC166" s="72">
        <v>7.2</v>
      </c>
      <c r="AD166" s="73"/>
      <c r="AE166" s="73"/>
      <c r="AF166" s="72"/>
      <c r="AG166" s="72">
        <v>7.2</v>
      </c>
      <c r="AH166" s="72">
        <v>7.2</v>
      </c>
      <c r="AI166" s="74">
        <v>7.2</v>
      </c>
      <c r="AJ166" s="32">
        <f t="shared" ref="AJ166:AJ207" si="3">SUM(E166:AI166)</f>
        <v>158.39999999999998</v>
      </c>
      <c r="AK166" s="33">
        <v>22</v>
      </c>
    </row>
    <row r="167" spans="1:37">
      <c r="A167" s="7" t="str">
        <f>IF(C167=0," ",VLOOKUP(C167,'Список рабочих'!A$1:B$162,2,0))</f>
        <v>Захаров В. К.</v>
      </c>
      <c r="B167" s="8"/>
      <c r="C167" s="9" t="s">
        <v>21</v>
      </c>
      <c r="D167" s="10">
        <v>522</v>
      </c>
      <c r="E167" s="72">
        <v>7.2</v>
      </c>
      <c r="F167" s="72">
        <v>7.2</v>
      </c>
      <c r="G167" s="72">
        <v>7.2</v>
      </c>
      <c r="H167" s="72">
        <v>7.2</v>
      </c>
      <c r="I167" s="73"/>
      <c r="J167" s="73"/>
      <c r="K167" s="72">
        <v>7.2</v>
      </c>
      <c r="L167" s="72">
        <v>7.2</v>
      </c>
      <c r="M167" s="72"/>
      <c r="N167" s="72"/>
      <c r="O167" s="72"/>
      <c r="P167" s="73"/>
      <c r="Q167" s="73"/>
      <c r="R167" s="72"/>
      <c r="S167" s="72"/>
      <c r="T167" s="72"/>
      <c r="U167" s="72"/>
      <c r="V167" s="72"/>
      <c r="W167" s="73"/>
      <c r="X167" s="73"/>
      <c r="Y167" s="72"/>
      <c r="Z167" s="72"/>
      <c r="AA167" s="72"/>
      <c r="AB167" s="72"/>
      <c r="AC167" s="72"/>
      <c r="AD167" s="73"/>
      <c r="AE167" s="73"/>
      <c r="AF167" s="72"/>
      <c r="AG167" s="72"/>
      <c r="AH167" s="72"/>
      <c r="AI167" s="74"/>
      <c r="AJ167" s="32">
        <f t="shared" si="3"/>
        <v>43.2</v>
      </c>
      <c r="AK167" s="33">
        <v>6</v>
      </c>
    </row>
    <row r="168" spans="1:37">
      <c r="A168" s="7" t="str">
        <f>IF(C168=0," ",VLOOKUP(C168,'Список рабочих'!A$1:B$162,2,0))</f>
        <v>Иванов Д. В.</v>
      </c>
      <c r="B168" s="8"/>
      <c r="C168" s="9" t="s">
        <v>107</v>
      </c>
      <c r="D168" s="10">
        <v>522</v>
      </c>
      <c r="E168" s="72"/>
      <c r="F168" s="72"/>
      <c r="G168" s="72"/>
      <c r="H168" s="72"/>
      <c r="I168" s="73"/>
      <c r="J168" s="73"/>
      <c r="K168" s="72">
        <v>4</v>
      </c>
      <c r="L168" s="72"/>
      <c r="M168" s="72"/>
      <c r="N168" s="72"/>
      <c r="O168" s="72">
        <v>7.2</v>
      </c>
      <c r="P168" s="73"/>
      <c r="Q168" s="73"/>
      <c r="R168" s="72">
        <v>7.2</v>
      </c>
      <c r="S168" s="72">
        <v>7.2</v>
      </c>
      <c r="T168" s="72">
        <v>7.2</v>
      </c>
      <c r="U168" s="72">
        <v>7.2</v>
      </c>
      <c r="V168" s="72">
        <v>7.2</v>
      </c>
      <c r="W168" s="73"/>
      <c r="X168" s="73"/>
      <c r="Y168" s="72">
        <v>7.2</v>
      </c>
      <c r="Z168" s="72">
        <v>7.2</v>
      </c>
      <c r="AA168" s="72">
        <v>7.2</v>
      </c>
      <c r="AB168" s="72">
        <v>7.2</v>
      </c>
      <c r="AC168" s="72">
        <v>7.2</v>
      </c>
      <c r="AD168" s="73"/>
      <c r="AE168" s="73"/>
      <c r="AF168" s="72">
        <v>7.2</v>
      </c>
      <c r="AG168" s="72">
        <v>7.2</v>
      </c>
      <c r="AH168" s="72">
        <v>7.2</v>
      </c>
      <c r="AI168" s="74">
        <v>7.2</v>
      </c>
      <c r="AJ168" s="32">
        <f t="shared" si="3"/>
        <v>112.00000000000003</v>
      </c>
      <c r="AK168" s="33">
        <v>16</v>
      </c>
    </row>
    <row r="169" spans="1:37">
      <c r="A169" s="7" t="str">
        <f>IF(C169=0," ",VLOOKUP(C169,'Список рабочих'!A$1:B$162,2,0))</f>
        <v>Ильин А. В.</v>
      </c>
      <c r="B169" s="8"/>
      <c r="C169" s="9" t="s">
        <v>24</v>
      </c>
      <c r="D169" s="10">
        <v>522</v>
      </c>
      <c r="E169" s="72"/>
      <c r="F169" s="72"/>
      <c r="G169" s="72"/>
      <c r="H169" s="72"/>
      <c r="I169" s="73"/>
      <c r="J169" s="73"/>
      <c r="K169" s="72"/>
      <c r="L169" s="72"/>
      <c r="M169" s="72"/>
      <c r="N169" s="72"/>
      <c r="O169" s="72"/>
      <c r="P169" s="73"/>
      <c r="Q169" s="73"/>
      <c r="R169" s="72"/>
      <c r="S169" s="72"/>
      <c r="T169" s="72">
        <v>4</v>
      </c>
      <c r="U169" s="72"/>
      <c r="V169" s="72"/>
      <c r="W169" s="73"/>
      <c r="X169" s="73"/>
      <c r="Y169" s="72"/>
      <c r="Z169" s="72"/>
      <c r="AA169" s="72"/>
      <c r="AB169" s="72">
        <v>7.2</v>
      </c>
      <c r="AC169" s="72">
        <v>7.2</v>
      </c>
      <c r="AD169" s="73"/>
      <c r="AE169" s="73"/>
      <c r="AF169" s="72"/>
      <c r="AG169" s="72"/>
      <c r="AH169" s="72"/>
      <c r="AI169" s="74"/>
      <c r="AJ169" s="32">
        <f t="shared" si="3"/>
        <v>18.399999999999999</v>
      </c>
      <c r="AK169" s="33">
        <v>3</v>
      </c>
    </row>
    <row r="170" spans="1:37">
      <c r="A170" s="7" t="str">
        <f>IF(C170=0," ",VLOOKUP(C170,'Список рабочих'!A$1:B$162,2,0))</f>
        <v>Исаков С. А.</v>
      </c>
      <c r="B170" s="8"/>
      <c r="C170" s="9" t="s">
        <v>26</v>
      </c>
      <c r="D170" s="10">
        <v>522</v>
      </c>
      <c r="E170" s="72">
        <v>7.2</v>
      </c>
      <c r="F170" s="72">
        <v>7.2</v>
      </c>
      <c r="G170" s="72">
        <v>7.2</v>
      </c>
      <c r="H170" s="72">
        <v>7.2</v>
      </c>
      <c r="I170" s="73"/>
      <c r="J170" s="73"/>
      <c r="K170" s="72">
        <v>4</v>
      </c>
      <c r="L170" s="72"/>
      <c r="M170" s="72"/>
      <c r="N170" s="72"/>
      <c r="O170" s="72">
        <v>7.2</v>
      </c>
      <c r="P170" s="73"/>
      <c r="Q170" s="73"/>
      <c r="R170" s="72">
        <v>7.2</v>
      </c>
      <c r="S170" s="72">
        <v>7.2</v>
      </c>
      <c r="T170" s="72">
        <v>7.2</v>
      </c>
      <c r="U170" s="72">
        <v>7.2</v>
      </c>
      <c r="V170" s="72">
        <v>7.2</v>
      </c>
      <c r="W170" s="73"/>
      <c r="X170" s="73"/>
      <c r="Y170" s="72">
        <v>7.2</v>
      </c>
      <c r="Z170" s="72">
        <v>7.2</v>
      </c>
      <c r="AA170" s="72">
        <v>7.2</v>
      </c>
      <c r="AB170" s="72">
        <v>7.2</v>
      </c>
      <c r="AC170" s="72">
        <v>7.2</v>
      </c>
      <c r="AD170" s="73"/>
      <c r="AE170" s="73"/>
      <c r="AF170" s="72">
        <v>7.2</v>
      </c>
      <c r="AG170" s="72">
        <v>7.2</v>
      </c>
      <c r="AH170" s="72">
        <v>7.2</v>
      </c>
      <c r="AI170" s="74">
        <v>7.2</v>
      </c>
      <c r="AJ170" s="32">
        <f t="shared" si="3"/>
        <v>140.80000000000001</v>
      </c>
      <c r="AK170" s="33">
        <v>20</v>
      </c>
    </row>
    <row r="171" spans="1:37">
      <c r="A171" s="7" t="str">
        <f>IF(C171=0," ",VLOOKUP(C171,'Список рабочих'!A$1:B$162,2,0))</f>
        <v>Кондратюк И. М.</v>
      </c>
      <c r="B171" s="8"/>
      <c r="C171" s="9" t="s">
        <v>93</v>
      </c>
      <c r="D171" s="10">
        <v>522</v>
      </c>
      <c r="E171" s="72">
        <v>7.2</v>
      </c>
      <c r="F171" s="72">
        <v>7.2</v>
      </c>
      <c r="G171" s="72">
        <v>7.2</v>
      </c>
      <c r="H171" s="72">
        <v>7.2</v>
      </c>
      <c r="I171" s="73"/>
      <c r="J171" s="73"/>
      <c r="K171" s="72">
        <v>7.2</v>
      </c>
      <c r="L171" s="72">
        <v>7.2</v>
      </c>
      <c r="M171" s="72">
        <v>7.2</v>
      </c>
      <c r="N171" s="72">
        <v>7.2</v>
      </c>
      <c r="O171" s="72">
        <v>7.2</v>
      </c>
      <c r="P171" s="73"/>
      <c r="Q171" s="73"/>
      <c r="R171" s="72">
        <v>7.2</v>
      </c>
      <c r="S171" s="72">
        <v>7.2</v>
      </c>
      <c r="T171" s="72">
        <v>7.2</v>
      </c>
      <c r="U171" s="72">
        <v>7.2</v>
      </c>
      <c r="V171" s="72">
        <v>7.2</v>
      </c>
      <c r="W171" s="73"/>
      <c r="X171" s="73"/>
      <c r="Y171" s="72">
        <v>7.2</v>
      </c>
      <c r="Z171" s="72">
        <v>7.2</v>
      </c>
      <c r="AA171" s="72">
        <v>7.2</v>
      </c>
      <c r="AB171" s="72">
        <v>7.2</v>
      </c>
      <c r="AC171" s="72">
        <v>7.2</v>
      </c>
      <c r="AD171" s="73"/>
      <c r="AE171" s="73"/>
      <c r="AF171" s="72">
        <v>7.2</v>
      </c>
      <c r="AG171" s="72">
        <v>7.2</v>
      </c>
      <c r="AH171" s="72">
        <v>7.2</v>
      </c>
      <c r="AI171" s="74">
        <v>7.2</v>
      </c>
      <c r="AJ171" s="32">
        <f t="shared" si="3"/>
        <v>165.59999999999997</v>
      </c>
      <c r="AK171" s="33">
        <v>23</v>
      </c>
    </row>
    <row r="172" spans="1:37">
      <c r="A172" s="15" t="str">
        <f>IF(C172=0," ",VLOOKUP(C172,'Список рабочих'!A$1:B$162,2,0))</f>
        <v>Казак А. В.</v>
      </c>
      <c r="B172" s="16"/>
      <c r="C172" s="17" t="s">
        <v>28</v>
      </c>
      <c r="D172" s="10">
        <v>522</v>
      </c>
      <c r="E172" s="72">
        <v>7.2</v>
      </c>
      <c r="F172" s="72">
        <v>7.2</v>
      </c>
      <c r="G172" s="72">
        <v>7.2</v>
      </c>
      <c r="H172" s="72">
        <v>7.2</v>
      </c>
      <c r="I172" s="73"/>
      <c r="J172" s="73"/>
      <c r="K172" s="72">
        <v>7.2</v>
      </c>
      <c r="L172" s="72">
        <v>7.2</v>
      </c>
      <c r="M172" s="72">
        <v>7.2</v>
      </c>
      <c r="N172" s="72">
        <v>7.2</v>
      </c>
      <c r="O172" s="72">
        <v>7.2</v>
      </c>
      <c r="P172" s="73"/>
      <c r="Q172" s="73"/>
      <c r="R172" s="72">
        <v>7.2</v>
      </c>
      <c r="S172" s="72">
        <v>7.2</v>
      </c>
      <c r="T172" s="72">
        <v>7.2</v>
      </c>
      <c r="U172" s="72">
        <v>4</v>
      </c>
      <c r="V172" s="72">
        <v>7.2</v>
      </c>
      <c r="W172" s="73"/>
      <c r="X172" s="73"/>
      <c r="Y172" s="72">
        <v>7.2</v>
      </c>
      <c r="Z172" s="72">
        <v>7.2</v>
      </c>
      <c r="AA172" s="72">
        <v>7.2</v>
      </c>
      <c r="AB172" s="72">
        <v>7.2</v>
      </c>
      <c r="AC172" s="72">
        <v>7.2</v>
      </c>
      <c r="AD172" s="73"/>
      <c r="AE172" s="73"/>
      <c r="AF172" s="72">
        <v>7.2</v>
      </c>
      <c r="AG172" s="72">
        <v>7.2</v>
      </c>
      <c r="AH172" s="72">
        <v>7.2</v>
      </c>
      <c r="AI172" s="74">
        <v>7.2</v>
      </c>
      <c r="AJ172" s="32">
        <f t="shared" si="3"/>
        <v>162.39999999999998</v>
      </c>
      <c r="AK172" s="33">
        <v>23</v>
      </c>
    </row>
    <row r="173" spans="1:37">
      <c r="A173" s="7" t="str">
        <f>IF(C173=0," ",VLOOKUP(C173,'Список рабочих'!A$1:B$162,2,0))</f>
        <v>Клюев Л. И.</v>
      </c>
      <c r="B173" s="8"/>
      <c r="C173" s="9" t="s">
        <v>29</v>
      </c>
      <c r="D173" s="10">
        <v>522</v>
      </c>
      <c r="E173" s="72">
        <v>7.2</v>
      </c>
      <c r="F173" s="72">
        <v>7.2</v>
      </c>
      <c r="G173" s="72">
        <v>7.2</v>
      </c>
      <c r="H173" s="72">
        <v>7.2</v>
      </c>
      <c r="I173" s="73"/>
      <c r="J173" s="73"/>
      <c r="K173" s="72">
        <v>7.2</v>
      </c>
      <c r="L173" s="72">
        <v>7.2</v>
      </c>
      <c r="M173" s="72">
        <v>7.2</v>
      </c>
      <c r="N173" s="72">
        <v>7.2</v>
      </c>
      <c r="O173" s="72">
        <v>7.2</v>
      </c>
      <c r="P173" s="73"/>
      <c r="Q173" s="73"/>
      <c r="R173" s="72">
        <v>7.2</v>
      </c>
      <c r="S173" s="72">
        <v>7.2</v>
      </c>
      <c r="T173" s="72">
        <v>7.2</v>
      </c>
      <c r="U173" s="72">
        <v>7.2</v>
      </c>
      <c r="V173" s="72">
        <v>7.2</v>
      </c>
      <c r="W173" s="73"/>
      <c r="X173" s="73"/>
      <c r="Y173" s="72">
        <v>7.2</v>
      </c>
      <c r="Z173" s="72">
        <v>7.2</v>
      </c>
      <c r="AA173" s="72">
        <v>7.2</v>
      </c>
      <c r="AB173" s="72">
        <v>7.2</v>
      </c>
      <c r="AC173" s="72">
        <v>7.2</v>
      </c>
      <c r="AD173" s="73"/>
      <c r="AE173" s="73"/>
      <c r="AF173" s="72">
        <v>7.2</v>
      </c>
      <c r="AG173" s="72">
        <v>7.2</v>
      </c>
      <c r="AH173" s="72">
        <v>7.2</v>
      </c>
      <c r="AI173" s="74"/>
      <c r="AJ173" s="32">
        <f t="shared" si="3"/>
        <v>158.39999999999998</v>
      </c>
      <c r="AK173" s="33">
        <v>22</v>
      </c>
    </row>
    <row r="174" spans="1:37">
      <c r="A174" s="7" t="str">
        <f>IF(C174=0," ",VLOOKUP(C174,'Список рабочих'!A$1:B$162,2,0))</f>
        <v>Комиссаров Д. В.</v>
      </c>
      <c r="B174" s="8"/>
      <c r="C174" s="9" t="s">
        <v>32</v>
      </c>
      <c r="D174" s="10">
        <v>522</v>
      </c>
      <c r="E174" s="72">
        <v>7.2</v>
      </c>
      <c r="F174" s="72">
        <v>7.2</v>
      </c>
      <c r="G174" s="72">
        <v>7.2</v>
      </c>
      <c r="H174" s="72">
        <v>7.2</v>
      </c>
      <c r="I174" s="73"/>
      <c r="J174" s="73"/>
      <c r="K174" s="72">
        <v>7.2</v>
      </c>
      <c r="L174" s="72">
        <v>7.2</v>
      </c>
      <c r="M174" s="72">
        <v>7.2</v>
      </c>
      <c r="N174" s="72">
        <v>7.2</v>
      </c>
      <c r="O174" s="72">
        <v>7.2</v>
      </c>
      <c r="P174" s="73"/>
      <c r="Q174" s="73"/>
      <c r="R174" s="72"/>
      <c r="S174" s="72">
        <v>7.2</v>
      </c>
      <c r="T174" s="72">
        <v>7.2</v>
      </c>
      <c r="U174" s="72">
        <v>7.2</v>
      </c>
      <c r="V174" s="72">
        <v>7.2</v>
      </c>
      <c r="W174" s="73"/>
      <c r="X174" s="73"/>
      <c r="Y174" s="72">
        <v>7.2</v>
      </c>
      <c r="Z174" s="72">
        <v>7.2</v>
      </c>
      <c r="AA174" s="72">
        <v>7.2</v>
      </c>
      <c r="AB174" s="72">
        <v>7.2</v>
      </c>
      <c r="AC174" s="72">
        <v>7.2</v>
      </c>
      <c r="AD174" s="73"/>
      <c r="AE174" s="73"/>
      <c r="AF174" s="72">
        <v>4</v>
      </c>
      <c r="AG174" s="72">
        <v>7.2</v>
      </c>
      <c r="AH174" s="72">
        <v>7.2</v>
      </c>
      <c r="AI174" s="74">
        <v>7.2</v>
      </c>
      <c r="AJ174" s="32">
        <f t="shared" si="3"/>
        <v>155.19999999999999</v>
      </c>
      <c r="AK174" s="33">
        <v>22</v>
      </c>
    </row>
    <row r="175" spans="1:37">
      <c r="A175" s="7" t="e">
        <f>IF(C175=0," ",VLOOKUP(C175,'Список рабочих'!A$1:B$162,2,0))</f>
        <v>#N/A</v>
      </c>
      <c r="B175" s="8"/>
      <c r="C175" s="9" t="s">
        <v>217</v>
      </c>
      <c r="D175" s="10">
        <v>522</v>
      </c>
      <c r="E175" s="72">
        <v>7.2</v>
      </c>
      <c r="F175" s="72">
        <v>7.2</v>
      </c>
      <c r="G175" s="72">
        <v>7.2</v>
      </c>
      <c r="H175" s="72">
        <v>7.2</v>
      </c>
      <c r="I175" s="73"/>
      <c r="J175" s="73"/>
      <c r="K175" s="72"/>
      <c r="L175" s="72"/>
      <c r="M175" s="72"/>
      <c r="N175" s="72"/>
      <c r="O175" s="72">
        <v>7.2</v>
      </c>
      <c r="P175" s="73"/>
      <c r="Q175" s="73"/>
      <c r="R175" s="72"/>
      <c r="S175" s="72"/>
      <c r="T175" s="72"/>
      <c r="U175" s="72"/>
      <c r="V175" s="72"/>
      <c r="W175" s="73"/>
      <c r="X175" s="73"/>
      <c r="Y175" s="72"/>
      <c r="Z175" s="72"/>
      <c r="AA175" s="72"/>
      <c r="AB175" s="72"/>
      <c r="AC175" s="72"/>
      <c r="AD175" s="73"/>
      <c r="AE175" s="73"/>
      <c r="AF175" s="72"/>
      <c r="AG175" s="72"/>
      <c r="AH175" s="72"/>
      <c r="AI175" s="74"/>
      <c r="AJ175" s="32">
        <f t="shared" si="3"/>
        <v>36</v>
      </c>
      <c r="AK175" s="33">
        <v>5</v>
      </c>
    </row>
    <row r="176" spans="1:37">
      <c r="A176" s="7" t="str">
        <f>IF(C176=0," ",VLOOKUP(C176,'Список рабочих'!A$1:B$162,2,0))</f>
        <v>Никаноров В. Е.</v>
      </c>
      <c r="B176" s="8"/>
      <c r="C176" s="9" t="s">
        <v>60</v>
      </c>
      <c r="D176" s="10">
        <v>522</v>
      </c>
      <c r="E176" s="72">
        <v>7.2</v>
      </c>
      <c r="F176" s="72">
        <v>7.2</v>
      </c>
      <c r="G176" s="72">
        <v>4</v>
      </c>
      <c r="H176" s="72"/>
      <c r="I176" s="73"/>
      <c r="J176" s="73"/>
      <c r="K176" s="72"/>
      <c r="L176" s="72"/>
      <c r="M176" s="72"/>
      <c r="N176" s="72"/>
      <c r="O176" s="72"/>
      <c r="P176" s="73"/>
      <c r="Q176" s="73"/>
      <c r="R176" s="72">
        <v>7.2</v>
      </c>
      <c r="S176" s="72">
        <v>7.2</v>
      </c>
      <c r="T176" s="72">
        <v>7.2</v>
      </c>
      <c r="U176" s="72">
        <v>7.2</v>
      </c>
      <c r="V176" s="72">
        <v>7.2</v>
      </c>
      <c r="W176" s="73"/>
      <c r="X176" s="73"/>
      <c r="Y176" s="72">
        <v>7.2</v>
      </c>
      <c r="Z176" s="72">
        <v>7.2</v>
      </c>
      <c r="AA176" s="72">
        <v>7.2</v>
      </c>
      <c r="AB176" s="72">
        <v>7.2</v>
      </c>
      <c r="AC176" s="72">
        <v>7.2</v>
      </c>
      <c r="AD176" s="73"/>
      <c r="AE176" s="73"/>
      <c r="AF176" s="72">
        <v>7.2</v>
      </c>
      <c r="AG176" s="72">
        <v>7.2</v>
      </c>
      <c r="AH176" s="72">
        <v>7.2</v>
      </c>
      <c r="AI176" s="74">
        <v>7.2</v>
      </c>
      <c r="AJ176" s="32">
        <f t="shared" si="3"/>
        <v>119.20000000000003</v>
      </c>
      <c r="AK176" s="33">
        <v>17</v>
      </c>
    </row>
    <row r="177" spans="1:37">
      <c r="A177" s="18" t="str">
        <f>IF(C177=0," ",VLOOKUP(C177,'Список рабочих'!A$1:B$162,2,0))</f>
        <v>Панов А. Г.</v>
      </c>
      <c r="B177" s="19"/>
      <c r="C177" s="9" t="s">
        <v>125</v>
      </c>
      <c r="D177" s="10">
        <v>522</v>
      </c>
      <c r="E177" s="72">
        <v>7.2</v>
      </c>
      <c r="F177" s="72">
        <v>7.2</v>
      </c>
      <c r="G177" s="72">
        <v>7.2</v>
      </c>
      <c r="H177" s="72">
        <v>7.2</v>
      </c>
      <c r="I177" s="73"/>
      <c r="J177" s="73"/>
      <c r="K177" s="72">
        <v>7.2</v>
      </c>
      <c r="L177" s="72">
        <v>7.2</v>
      </c>
      <c r="M177" s="72">
        <v>7.2</v>
      </c>
      <c r="N177" s="72">
        <v>7.2</v>
      </c>
      <c r="O177" s="72">
        <v>7.2</v>
      </c>
      <c r="P177" s="73"/>
      <c r="Q177" s="73"/>
      <c r="R177" s="72">
        <v>7.2</v>
      </c>
      <c r="S177" s="72">
        <v>7.2</v>
      </c>
      <c r="T177" s="72">
        <v>7.2</v>
      </c>
      <c r="U177" s="72">
        <v>7.2</v>
      </c>
      <c r="V177" s="72">
        <v>7.2</v>
      </c>
      <c r="W177" s="73"/>
      <c r="X177" s="73"/>
      <c r="Y177" s="72">
        <v>7.2</v>
      </c>
      <c r="Z177" s="72">
        <v>7.2</v>
      </c>
      <c r="AA177" s="72">
        <v>7.2</v>
      </c>
      <c r="AB177" s="72">
        <v>4</v>
      </c>
      <c r="AC177" s="72">
        <v>7.2</v>
      </c>
      <c r="AD177" s="73"/>
      <c r="AE177" s="73"/>
      <c r="AF177" s="72">
        <v>7.2</v>
      </c>
      <c r="AG177" s="72">
        <v>7.2</v>
      </c>
      <c r="AH177" s="72">
        <v>7.2</v>
      </c>
      <c r="AI177" s="74">
        <v>7.2</v>
      </c>
      <c r="AJ177" s="32">
        <f t="shared" si="3"/>
        <v>162.39999999999998</v>
      </c>
      <c r="AK177" s="33">
        <v>23</v>
      </c>
    </row>
    <row r="178" spans="1:37">
      <c r="A178" s="20" t="str">
        <f>IF(C178=0," ",VLOOKUP(C178,'Список рабочих'!A$1:B$162,2,0))</f>
        <v>Пахомов В. С.</v>
      </c>
      <c r="B178" s="21"/>
      <c r="C178" s="17" t="s">
        <v>62</v>
      </c>
      <c r="D178" s="10">
        <v>522</v>
      </c>
      <c r="E178" s="72">
        <v>7.2</v>
      </c>
      <c r="F178" s="72">
        <v>7.2</v>
      </c>
      <c r="G178" s="72">
        <v>7.2</v>
      </c>
      <c r="H178" s="72">
        <v>7.2</v>
      </c>
      <c r="I178" s="73"/>
      <c r="J178" s="73"/>
      <c r="K178" s="72">
        <v>7.2</v>
      </c>
      <c r="L178" s="72">
        <v>7.2</v>
      </c>
      <c r="M178" s="72">
        <v>7.2</v>
      </c>
      <c r="N178" s="72">
        <v>7.2</v>
      </c>
      <c r="O178" s="72">
        <v>7.2</v>
      </c>
      <c r="P178" s="73"/>
      <c r="Q178" s="73"/>
      <c r="R178" s="72">
        <v>7.2</v>
      </c>
      <c r="S178" s="72">
        <v>7.2</v>
      </c>
      <c r="T178" s="72">
        <v>7.2</v>
      </c>
      <c r="U178" s="72">
        <v>7.2</v>
      </c>
      <c r="V178" s="72">
        <v>7.2</v>
      </c>
      <c r="W178" s="73"/>
      <c r="X178" s="73"/>
      <c r="Y178" s="72">
        <v>7.2</v>
      </c>
      <c r="Z178" s="72">
        <v>7.2</v>
      </c>
      <c r="AA178" s="72">
        <v>7.2</v>
      </c>
      <c r="AB178" s="72">
        <v>7.2</v>
      </c>
      <c r="AC178" s="72">
        <v>7.2</v>
      </c>
      <c r="AD178" s="73"/>
      <c r="AE178" s="73"/>
      <c r="AF178" s="72">
        <v>7.2</v>
      </c>
      <c r="AG178" s="72">
        <v>7.2</v>
      </c>
      <c r="AH178" s="72">
        <v>7.2</v>
      </c>
      <c r="AI178" s="74">
        <v>7.2</v>
      </c>
      <c r="AJ178" s="32">
        <f t="shared" si="3"/>
        <v>165.59999999999997</v>
      </c>
      <c r="AK178" s="33">
        <v>23</v>
      </c>
    </row>
    <row r="179" spans="1:37">
      <c r="A179" s="7" t="str">
        <f>IF(C179=0," ",VLOOKUP(C179,'Список рабочих'!A$1:B$162,2,0))</f>
        <v>Петрунин А. Н.</v>
      </c>
      <c r="B179" s="8"/>
      <c r="C179" s="9" t="s">
        <v>64</v>
      </c>
      <c r="D179" s="10">
        <v>522</v>
      </c>
      <c r="E179" s="72"/>
      <c r="F179" s="72"/>
      <c r="G179" s="72"/>
      <c r="H179" s="72"/>
      <c r="I179" s="73"/>
      <c r="J179" s="73"/>
      <c r="K179" s="72"/>
      <c r="L179" s="72"/>
      <c r="M179" s="72"/>
      <c r="N179" s="72"/>
      <c r="O179" s="72"/>
      <c r="P179" s="73"/>
      <c r="Q179" s="73"/>
      <c r="R179" s="72">
        <v>7.2</v>
      </c>
      <c r="S179" s="72">
        <v>7.2</v>
      </c>
      <c r="T179" s="72">
        <v>7.2</v>
      </c>
      <c r="U179" s="72">
        <v>7.2</v>
      </c>
      <c r="V179" s="72">
        <v>7.2</v>
      </c>
      <c r="W179" s="73"/>
      <c r="X179" s="73"/>
      <c r="Y179" s="72">
        <v>7.2</v>
      </c>
      <c r="Z179" s="72"/>
      <c r="AA179" s="72">
        <v>7.2</v>
      </c>
      <c r="AB179" s="72">
        <v>7.2</v>
      </c>
      <c r="AC179" s="72">
        <v>7.2</v>
      </c>
      <c r="AD179" s="73"/>
      <c r="AE179" s="73"/>
      <c r="AF179" s="72">
        <v>7.2</v>
      </c>
      <c r="AG179" s="72">
        <v>7.2</v>
      </c>
      <c r="AH179" s="72">
        <v>7.2</v>
      </c>
      <c r="AI179" s="74">
        <v>7.2</v>
      </c>
      <c r="AJ179" s="32">
        <f t="shared" si="3"/>
        <v>93.600000000000023</v>
      </c>
      <c r="AK179" s="33">
        <v>13</v>
      </c>
    </row>
    <row r="180" spans="1:37">
      <c r="A180" s="7" t="str">
        <f>IF(C180=0," ",VLOOKUP(C180,'Список рабочих'!A$1:B$162,2,0))</f>
        <v>Приходько А. А.</v>
      </c>
      <c r="B180" s="8"/>
      <c r="C180" s="9" t="s">
        <v>66</v>
      </c>
      <c r="D180" s="10">
        <v>522</v>
      </c>
      <c r="E180" s="72">
        <v>7.2</v>
      </c>
      <c r="F180" s="72">
        <v>7.2</v>
      </c>
      <c r="G180" s="72">
        <v>4</v>
      </c>
      <c r="H180" s="72"/>
      <c r="I180" s="73"/>
      <c r="J180" s="73"/>
      <c r="K180" s="72"/>
      <c r="L180" s="72"/>
      <c r="M180" s="72"/>
      <c r="N180" s="72"/>
      <c r="O180" s="72"/>
      <c r="P180" s="73"/>
      <c r="Q180" s="73"/>
      <c r="R180" s="72">
        <v>7.2</v>
      </c>
      <c r="S180" s="72">
        <v>7.2</v>
      </c>
      <c r="T180" s="72">
        <v>7.2</v>
      </c>
      <c r="U180" s="72">
        <v>7.2</v>
      </c>
      <c r="V180" s="72">
        <v>7.2</v>
      </c>
      <c r="W180" s="73"/>
      <c r="X180" s="73"/>
      <c r="Y180" s="72">
        <v>7.2</v>
      </c>
      <c r="Z180" s="72">
        <v>7.2</v>
      </c>
      <c r="AA180" s="72">
        <v>7.2</v>
      </c>
      <c r="AB180" s="72">
        <v>7.2</v>
      </c>
      <c r="AC180" s="72">
        <v>7.2</v>
      </c>
      <c r="AD180" s="73"/>
      <c r="AE180" s="73"/>
      <c r="AF180" s="72">
        <v>7.2</v>
      </c>
      <c r="AG180" s="72">
        <v>7.2</v>
      </c>
      <c r="AH180" s="72">
        <v>7.2</v>
      </c>
      <c r="AI180" s="74">
        <v>7.2</v>
      </c>
      <c r="AJ180" s="32">
        <f t="shared" si="3"/>
        <v>119.20000000000003</v>
      </c>
      <c r="AK180" s="33">
        <v>17</v>
      </c>
    </row>
    <row r="181" spans="1:37">
      <c r="A181" s="7" t="str">
        <f>IF(C181=0," ",VLOOKUP(C181,'Список рабочих'!A$1:B$162,2,0))</f>
        <v>Рыжиков А. Н.</v>
      </c>
      <c r="B181" s="8"/>
      <c r="C181" s="9" t="s">
        <v>133</v>
      </c>
      <c r="D181" s="10">
        <v>522</v>
      </c>
      <c r="E181" s="72">
        <v>7.2</v>
      </c>
      <c r="F181" s="72">
        <v>7.2</v>
      </c>
      <c r="G181" s="72">
        <v>7.2</v>
      </c>
      <c r="H181" s="72">
        <v>7.2</v>
      </c>
      <c r="I181" s="73"/>
      <c r="J181" s="73"/>
      <c r="K181" s="72">
        <v>7.2</v>
      </c>
      <c r="L181" s="72">
        <v>7.2</v>
      </c>
      <c r="M181" s="72"/>
      <c r="N181" s="72">
        <v>7.2</v>
      </c>
      <c r="O181" s="72">
        <v>7.2</v>
      </c>
      <c r="P181" s="73"/>
      <c r="Q181" s="73"/>
      <c r="R181" s="72">
        <v>7.2</v>
      </c>
      <c r="S181" s="72">
        <v>7.2</v>
      </c>
      <c r="T181" s="72">
        <v>7.2</v>
      </c>
      <c r="U181" s="72">
        <v>7.2</v>
      </c>
      <c r="V181" s="72">
        <v>7.2</v>
      </c>
      <c r="W181" s="73"/>
      <c r="X181" s="73"/>
      <c r="Y181" s="72">
        <v>7.2</v>
      </c>
      <c r="Z181" s="72">
        <v>7.2</v>
      </c>
      <c r="AA181" s="72">
        <v>7.2</v>
      </c>
      <c r="AB181" s="72">
        <v>7.2</v>
      </c>
      <c r="AC181" s="72">
        <v>7.2</v>
      </c>
      <c r="AD181" s="73"/>
      <c r="AE181" s="73"/>
      <c r="AF181" s="72">
        <v>7.2</v>
      </c>
      <c r="AG181" s="72">
        <v>7.2</v>
      </c>
      <c r="AH181" s="72">
        <v>7.2</v>
      </c>
      <c r="AI181" s="74">
        <v>7.2</v>
      </c>
      <c r="AJ181" s="32">
        <f t="shared" si="3"/>
        <v>158.39999999999998</v>
      </c>
      <c r="AK181" s="33">
        <v>22</v>
      </c>
    </row>
    <row r="182" spans="1:37">
      <c r="A182" s="7" t="str">
        <f>IF(C182=0," ",VLOOKUP(C182,'Список рабочих'!A$1:B$162,2,0))</f>
        <v>Самарец А. А.</v>
      </c>
      <c r="B182" s="8"/>
      <c r="C182" s="17" t="s">
        <v>68</v>
      </c>
      <c r="D182" s="10">
        <v>522</v>
      </c>
      <c r="E182" s="72">
        <v>7.2</v>
      </c>
      <c r="F182" s="72">
        <v>7.2</v>
      </c>
      <c r="G182" s="72">
        <v>7.2</v>
      </c>
      <c r="H182" s="72">
        <v>7.2</v>
      </c>
      <c r="I182" s="73"/>
      <c r="J182" s="73"/>
      <c r="K182" s="72">
        <v>7.2</v>
      </c>
      <c r="L182" s="72">
        <v>7.2</v>
      </c>
      <c r="M182" s="72">
        <v>7.2</v>
      </c>
      <c r="N182" s="72">
        <v>7.2</v>
      </c>
      <c r="O182" s="72">
        <v>7.2</v>
      </c>
      <c r="P182" s="73"/>
      <c r="Q182" s="73"/>
      <c r="R182" s="72">
        <v>7.2</v>
      </c>
      <c r="S182" s="72">
        <v>7.2</v>
      </c>
      <c r="T182" s="72">
        <v>7.2</v>
      </c>
      <c r="U182" s="72">
        <v>7.2</v>
      </c>
      <c r="V182" s="72">
        <v>7.2</v>
      </c>
      <c r="W182" s="73"/>
      <c r="X182" s="73"/>
      <c r="Y182" s="72"/>
      <c r="Z182" s="72"/>
      <c r="AA182" s="72"/>
      <c r="AB182" s="72"/>
      <c r="AC182" s="72"/>
      <c r="AD182" s="73"/>
      <c r="AE182" s="73"/>
      <c r="AF182" s="72"/>
      <c r="AG182" s="72"/>
      <c r="AH182" s="72"/>
      <c r="AI182" s="74"/>
      <c r="AJ182" s="32">
        <f t="shared" si="3"/>
        <v>100.80000000000003</v>
      </c>
      <c r="AK182" s="33">
        <v>14</v>
      </c>
    </row>
    <row r="183" spans="1:37">
      <c r="A183" s="7" t="str">
        <f>IF(C183=0," ",VLOOKUP(C183,'Список рабочих'!A$1:B$162,2,0))</f>
        <v>Сакс Д. С.</v>
      </c>
      <c r="B183" s="8"/>
      <c r="C183" s="9" t="s">
        <v>103</v>
      </c>
      <c r="D183" s="10">
        <v>522</v>
      </c>
      <c r="E183" s="72">
        <v>7.2</v>
      </c>
      <c r="F183" s="72">
        <v>6.2</v>
      </c>
      <c r="G183" s="72">
        <v>7.2</v>
      </c>
      <c r="H183" s="72">
        <v>7.2</v>
      </c>
      <c r="I183" s="73"/>
      <c r="J183" s="73"/>
      <c r="K183" s="72">
        <v>7.2</v>
      </c>
      <c r="L183" s="72">
        <v>7.2</v>
      </c>
      <c r="M183" s="72">
        <v>7.2</v>
      </c>
      <c r="N183" s="72">
        <v>7.2</v>
      </c>
      <c r="O183" s="72">
        <v>7.2</v>
      </c>
      <c r="P183" s="73"/>
      <c r="Q183" s="73"/>
      <c r="R183" s="72">
        <v>7.2</v>
      </c>
      <c r="S183" s="72">
        <v>7.2</v>
      </c>
      <c r="T183" s="72">
        <v>7.2</v>
      </c>
      <c r="U183" s="72">
        <v>7.2</v>
      </c>
      <c r="V183" s="72">
        <v>7.2</v>
      </c>
      <c r="W183" s="73"/>
      <c r="X183" s="73"/>
      <c r="Y183" s="72">
        <v>7.2</v>
      </c>
      <c r="Z183" s="72">
        <v>7.2</v>
      </c>
      <c r="AA183" s="72">
        <v>7.2</v>
      </c>
      <c r="AB183" s="72">
        <v>7.2</v>
      </c>
      <c r="AC183" s="72">
        <v>7.2</v>
      </c>
      <c r="AD183" s="73"/>
      <c r="AE183" s="73"/>
      <c r="AF183" s="72">
        <v>4</v>
      </c>
      <c r="AG183" s="72">
        <v>7.2</v>
      </c>
      <c r="AH183" s="72">
        <v>7.2</v>
      </c>
      <c r="AI183" s="74">
        <v>7.2</v>
      </c>
      <c r="AJ183" s="32">
        <f t="shared" si="3"/>
        <v>161.39999999999998</v>
      </c>
      <c r="AK183" s="33">
        <v>23</v>
      </c>
    </row>
    <row r="184" spans="1:37">
      <c r="A184" s="7" t="str">
        <f>IF(C184=0," ",VLOOKUP(C184,'Список рабочих'!A$1:B$162,2,0))</f>
        <v>Свояков Н. А.</v>
      </c>
      <c r="B184" s="8"/>
      <c r="C184" s="9" t="s">
        <v>49</v>
      </c>
      <c r="D184" s="10">
        <v>522</v>
      </c>
      <c r="E184" s="72"/>
      <c r="F184" s="72"/>
      <c r="G184" s="72"/>
      <c r="H184" s="72"/>
      <c r="I184" s="73"/>
      <c r="J184" s="73"/>
      <c r="K184" s="72"/>
      <c r="L184" s="72"/>
      <c r="M184" s="72"/>
      <c r="N184" s="72"/>
      <c r="O184" s="72"/>
      <c r="P184" s="73"/>
      <c r="Q184" s="73"/>
      <c r="R184" s="72"/>
      <c r="S184" s="72"/>
      <c r="T184" s="72">
        <v>4</v>
      </c>
      <c r="U184" s="72"/>
      <c r="V184" s="72"/>
      <c r="W184" s="73"/>
      <c r="X184" s="73"/>
      <c r="Y184" s="72"/>
      <c r="Z184" s="72"/>
      <c r="AA184" s="72"/>
      <c r="AB184" s="72"/>
      <c r="AC184" s="72">
        <v>7.2</v>
      </c>
      <c r="AD184" s="73"/>
      <c r="AE184" s="73"/>
      <c r="AF184" s="72">
        <v>7.2</v>
      </c>
      <c r="AG184" s="72">
        <v>7.2</v>
      </c>
      <c r="AH184" s="72">
        <v>7.2</v>
      </c>
      <c r="AI184" s="74">
        <v>7.2</v>
      </c>
      <c r="AJ184" s="32">
        <f t="shared" si="3"/>
        <v>40</v>
      </c>
      <c r="AK184" s="33">
        <v>6</v>
      </c>
    </row>
    <row r="185" spans="1:37">
      <c r="A185" s="18" t="str">
        <f>IF(C185=0," ",VLOOKUP(C185,'Список рабочих'!A$1:B$162,2,0))</f>
        <v>Томилова В. И.</v>
      </c>
      <c r="B185" s="19"/>
      <c r="C185" s="9" t="s">
        <v>139</v>
      </c>
      <c r="D185" s="10">
        <v>522</v>
      </c>
      <c r="E185" s="72"/>
      <c r="F185" s="72"/>
      <c r="G185" s="72"/>
      <c r="H185" s="72"/>
      <c r="I185" s="73"/>
      <c r="J185" s="73"/>
      <c r="K185" s="72">
        <v>7.2</v>
      </c>
      <c r="L185" s="72">
        <v>7.2</v>
      </c>
      <c r="M185" s="72">
        <v>7.2</v>
      </c>
      <c r="N185" s="72">
        <v>7.2</v>
      </c>
      <c r="O185" s="72">
        <v>7.2</v>
      </c>
      <c r="P185" s="73"/>
      <c r="Q185" s="73"/>
      <c r="R185" s="72"/>
      <c r="S185" s="72"/>
      <c r="T185" s="72"/>
      <c r="U185" s="72"/>
      <c r="V185" s="72"/>
      <c r="W185" s="73"/>
      <c r="X185" s="73"/>
      <c r="Y185" s="72"/>
      <c r="Z185" s="72"/>
      <c r="AA185" s="72"/>
      <c r="AB185" s="72"/>
      <c r="AC185" s="72"/>
      <c r="AD185" s="73"/>
      <c r="AE185" s="73"/>
      <c r="AF185" s="72"/>
      <c r="AG185" s="72"/>
      <c r="AH185" s="72"/>
      <c r="AI185" s="74"/>
      <c r="AJ185" s="32">
        <f t="shared" si="3"/>
        <v>36</v>
      </c>
      <c r="AK185" s="33">
        <v>5</v>
      </c>
    </row>
    <row r="186" spans="1:37">
      <c r="A186" s="7" t="str">
        <f>IF(C186=0," ",VLOOKUP(C186,'Список рабочих'!A$1:B$162,2,0))</f>
        <v>Филиппов В. В.</v>
      </c>
      <c r="B186" s="8"/>
      <c r="C186" s="9" t="s">
        <v>69</v>
      </c>
      <c r="D186" s="10">
        <v>522</v>
      </c>
      <c r="E186" s="72">
        <v>7.2</v>
      </c>
      <c r="F186" s="72"/>
      <c r="G186" s="72"/>
      <c r="H186" s="72">
        <v>7.2</v>
      </c>
      <c r="I186" s="73"/>
      <c r="J186" s="73"/>
      <c r="K186" s="72"/>
      <c r="L186" s="72"/>
      <c r="M186" s="72"/>
      <c r="N186" s="72"/>
      <c r="O186" s="72"/>
      <c r="P186" s="73"/>
      <c r="Q186" s="73"/>
      <c r="R186" s="72">
        <v>7.2</v>
      </c>
      <c r="S186" s="72">
        <v>7.2</v>
      </c>
      <c r="T186" s="72">
        <v>7.2</v>
      </c>
      <c r="U186" s="72">
        <v>7.2</v>
      </c>
      <c r="V186" s="72">
        <v>7.2</v>
      </c>
      <c r="W186" s="73"/>
      <c r="X186" s="73"/>
      <c r="Y186" s="72">
        <v>7.2</v>
      </c>
      <c r="Z186" s="72">
        <v>7.2</v>
      </c>
      <c r="AA186" s="72">
        <v>7.2</v>
      </c>
      <c r="AB186" s="72">
        <v>7.2</v>
      </c>
      <c r="AC186" s="72">
        <v>7.2</v>
      </c>
      <c r="AD186" s="73"/>
      <c r="AE186" s="73"/>
      <c r="AF186" s="72">
        <v>7.2</v>
      </c>
      <c r="AG186" s="72">
        <v>7.2</v>
      </c>
      <c r="AH186" s="72">
        <v>7.2</v>
      </c>
      <c r="AI186" s="74">
        <v>7.2</v>
      </c>
      <c r="AJ186" s="32">
        <f t="shared" si="3"/>
        <v>115.20000000000003</v>
      </c>
      <c r="AK186" s="33">
        <v>16</v>
      </c>
    </row>
    <row r="187" spans="1:37">
      <c r="A187" s="7" t="str">
        <f>IF(C187=0," ",VLOOKUP(C187,'Список рабочих'!A$1:B$162,2,0))</f>
        <v>Шомполов В. А.</v>
      </c>
      <c r="B187" s="8"/>
      <c r="C187" s="9" t="s">
        <v>147</v>
      </c>
      <c r="D187" s="10">
        <v>522</v>
      </c>
      <c r="E187" s="72"/>
      <c r="F187" s="72">
        <v>7.2</v>
      </c>
      <c r="G187" s="72">
        <v>4</v>
      </c>
      <c r="H187" s="72"/>
      <c r="I187" s="73"/>
      <c r="J187" s="73"/>
      <c r="K187" s="72"/>
      <c r="L187" s="72"/>
      <c r="M187" s="72"/>
      <c r="N187" s="72"/>
      <c r="O187" s="72"/>
      <c r="P187" s="73"/>
      <c r="Q187" s="73"/>
      <c r="R187" s="72">
        <v>7.2</v>
      </c>
      <c r="S187" s="72"/>
      <c r="T187" s="72">
        <v>7.2</v>
      </c>
      <c r="U187" s="72"/>
      <c r="V187" s="72"/>
      <c r="W187" s="73"/>
      <c r="X187" s="73"/>
      <c r="Y187" s="72"/>
      <c r="Z187" s="72"/>
      <c r="AA187" s="72"/>
      <c r="AB187" s="72"/>
      <c r="AC187" s="72"/>
      <c r="AD187" s="73"/>
      <c r="AE187" s="73"/>
      <c r="AF187" s="72"/>
      <c r="AG187" s="72"/>
      <c r="AH187" s="72"/>
      <c r="AI187" s="74"/>
      <c r="AJ187" s="32">
        <f t="shared" si="3"/>
        <v>25.599999999999998</v>
      </c>
      <c r="AK187" s="33">
        <v>4</v>
      </c>
    </row>
    <row r="188" spans="1:37">
      <c r="A188" s="20" t="str">
        <f>IF(C188=0," ",VLOOKUP(C188,'Список рабочих'!A$1:B$162,2,0))</f>
        <v>Вдовин А. А.</v>
      </c>
      <c r="B188" s="21"/>
      <c r="C188" s="17" t="s">
        <v>84</v>
      </c>
      <c r="D188" s="10">
        <v>522</v>
      </c>
      <c r="E188" s="72">
        <v>7.2</v>
      </c>
      <c r="F188" s="72"/>
      <c r="G188" s="72">
        <v>7.2</v>
      </c>
      <c r="H188" s="72">
        <v>7.2</v>
      </c>
      <c r="I188" s="73"/>
      <c r="J188" s="73"/>
      <c r="K188" s="72">
        <v>7.2</v>
      </c>
      <c r="L188" s="72">
        <v>7.2</v>
      </c>
      <c r="M188" s="72">
        <v>7.2</v>
      </c>
      <c r="N188" s="72">
        <v>7.2</v>
      </c>
      <c r="O188" s="72">
        <v>7.2</v>
      </c>
      <c r="P188" s="73"/>
      <c r="Q188" s="73"/>
      <c r="R188" s="72">
        <v>7.2</v>
      </c>
      <c r="S188" s="72">
        <v>7.2</v>
      </c>
      <c r="T188" s="72">
        <v>7.2</v>
      </c>
      <c r="U188" s="72">
        <v>7.2</v>
      </c>
      <c r="V188" s="72">
        <v>7.2</v>
      </c>
      <c r="W188" s="73"/>
      <c r="X188" s="73"/>
      <c r="Y188" s="72">
        <v>7.2</v>
      </c>
      <c r="Z188" s="72">
        <v>7.2</v>
      </c>
      <c r="AA188" s="72">
        <v>7.2</v>
      </c>
      <c r="AB188" s="72">
        <v>7.2</v>
      </c>
      <c r="AC188" s="72">
        <v>7.2</v>
      </c>
      <c r="AD188" s="73"/>
      <c r="AE188" s="73"/>
      <c r="AF188" s="72">
        <v>7.2</v>
      </c>
      <c r="AG188" s="72">
        <v>7.2</v>
      </c>
      <c r="AH188" s="72">
        <v>7.2</v>
      </c>
      <c r="AI188" s="74">
        <v>7.2</v>
      </c>
      <c r="AJ188" s="32">
        <f t="shared" si="3"/>
        <v>158.39999999999998</v>
      </c>
      <c r="AK188" s="33">
        <v>22</v>
      </c>
    </row>
    <row r="189" spans="1:37">
      <c r="A189" s="18" t="str">
        <f>IF(C189=0," ",VLOOKUP(C189,'Список рабочих'!A$1:B$162,2,0))</f>
        <v>Головкин А. В.</v>
      </c>
      <c r="B189" s="19"/>
      <c r="C189" s="9" t="s">
        <v>17</v>
      </c>
      <c r="D189" s="10">
        <v>522</v>
      </c>
      <c r="E189" s="72">
        <v>7.2</v>
      </c>
      <c r="F189" s="72">
        <v>7.2</v>
      </c>
      <c r="G189" s="72">
        <v>7.2</v>
      </c>
      <c r="H189" s="72">
        <v>7.2</v>
      </c>
      <c r="I189" s="73"/>
      <c r="J189" s="73"/>
      <c r="K189" s="72">
        <v>7.2</v>
      </c>
      <c r="L189" s="72">
        <v>7.2</v>
      </c>
      <c r="M189" s="72">
        <v>7.2</v>
      </c>
      <c r="N189" s="72">
        <v>7.2</v>
      </c>
      <c r="O189" s="72">
        <v>7.2</v>
      </c>
      <c r="P189" s="73"/>
      <c r="Q189" s="73"/>
      <c r="R189" s="72">
        <v>7.2</v>
      </c>
      <c r="S189" s="72">
        <v>7.2</v>
      </c>
      <c r="T189" s="72">
        <v>7.2</v>
      </c>
      <c r="U189" s="72">
        <v>7.2</v>
      </c>
      <c r="V189" s="72">
        <v>7.2</v>
      </c>
      <c r="W189" s="73"/>
      <c r="X189" s="73"/>
      <c r="Y189" s="72">
        <v>7.2</v>
      </c>
      <c r="Z189" s="72">
        <v>7.2</v>
      </c>
      <c r="AA189" s="72">
        <v>7.2</v>
      </c>
      <c r="AB189" s="72">
        <v>7.2</v>
      </c>
      <c r="AC189" s="72">
        <v>7.2</v>
      </c>
      <c r="AD189" s="73"/>
      <c r="AE189" s="73"/>
      <c r="AF189" s="72"/>
      <c r="AG189" s="72">
        <v>7.2</v>
      </c>
      <c r="AH189" s="72">
        <v>7.2</v>
      </c>
      <c r="AI189" s="74">
        <v>7.2</v>
      </c>
      <c r="AJ189" s="32">
        <f t="shared" si="3"/>
        <v>158.39999999999998</v>
      </c>
      <c r="AK189" s="33">
        <v>22</v>
      </c>
    </row>
    <row r="190" spans="1:37">
      <c r="A190" s="7" t="str">
        <f>IF(C190=0," ",VLOOKUP(C190,'Список рабочих'!A$1:B$162,2,0))</f>
        <v>Захаров В. К.</v>
      </c>
      <c r="B190" s="8"/>
      <c r="C190" s="9" t="s">
        <v>21</v>
      </c>
      <c r="D190" s="10">
        <v>522</v>
      </c>
      <c r="E190" s="72">
        <v>7.2</v>
      </c>
      <c r="F190" s="72">
        <v>7.2</v>
      </c>
      <c r="G190" s="72">
        <v>7.2</v>
      </c>
      <c r="H190" s="72">
        <v>7.2</v>
      </c>
      <c r="I190" s="73"/>
      <c r="J190" s="73"/>
      <c r="K190" s="72">
        <v>7.2</v>
      </c>
      <c r="L190" s="72">
        <v>7.2</v>
      </c>
      <c r="M190" s="72"/>
      <c r="N190" s="72"/>
      <c r="O190" s="72"/>
      <c r="P190" s="73"/>
      <c r="Q190" s="73"/>
      <c r="R190" s="72"/>
      <c r="S190" s="72"/>
      <c r="T190" s="72"/>
      <c r="U190" s="72"/>
      <c r="V190" s="72"/>
      <c r="W190" s="73"/>
      <c r="X190" s="73"/>
      <c r="Y190" s="72"/>
      <c r="Z190" s="72"/>
      <c r="AA190" s="72"/>
      <c r="AB190" s="72"/>
      <c r="AC190" s="72"/>
      <c r="AD190" s="73"/>
      <c r="AE190" s="73"/>
      <c r="AF190" s="72"/>
      <c r="AG190" s="72"/>
      <c r="AH190" s="72"/>
      <c r="AI190" s="74"/>
      <c r="AJ190" s="32">
        <f t="shared" si="3"/>
        <v>43.2</v>
      </c>
      <c r="AK190" s="33">
        <v>6</v>
      </c>
    </row>
    <row r="191" spans="1:37">
      <c r="A191" s="7" t="str">
        <f>IF(C191=0," ",VLOOKUP(C191,'Список рабочих'!A$1:B$162,2,0))</f>
        <v>Иванов Д. В.</v>
      </c>
      <c r="B191" s="8"/>
      <c r="C191" s="9" t="s">
        <v>107</v>
      </c>
      <c r="D191" s="10">
        <v>522</v>
      </c>
      <c r="E191" s="72"/>
      <c r="F191" s="72"/>
      <c r="G191" s="72"/>
      <c r="H191" s="72"/>
      <c r="I191" s="73"/>
      <c r="J191" s="73"/>
      <c r="K191" s="72">
        <v>4</v>
      </c>
      <c r="L191" s="72"/>
      <c r="M191" s="72"/>
      <c r="N191" s="72"/>
      <c r="O191" s="72">
        <v>7.2</v>
      </c>
      <c r="P191" s="73"/>
      <c r="Q191" s="73"/>
      <c r="R191" s="72">
        <v>7.2</v>
      </c>
      <c r="S191" s="72">
        <v>7.2</v>
      </c>
      <c r="T191" s="72">
        <v>7.2</v>
      </c>
      <c r="U191" s="72">
        <v>7.2</v>
      </c>
      <c r="V191" s="72">
        <v>7.2</v>
      </c>
      <c r="W191" s="73"/>
      <c r="X191" s="73"/>
      <c r="Y191" s="72">
        <v>7.2</v>
      </c>
      <c r="Z191" s="72">
        <v>7.2</v>
      </c>
      <c r="AA191" s="72">
        <v>7.2</v>
      </c>
      <c r="AB191" s="72">
        <v>7.2</v>
      </c>
      <c r="AC191" s="72">
        <v>7.2</v>
      </c>
      <c r="AD191" s="73"/>
      <c r="AE191" s="73"/>
      <c r="AF191" s="72">
        <v>7.2</v>
      </c>
      <c r="AG191" s="72">
        <v>7.2</v>
      </c>
      <c r="AH191" s="72">
        <v>7.2</v>
      </c>
      <c r="AI191" s="74">
        <v>7.2</v>
      </c>
      <c r="AJ191" s="32">
        <f t="shared" si="3"/>
        <v>112.00000000000003</v>
      </c>
      <c r="AK191" s="33">
        <v>16</v>
      </c>
    </row>
    <row r="192" spans="1:37">
      <c r="A192" s="7" t="str">
        <f>IF(C192=0," ",VLOOKUP(C192,'Список рабочих'!A$1:B$162,2,0))</f>
        <v>Ильин А. В.</v>
      </c>
      <c r="B192" s="8"/>
      <c r="C192" s="9" t="s">
        <v>24</v>
      </c>
      <c r="D192" s="10">
        <v>522</v>
      </c>
      <c r="E192" s="72"/>
      <c r="F192" s="72"/>
      <c r="G192" s="72"/>
      <c r="H192" s="72"/>
      <c r="I192" s="73"/>
      <c r="J192" s="73"/>
      <c r="K192" s="72"/>
      <c r="L192" s="72"/>
      <c r="M192" s="72"/>
      <c r="N192" s="72"/>
      <c r="O192" s="72"/>
      <c r="P192" s="73"/>
      <c r="Q192" s="73"/>
      <c r="R192" s="72"/>
      <c r="S192" s="72"/>
      <c r="T192" s="72">
        <v>4</v>
      </c>
      <c r="U192" s="72"/>
      <c r="V192" s="72"/>
      <c r="W192" s="73"/>
      <c r="X192" s="73"/>
      <c r="Y192" s="72"/>
      <c r="Z192" s="72"/>
      <c r="AA192" s="72"/>
      <c r="AB192" s="72">
        <v>7.2</v>
      </c>
      <c r="AC192" s="72">
        <v>7.2</v>
      </c>
      <c r="AD192" s="73"/>
      <c r="AE192" s="73"/>
      <c r="AF192" s="72"/>
      <c r="AG192" s="72"/>
      <c r="AH192" s="72"/>
      <c r="AI192" s="74"/>
      <c r="AJ192" s="32">
        <f t="shared" si="3"/>
        <v>18.399999999999999</v>
      </c>
      <c r="AK192" s="33">
        <v>3</v>
      </c>
    </row>
    <row r="193" spans="1:37">
      <c r="A193" s="22" t="str">
        <f>IF(C193=0," ",VLOOKUP(C193,'Список рабочих'!A$1:B$162,2,0))</f>
        <v>Исаков С. А.</v>
      </c>
      <c r="B193" s="23"/>
      <c r="C193" s="24" t="s">
        <v>26</v>
      </c>
      <c r="D193" s="10">
        <v>522</v>
      </c>
      <c r="E193" s="72">
        <v>7.2</v>
      </c>
      <c r="F193" s="72">
        <v>7.2</v>
      </c>
      <c r="G193" s="72">
        <v>7.2</v>
      </c>
      <c r="H193" s="72">
        <v>7.2</v>
      </c>
      <c r="I193" s="73"/>
      <c r="J193" s="73"/>
      <c r="K193" s="72">
        <v>4</v>
      </c>
      <c r="L193" s="72"/>
      <c r="M193" s="72"/>
      <c r="N193" s="72"/>
      <c r="O193" s="72">
        <v>7.2</v>
      </c>
      <c r="P193" s="73"/>
      <c r="Q193" s="73"/>
      <c r="R193" s="72">
        <v>7.2</v>
      </c>
      <c r="S193" s="72">
        <v>7.2</v>
      </c>
      <c r="T193" s="72">
        <v>7.2</v>
      </c>
      <c r="U193" s="72">
        <v>7.2</v>
      </c>
      <c r="V193" s="72">
        <v>7.2</v>
      </c>
      <c r="W193" s="73"/>
      <c r="X193" s="73"/>
      <c r="Y193" s="72">
        <v>7.2</v>
      </c>
      <c r="Z193" s="72">
        <v>7.2</v>
      </c>
      <c r="AA193" s="72">
        <v>7.2</v>
      </c>
      <c r="AB193" s="72">
        <v>7.2</v>
      </c>
      <c r="AC193" s="72">
        <v>7.2</v>
      </c>
      <c r="AD193" s="73"/>
      <c r="AE193" s="73"/>
      <c r="AF193" s="72">
        <v>7.2</v>
      </c>
      <c r="AG193" s="72">
        <v>7.2</v>
      </c>
      <c r="AH193" s="72">
        <v>7.2</v>
      </c>
      <c r="AI193" s="74">
        <v>7.2</v>
      </c>
      <c r="AJ193" s="32">
        <f t="shared" si="3"/>
        <v>140.80000000000001</v>
      </c>
      <c r="AK193" s="33">
        <v>20</v>
      </c>
    </row>
    <row r="194" spans="1:37">
      <c r="A194" s="7" t="str">
        <f>IF(C194=0," ",VLOOKUP(C194,'Список рабочих'!A$1:B$162,2,0))</f>
        <v>Кондратюк И. М.</v>
      </c>
      <c r="B194" s="8"/>
      <c r="C194" s="9" t="s">
        <v>93</v>
      </c>
      <c r="D194" s="10">
        <v>522</v>
      </c>
      <c r="E194" s="72">
        <v>7.2</v>
      </c>
      <c r="F194" s="72">
        <v>7.2</v>
      </c>
      <c r="G194" s="72">
        <v>7.2</v>
      </c>
      <c r="H194" s="72">
        <v>7.2</v>
      </c>
      <c r="I194" s="73"/>
      <c r="J194" s="73"/>
      <c r="K194" s="72">
        <v>7.2</v>
      </c>
      <c r="L194" s="72">
        <v>7.2</v>
      </c>
      <c r="M194" s="72">
        <v>7.2</v>
      </c>
      <c r="N194" s="72">
        <v>7.2</v>
      </c>
      <c r="O194" s="72">
        <v>7.2</v>
      </c>
      <c r="P194" s="73"/>
      <c r="Q194" s="73"/>
      <c r="R194" s="72">
        <v>7.2</v>
      </c>
      <c r="S194" s="72">
        <v>7.2</v>
      </c>
      <c r="T194" s="72">
        <v>7.2</v>
      </c>
      <c r="U194" s="72">
        <v>7.2</v>
      </c>
      <c r="V194" s="72">
        <v>7.2</v>
      </c>
      <c r="W194" s="73"/>
      <c r="X194" s="73"/>
      <c r="Y194" s="72">
        <v>7.2</v>
      </c>
      <c r="Z194" s="72">
        <v>7.2</v>
      </c>
      <c r="AA194" s="72">
        <v>7.2</v>
      </c>
      <c r="AB194" s="72">
        <v>7.2</v>
      </c>
      <c r="AC194" s="72">
        <v>7.2</v>
      </c>
      <c r="AD194" s="73"/>
      <c r="AE194" s="73"/>
      <c r="AF194" s="72">
        <v>7.2</v>
      </c>
      <c r="AG194" s="72">
        <v>7.2</v>
      </c>
      <c r="AH194" s="72">
        <v>7.2</v>
      </c>
      <c r="AI194" s="74">
        <v>7.2</v>
      </c>
      <c r="AJ194" s="32">
        <f t="shared" si="3"/>
        <v>165.59999999999997</v>
      </c>
      <c r="AK194" s="33">
        <v>23</v>
      </c>
    </row>
    <row r="195" spans="1:37">
      <c r="A195" s="18" t="e">
        <f>IF(C195=0," ",VLOOKUP(C195,'Список рабочих'!A$1:B$162,2,0))</f>
        <v>#N/A</v>
      </c>
      <c r="B195" s="19"/>
      <c r="C195" s="9" t="s">
        <v>15</v>
      </c>
      <c r="D195" s="10">
        <v>522</v>
      </c>
      <c r="E195" s="72">
        <v>8</v>
      </c>
      <c r="F195" s="72">
        <v>8</v>
      </c>
      <c r="G195" s="72">
        <v>8</v>
      </c>
      <c r="H195" s="72">
        <v>8</v>
      </c>
      <c r="I195" s="73"/>
      <c r="J195" s="73"/>
      <c r="K195" s="72">
        <v>8</v>
      </c>
      <c r="L195" s="72"/>
      <c r="M195" s="72"/>
      <c r="N195" s="72"/>
      <c r="O195" s="72"/>
      <c r="P195" s="73"/>
      <c r="Q195" s="73"/>
      <c r="R195" s="72"/>
      <c r="S195" s="72"/>
      <c r="T195" s="72"/>
      <c r="U195" s="72"/>
      <c r="V195" s="72"/>
      <c r="W195" s="73"/>
      <c r="X195" s="73"/>
      <c r="Y195" s="72"/>
      <c r="Z195" s="72"/>
      <c r="AA195" s="72"/>
      <c r="AB195" s="72"/>
      <c r="AC195" s="72"/>
      <c r="AD195" s="73"/>
      <c r="AE195" s="73"/>
      <c r="AF195" s="72"/>
      <c r="AG195" s="72"/>
      <c r="AH195" s="72"/>
      <c r="AI195" s="74"/>
      <c r="AJ195" s="32">
        <f t="shared" si="3"/>
        <v>40</v>
      </c>
      <c r="AK195" s="33">
        <v>5</v>
      </c>
    </row>
    <row r="196" spans="1:37">
      <c r="A196" s="7" t="str">
        <f>IF(C196=0," ",VLOOKUP(C196,'Список рабочих'!A$1:B$162,2,0))</f>
        <v>Тяпкин А. П.</v>
      </c>
      <c r="B196" s="8"/>
      <c r="C196" s="9" t="s">
        <v>43</v>
      </c>
      <c r="D196" s="10">
        <v>522</v>
      </c>
      <c r="E196" s="72">
        <v>8</v>
      </c>
      <c r="F196" s="72">
        <v>8</v>
      </c>
      <c r="G196" s="72">
        <v>8</v>
      </c>
      <c r="H196" s="72">
        <v>8</v>
      </c>
      <c r="I196" s="73"/>
      <c r="J196" s="73"/>
      <c r="K196" s="72">
        <v>8</v>
      </c>
      <c r="L196" s="72"/>
      <c r="M196" s="72"/>
      <c r="N196" s="72"/>
      <c r="O196" s="72"/>
      <c r="P196" s="73"/>
      <c r="Q196" s="73"/>
      <c r="R196" s="72"/>
      <c r="S196" s="72"/>
      <c r="T196" s="72"/>
      <c r="U196" s="72"/>
      <c r="V196" s="72"/>
      <c r="W196" s="73"/>
      <c r="X196" s="73"/>
      <c r="Y196" s="72"/>
      <c r="Z196" s="72"/>
      <c r="AA196" s="72"/>
      <c r="AB196" s="72"/>
      <c r="AC196" s="72"/>
      <c r="AD196" s="73"/>
      <c r="AE196" s="73"/>
      <c r="AF196" s="72"/>
      <c r="AG196" s="72"/>
      <c r="AH196" s="72"/>
      <c r="AI196" s="74"/>
      <c r="AJ196" s="32">
        <f t="shared" si="3"/>
        <v>40</v>
      </c>
      <c r="AK196" s="33">
        <v>5</v>
      </c>
    </row>
    <row r="197" spans="1:37">
      <c r="A197" s="18" t="str">
        <f>IF(C197=0," ",VLOOKUP(C197,'Список рабочих'!A$1:B$162,2,0))</f>
        <v>Галицкий А. В.</v>
      </c>
      <c r="B197" s="19"/>
      <c r="C197" s="9" t="s">
        <v>89</v>
      </c>
      <c r="D197" s="10">
        <v>522</v>
      </c>
      <c r="E197" s="72">
        <v>8</v>
      </c>
      <c r="F197" s="72">
        <v>8</v>
      </c>
      <c r="G197" s="72">
        <v>8</v>
      </c>
      <c r="H197" s="72">
        <v>8</v>
      </c>
      <c r="I197" s="73"/>
      <c r="J197" s="73"/>
      <c r="K197" s="72">
        <v>4</v>
      </c>
      <c r="L197" s="72"/>
      <c r="M197" s="72"/>
      <c r="N197" s="72"/>
      <c r="O197" s="72">
        <v>8</v>
      </c>
      <c r="P197" s="73"/>
      <c r="Q197" s="73"/>
      <c r="R197" s="72">
        <v>8</v>
      </c>
      <c r="S197" s="72">
        <v>8</v>
      </c>
      <c r="T197" s="72">
        <v>8</v>
      </c>
      <c r="U197" s="72">
        <v>8</v>
      </c>
      <c r="V197" s="72">
        <v>8</v>
      </c>
      <c r="W197" s="73"/>
      <c r="X197" s="73"/>
      <c r="Y197" s="72">
        <v>8</v>
      </c>
      <c r="Z197" s="72">
        <v>8</v>
      </c>
      <c r="AA197" s="72">
        <v>8</v>
      </c>
      <c r="AB197" s="72">
        <v>8</v>
      </c>
      <c r="AC197" s="72">
        <v>8</v>
      </c>
      <c r="AD197" s="73"/>
      <c r="AE197" s="73"/>
      <c r="AF197" s="72">
        <v>8</v>
      </c>
      <c r="AG197" s="72">
        <v>8</v>
      </c>
      <c r="AH197" s="72">
        <v>8</v>
      </c>
      <c r="AI197" s="74">
        <v>8</v>
      </c>
      <c r="AJ197" s="32">
        <f t="shared" si="3"/>
        <v>156</v>
      </c>
      <c r="AK197" s="33">
        <v>20</v>
      </c>
    </row>
    <row r="198" spans="1:37">
      <c r="A198" s="7" t="str">
        <f>IF(C198=0," ",VLOOKUP(C198,'Список рабочих'!A$1:B$162,2,0))</f>
        <v>Парри А. В.</v>
      </c>
      <c r="B198" s="8"/>
      <c r="C198" s="9" t="s">
        <v>46</v>
      </c>
      <c r="D198" s="10">
        <v>522</v>
      </c>
      <c r="E198" s="72"/>
      <c r="F198" s="72"/>
      <c r="G198" s="72"/>
      <c r="H198" s="72"/>
      <c r="I198" s="73"/>
      <c r="J198" s="73"/>
      <c r="K198" s="72"/>
      <c r="L198" s="72"/>
      <c r="M198" s="72"/>
      <c r="N198" s="72"/>
      <c r="O198" s="72"/>
      <c r="P198" s="73"/>
      <c r="Q198" s="73"/>
      <c r="R198" s="72"/>
      <c r="S198" s="72">
        <v>8</v>
      </c>
      <c r="T198" s="72">
        <v>8</v>
      </c>
      <c r="U198" s="72">
        <v>8</v>
      </c>
      <c r="V198" s="72">
        <v>8</v>
      </c>
      <c r="W198" s="73"/>
      <c r="X198" s="73"/>
      <c r="Y198" s="72">
        <v>8</v>
      </c>
      <c r="Z198" s="72">
        <v>8</v>
      </c>
      <c r="AA198" s="72">
        <v>8</v>
      </c>
      <c r="AB198" s="72">
        <v>8</v>
      </c>
      <c r="AC198" s="72">
        <v>8</v>
      </c>
      <c r="AD198" s="73"/>
      <c r="AE198" s="73"/>
      <c r="AF198" s="72">
        <v>8</v>
      </c>
      <c r="AG198" s="72">
        <v>8</v>
      </c>
      <c r="AH198" s="72">
        <v>8</v>
      </c>
      <c r="AI198" s="74">
        <v>8</v>
      </c>
      <c r="AJ198" s="32">
        <f t="shared" si="3"/>
        <v>104</v>
      </c>
      <c r="AK198" s="33">
        <v>13</v>
      </c>
    </row>
    <row r="199" spans="1:37">
      <c r="A199" s="7" t="str">
        <f>IF(C199=0," ",VLOOKUP(C199,'Список рабочих'!A$1:B$162,2,0))</f>
        <v>Медведев В. К.</v>
      </c>
      <c r="B199" s="8"/>
      <c r="C199" s="9" t="s">
        <v>237</v>
      </c>
      <c r="D199" s="10">
        <v>522</v>
      </c>
      <c r="E199" s="72">
        <v>8</v>
      </c>
      <c r="F199" s="72">
        <v>8</v>
      </c>
      <c r="G199" s="72">
        <v>8</v>
      </c>
      <c r="H199" s="72">
        <v>8</v>
      </c>
      <c r="I199" s="73"/>
      <c r="J199" s="73"/>
      <c r="K199" s="72">
        <v>8</v>
      </c>
      <c r="L199" s="72">
        <v>8</v>
      </c>
      <c r="M199" s="72">
        <v>8</v>
      </c>
      <c r="N199" s="72">
        <v>8</v>
      </c>
      <c r="O199" s="72">
        <v>8</v>
      </c>
      <c r="P199" s="73"/>
      <c r="Q199" s="73"/>
      <c r="R199" s="72">
        <v>8</v>
      </c>
      <c r="S199" s="72">
        <v>8</v>
      </c>
      <c r="T199" s="72">
        <v>8</v>
      </c>
      <c r="U199" s="72">
        <v>8</v>
      </c>
      <c r="V199" s="72">
        <v>8</v>
      </c>
      <c r="W199" s="73"/>
      <c r="X199" s="73"/>
      <c r="Y199" s="72">
        <v>8</v>
      </c>
      <c r="Z199" s="72">
        <v>8</v>
      </c>
      <c r="AA199" s="72">
        <v>8</v>
      </c>
      <c r="AB199" s="72">
        <v>8</v>
      </c>
      <c r="AC199" s="72">
        <v>8</v>
      </c>
      <c r="AD199" s="73"/>
      <c r="AE199" s="73"/>
      <c r="AF199" s="72">
        <v>8</v>
      </c>
      <c r="AG199" s="72">
        <v>8</v>
      </c>
      <c r="AH199" s="72">
        <v>8</v>
      </c>
      <c r="AI199" s="74">
        <v>8</v>
      </c>
      <c r="AJ199" s="32">
        <f t="shared" si="3"/>
        <v>184</v>
      </c>
      <c r="AK199" s="33">
        <v>23</v>
      </c>
    </row>
    <row r="200" spans="1:37">
      <c r="A200" s="7" t="str">
        <f>IF(C200=0," ",VLOOKUP(C200,'Список рабочих'!A$1:B$162,2,0))</f>
        <v>Ермаков В. В.</v>
      </c>
      <c r="B200" s="8"/>
      <c r="C200" s="9" t="s">
        <v>97</v>
      </c>
      <c r="D200" s="10">
        <v>522</v>
      </c>
      <c r="E200" s="11"/>
      <c r="F200" s="11"/>
      <c r="G200" s="11"/>
      <c r="H200" s="11"/>
      <c r="I200" s="12"/>
      <c r="J200" s="12"/>
      <c r="K200" s="11"/>
      <c r="L200" s="11"/>
      <c r="M200" s="11"/>
      <c r="N200" s="11"/>
      <c r="O200" s="11"/>
      <c r="P200" s="12"/>
      <c r="Q200" s="12"/>
      <c r="R200" s="11"/>
      <c r="S200" s="11">
        <v>8</v>
      </c>
      <c r="T200" s="11">
        <v>8</v>
      </c>
      <c r="U200" s="11">
        <v>8</v>
      </c>
      <c r="V200" s="11">
        <v>8</v>
      </c>
      <c r="W200" s="12"/>
      <c r="X200" s="12"/>
      <c r="Y200" s="11">
        <v>8</v>
      </c>
      <c r="Z200" s="11">
        <v>8</v>
      </c>
      <c r="AA200" s="11">
        <v>8</v>
      </c>
      <c r="AB200" s="11">
        <v>8</v>
      </c>
      <c r="AC200" s="11">
        <v>8</v>
      </c>
      <c r="AD200" s="12"/>
      <c r="AE200" s="12"/>
      <c r="AF200" s="11">
        <v>8</v>
      </c>
      <c r="AG200" s="11">
        <v>8</v>
      </c>
      <c r="AH200" s="11">
        <v>8</v>
      </c>
      <c r="AI200" s="37">
        <v>8</v>
      </c>
      <c r="AJ200" s="32">
        <f t="shared" si="3"/>
        <v>104</v>
      </c>
      <c r="AK200" s="33">
        <v>13</v>
      </c>
    </row>
    <row r="201" spans="1:37">
      <c r="A201" s="7" t="str">
        <f>IF(C201=0," ",VLOOKUP(C201,'Список рабочих'!A$1:B$162,2,0))</f>
        <v xml:space="preserve"> </v>
      </c>
      <c r="B201" s="8"/>
      <c r="C201" s="9"/>
      <c r="D201" s="10">
        <v>522</v>
      </c>
      <c r="E201" s="11"/>
      <c r="F201" s="11"/>
      <c r="G201" s="11"/>
      <c r="H201" s="11"/>
      <c r="I201" s="12"/>
      <c r="J201" s="12"/>
      <c r="K201" s="11"/>
      <c r="L201" s="11"/>
      <c r="M201" s="11"/>
      <c r="N201" s="11"/>
      <c r="O201" s="11"/>
      <c r="P201" s="12"/>
      <c r="Q201" s="12"/>
      <c r="R201" s="11"/>
      <c r="S201" s="11"/>
      <c r="T201" s="11"/>
      <c r="U201" s="11"/>
      <c r="V201" s="11"/>
      <c r="W201" s="12"/>
      <c r="X201" s="12"/>
      <c r="Y201" s="11"/>
      <c r="Z201" s="11"/>
      <c r="AA201" s="11"/>
      <c r="AB201" s="11"/>
      <c r="AC201" s="11"/>
      <c r="AD201" s="12"/>
      <c r="AE201" s="12"/>
      <c r="AF201" s="11"/>
      <c r="AG201" s="11"/>
      <c r="AH201" s="11"/>
      <c r="AI201" s="37"/>
      <c r="AJ201" s="32">
        <f t="shared" si="3"/>
        <v>0</v>
      </c>
      <c r="AK201" s="33"/>
    </row>
    <row r="202" spans="1:37">
      <c r="A202" s="7" t="str">
        <f>IF(C202=0," ",VLOOKUP(C202,'Список рабочих'!A$1:B$162,2,0))</f>
        <v xml:space="preserve"> </v>
      </c>
      <c r="B202" s="8"/>
      <c r="C202" s="9"/>
      <c r="D202" s="10">
        <v>522</v>
      </c>
      <c r="E202" s="11"/>
      <c r="F202" s="11"/>
      <c r="G202" s="11"/>
      <c r="H202" s="11"/>
      <c r="I202" s="12"/>
      <c r="J202" s="12"/>
      <c r="K202" s="11"/>
      <c r="L202" s="11"/>
      <c r="M202" s="11"/>
      <c r="N202" s="11"/>
      <c r="O202" s="11"/>
      <c r="P202" s="12"/>
      <c r="Q202" s="12"/>
      <c r="R202" s="11"/>
      <c r="S202" s="11"/>
      <c r="T202" s="11"/>
      <c r="U202" s="11"/>
      <c r="V202" s="11"/>
      <c r="W202" s="12"/>
      <c r="X202" s="12"/>
      <c r="Y202" s="11"/>
      <c r="Z202" s="11"/>
      <c r="AA202" s="11"/>
      <c r="AB202" s="11"/>
      <c r="AC202" s="11"/>
      <c r="AD202" s="12"/>
      <c r="AE202" s="12"/>
      <c r="AF202" s="11"/>
      <c r="AG202" s="11"/>
      <c r="AH202" s="11"/>
      <c r="AI202" s="37"/>
      <c r="AJ202" s="32">
        <f t="shared" si="3"/>
        <v>0</v>
      </c>
      <c r="AK202" s="33"/>
    </row>
    <row r="203" spans="1:37">
      <c r="A203" s="7" t="str">
        <f>IF(C203=0," ",VLOOKUP(C203,'Список рабочих'!A$1:B$162,2,0))</f>
        <v xml:space="preserve"> </v>
      </c>
      <c r="B203" s="8"/>
      <c r="C203" s="9"/>
      <c r="D203" s="10">
        <v>522</v>
      </c>
      <c r="E203" s="11"/>
      <c r="F203" s="11"/>
      <c r="G203" s="11"/>
      <c r="H203" s="11"/>
      <c r="I203" s="12"/>
      <c r="J203" s="12"/>
      <c r="K203" s="11"/>
      <c r="L203" s="11"/>
      <c r="M203" s="11"/>
      <c r="N203" s="11"/>
      <c r="O203" s="11"/>
      <c r="P203" s="12"/>
      <c r="Q203" s="12"/>
      <c r="R203" s="11"/>
      <c r="S203" s="11"/>
      <c r="T203" s="11"/>
      <c r="U203" s="11"/>
      <c r="V203" s="11"/>
      <c r="W203" s="12"/>
      <c r="X203" s="12"/>
      <c r="Y203" s="11"/>
      <c r="Z203" s="11"/>
      <c r="AA203" s="11"/>
      <c r="AB203" s="11"/>
      <c r="AC203" s="11"/>
      <c r="AD203" s="12"/>
      <c r="AE203" s="12"/>
      <c r="AF203" s="11"/>
      <c r="AG203" s="11"/>
      <c r="AH203" s="11"/>
      <c r="AI203" s="37"/>
      <c r="AJ203" s="32">
        <f t="shared" si="3"/>
        <v>0</v>
      </c>
      <c r="AK203" s="33"/>
    </row>
    <row r="204" spans="1:37">
      <c r="A204" s="7" t="str">
        <f>IF(C204=0," ",VLOOKUP(C204,'Список рабочих'!A$1:B$162,2,0))</f>
        <v xml:space="preserve"> </v>
      </c>
      <c r="B204" s="8"/>
      <c r="C204" s="9"/>
      <c r="D204" s="10">
        <v>522</v>
      </c>
      <c r="E204" s="11"/>
      <c r="F204" s="11"/>
      <c r="G204" s="11"/>
      <c r="H204" s="11"/>
      <c r="I204" s="12"/>
      <c r="J204" s="12"/>
      <c r="K204" s="11"/>
      <c r="L204" s="11"/>
      <c r="M204" s="11"/>
      <c r="N204" s="11"/>
      <c r="O204" s="11"/>
      <c r="P204" s="12"/>
      <c r="Q204" s="12"/>
      <c r="R204" s="11"/>
      <c r="S204" s="11"/>
      <c r="T204" s="11"/>
      <c r="U204" s="11"/>
      <c r="V204" s="11"/>
      <c r="W204" s="12"/>
      <c r="X204" s="12"/>
      <c r="Y204" s="11"/>
      <c r="Z204" s="11"/>
      <c r="AA204" s="11"/>
      <c r="AB204" s="11"/>
      <c r="AC204" s="11"/>
      <c r="AD204" s="12"/>
      <c r="AE204" s="12"/>
      <c r="AF204" s="11"/>
      <c r="AG204" s="11"/>
      <c r="AH204" s="11"/>
      <c r="AI204" s="37"/>
      <c r="AJ204" s="32">
        <f t="shared" si="3"/>
        <v>0</v>
      </c>
      <c r="AK204" s="33"/>
    </row>
    <row r="205" spans="1:37">
      <c r="A205" s="7" t="str">
        <f>IF(C205=0," ",VLOOKUP(C205,'Список рабочих'!A$1:B$162,2,0))</f>
        <v xml:space="preserve"> </v>
      </c>
      <c r="B205" s="8"/>
      <c r="C205" s="9"/>
      <c r="D205" s="10">
        <v>522</v>
      </c>
      <c r="E205" s="11"/>
      <c r="F205" s="11"/>
      <c r="G205" s="11"/>
      <c r="H205" s="11"/>
      <c r="I205" s="12"/>
      <c r="J205" s="12"/>
      <c r="K205" s="11"/>
      <c r="L205" s="11"/>
      <c r="M205" s="11"/>
      <c r="N205" s="11"/>
      <c r="O205" s="11"/>
      <c r="P205" s="12"/>
      <c r="Q205" s="12"/>
      <c r="R205" s="11"/>
      <c r="S205" s="11"/>
      <c r="T205" s="11"/>
      <c r="U205" s="11"/>
      <c r="V205" s="11"/>
      <c r="W205" s="12"/>
      <c r="X205" s="12"/>
      <c r="Y205" s="11"/>
      <c r="Z205" s="11"/>
      <c r="AA205" s="11"/>
      <c r="AB205" s="11"/>
      <c r="AC205" s="11"/>
      <c r="AD205" s="12"/>
      <c r="AE205" s="12"/>
      <c r="AF205" s="11"/>
      <c r="AG205" s="11"/>
      <c r="AH205" s="11"/>
      <c r="AI205" s="37"/>
      <c r="AJ205" s="32">
        <f t="shared" si="3"/>
        <v>0</v>
      </c>
      <c r="AK205" s="33"/>
    </row>
    <row r="206" spans="1:37">
      <c r="A206" s="7" t="str">
        <f>IF(C206=0," ",VLOOKUP(C206,'Список рабочих'!A$1:B$162,2,0))</f>
        <v xml:space="preserve"> </v>
      </c>
      <c r="B206" s="8"/>
      <c r="C206" s="9"/>
      <c r="D206" s="10">
        <v>522</v>
      </c>
      <c r="E206" s="11"/>
      <c r="F206" s="11"/>
      <c r="G206" s="11"/>
      <c r="H206" s="11"/>
      <c r="I206" s="12"/>
      <c r="J206" s="12"/>
      <c r="K206" s="11"/>
      <c r="L206" s="11"/>
      <c r="M206" s="11"/>
      <c r="N206" s="11"/>
      <c r="O206" s="11"/>
      <c r="P206" s="12"/>
      <c r="Q206" s="12"/>
      <c r="R206" s="11"/>
      <c r="S206" s="11"/>
      <c r="T206" s="11"/>
      <c r="U206" s="11"/>
      <c r="V206" s="11"/>
      <c r="W206" s="12"/>
      <c r="X206" s="12"/>
      <c r="Y206" s="11"/>
      <c r="Z206" s="11"/>
      <c r="AA206" s="11"/>
      <c r="AB206" s="11"/>
      <c r="AC206" s="11"/>
      <c r="AD206" s="12"/>
      <c r="AE206" s="12"/>
      <c r="AF206" s="11"/>
      <c r="AG206" s="11"/>
      <c r="AH206" s="11"/>
      <c r="AI206" s="37"/>
      <c r="AJ206" s="32">
        <f t="shared" si="3"/>
        <v>0</v>
      </c>
      <c r="AK206" s="33"/>
    </row>
    <row r="207" spans="1:37">
      <c r="A207" s="7" t="str">
        <f>IF(C207=0," ",VLOOKUP(C207,'Список рабочих'!A$1:B$162,2,0))</f>
        <v xml:space="preserve"> </v>
      </c>
      <c r="B207" s="8"/>
      <c r="C207" s="9"/>
      <c r="D207" s="10">
        <v>522</v>
      </c>
      <c r="E207" s="11"/>
      <c r="F207" s="11"/>
      <c r="G207" s="11"/>
      <c r="H207" s="11"/>
      <c r="I207" s="12"/>
      <c r="J207" s="12"/>
      <c r="K207" s="11"/>
      <c r="L207" s="11"/>
      <c r="M207" s="11"/>
      <c r="N207" s="11"/>
      <c r="O207" s="11"/>
      <c r="P207" s="12"/>
      <c r="Q207" s="12"/>
      <c r="R207" s="11"/>
      <c r="S207" s="11"/>
      <c r="T207" s="11"/>
      <c r="U207" s="11"/>
      <c r="V207" s="11"/>
      <c r="W207" s="12"/>
      <c r="X207" s="12"/>
      <c r="Y207" s="11"/>
      <c r="Z207" s="11"/>
      <c r="AA207" s="11"/>
      <c r="AB207" s="11"/>
      <c r="AC207" s="11"/>
      <c r="AD207" s="12"/>
      <c r="AE207" s="12"/>
      <c r="AF207" s="11"/>
      <c r="AG207" s="11"/>
      <c r="AH207" s="11"/>
      <c r="AI207" s="37"/>
      <c r="AJ207" s="32">
        <f t="shared" si="3"/>
        <v>0</v>
      </c>
      <c r="AK207" s="33"/>
    </row>
    <row r="208" spans="1:37">
      <c r="A208" s="464" t="s">
        <v>70</v>
      </c>
      <c r="B208" s="465"/>
      <c r="C208" s="465"/>
      <c r="D208" s="465"/>
      <c r="E208" s="465"/>
      <c r="F208" s="465"/>
      <c r="G208" s="465"/>
      <c r="H208" s="465"/>
      <c r="I208" s="465"/>
      <c r="J208" s="465"/>
      <c r="K208" s="465"/>
      <c r="L208" s="465"/>
      <c r="M208" s="465"/>
      <c r="N208" s="465"/>
      <c r="O208" s="465"/>
      <c r="P208" s="465"/>
      <c r="Q208" s="465"/>
      <c r="R208" s="465"/>
      <c r="S208" s="465"/>
      <c r="T208" s="465"/>
      <c r="U208" s="465"/>
      <c r="V208" s="465"/>
      <c r="W208" s="465"/>
      <c r="X208" s="465"/>
      <c r="Y208" s="465"/>
      <c r="Z208" s="465"/>
      <c r="AA208" s="465"/>
      <c r="AB208" s="465"/>
      <c r="AC208" s="465"/>
      <c r="AD208" s="465"/>
      <c r="AE208" s="465"/>
      <c r="AF208" s="465"/>
      <c r="AG208" s="465"/>
      <c r="AH208" s="465"/>
      <c r="AI208" s="466"/>
      <c r="AJ208" s="38">
        <f>SUM(AJ165:AJ207)</f>
        <v>4031</v>
      </c>
      <c r="AK208" s="38">
        <f>SUM(AK165:AK207)</f>
        <v>558</v>
      </c>
    </row>
    <row r="215" spans="1:37">
      <c r="A215" s="458" t="s">
        <v>243</v>
      </c>
      <c r="B215" s="458"/>
      <c r="C215" s="458"/>
      <c r="D215" s="458"/>
      <c r="E215" s="458"/>
      <c r="F215" s="458"/>
      <c r="G215" s="458"/>
      <c r="H215" s="458"/>
      <c r="I215" s="458"/>
      <c r="J215" s="458"/>
      <c r="K215" s="458"/>
      <c r="L215" s="458"/>
      <c r="M215" s="458"/>
      <c r="N215" s="458"/>
      <c r="O215" s="458"/>
      <c r="P215" s="458"/>
      <c r="Q215" s="458"/>
      <c r="R215" s="458"/>
      <c r="S215" s="458"/>
      <c r="T215" s="458"/>
      <c r="U215" s="458"/>
      <c r="V215" s="458"/>
      <c r="W215" s="458"/>
      <c r="X215" s="458"/>
      <c r="Y215" s="458"/>
      <c r="Z215" s="458"/>
      <c r="AA215" s="458"/>
      <c r="AB215" s="458"/>
      <c r="AC215" s="458"/>
      <c r="AD215" s="458"/>
      <c r="AE215" s="458"/>
      <c r="AF215" s="458"/>
      <c r="AG215" s="458"/>
      <c r="AH215" s="458"/>
      <c r="AI215" s="458"/>
      <c r="AJ215" s="458"/>
      <c r="AK215" s="458"/>
    </row>
    <row r="217" spans="1:37" ht="15.75" thickBot="1"/>
    <row r="218" spans="1:37">
      <c r="A218" s="459" t="s">
        <v>0</v>
      </c>
      <c r="B218" s="460"/>
      <c r="C218" s="1" t="s">
        <v>1</v>
      </c>
      <c r="D218" s="26" t="s">
        <v>2</v>
      </c>
      <c r="E218" s="459" t="s">
        <v>244</v>
      </c>
      <c r="F218" s="463"/>
      <c r="G218" s="463"/>
      <c r="H218" s="463"/>
      <c r="I218" s="463"/>
      <c r="J218" s="463"/>
      <c r="K218" s="463"/>
      <c r="L218" s="463"/>
      <c r="M218" s="463"/>
      <c r="N218" s="463"/>
      <c r="O218" s="463"/>
      <c r="P218" s="463"/>
      <c r="Q218" s="463"/>
      <c r="R218" s="463"/>
      <c r="S218" s="463"/>
      <c r="T218" s="463"/>
      <c r="U218" s="463"/>
      <c r="V218" s="463"/>
      <c r="W218" s="463"/>
      <c r="X218" s="463"/>
      <c r="Y218" s="463"/>
      <c r="Z218" s="463"/>
      <c r="AA218" s="463"/>
      <c r="AB218" s="463"/>
      <c r="AC218" s="463"/>
      <c r="AD218" s="463"/>
      <c r="AE218" s="463"/>
      <c r="AF218" s="463"/>
      <c r="AG218" s="463"/>
      <c r="AH218" s="463"/>
      <c r="AI218" s="460"/>
      <c r="AJ218" s="29" t="s">
        <v>4</v>
      </c>
      <c r="AK218" s="29" t="s">
        <v>4</v>
      </c>
    </row>
    <row r="219" spans="1:37" ht="15.75" thickBot="1">
      <c r="A219" s="461"/>
      <c r="B219" s="462"/>
      <c r="C219" s="2" t="s">
        <v>5</v>
      </c>
      <c r="D219" s="27" t="s">
        <v>6</v>
      </c>
      <c r="E219" s="3">
        <v>1</v>
      </c>
      <c r="F219" s="5">
        <v>2</v>
      </c>
      <c r="G219" s="5">
        <v>3</v>
      </c>
      <c r="H219" s="5">
        <v>4</v>
      </c>
      <c r="I219" s="4">
        <v>5</v>
      </c>
      <c r="J219" s="4">
        <v>6</v>
      </c>
      <c r="K219" s="4">
        <v>7</v>
      </c>
      <c r="L219" s="4">
        <v>8</v>
      </c>
      <c r="M219" s="5">
        <v>9</v>
      </c>
      <c r="N219" s="5">
        <v>10</v>
      </c>
      <c r="O219" s="4">
        <v>11</v>
      </c>
      <c r="P219" s="4">
        <v>12</v>
      </c>
      <c r="Q219" s="4">
        <v>13</v>
      </c>
      <c r="R219" s="4">
        <v>14</v>
      </c>
      <c r="S219" s="4">
        <v>15</v>
      </c>
      <c r="T219" s="5">
        <v>16</v>
      </c>
      <c r="U219" s="5">
        <v>17</v>
      </c>
      <c r="V219" s="4">
        <v>18</v>
      </c>
      <c r="W219" s="4">
        <v>19</v>
      </c>
      <c r="X219" s="4">
        <v>20</v>
      </c>
      <c r="Y219" s="4">
        <v>21</v>
      </c>
      <c r="Z219" s="4">
        <v>22</v>
      </c>
      <c r="AA219" s="5">
        <v>23</v>
      </c>
      <c r="AB219" s="5">
        <v>24</v>
      </c>
      <c r="AC219" s="4">
        <v>25</v>
      </c>
      <c r="AD219" s="4">
        <v>26</v>
      </c>
      <c r="AE219" s="4">
        <v>27</v>
      </c>
      <c r="AF219" s="4">
        <v>28</v>
      </c>
      <c r="AG219" s="4">
        <v>29</v>
      </c>
      <c r="AH219" s="5">
        <v>30</v>
      </c>
      <c r="AI219" s="36"/>
      <c r="AJ219" s="30" t="s">
        <v>38</v>
      </c>
      <c r="AK219" s="31" t="s">
        <v>39</v>
      </c>
    </row>
    <row r="220" spans="1:37">
      <c r="A220" s="7" t="str">
        <f>IF(C220=0," ",VLOOKUP(C220,'Список рабочих'!A$1:B$162,2,0))</f>
        <v>Галицкий А. В.</v>
      </c>
      <c r="B220" s="8"/>
      <c r="C220" s="9" t="s">
        <v>89</v>
      </c>
      <c r="D220" s="10">
        <v>522</v>
      </c>
      <c r="E220" s="79">
        <v>8</v>
      </c>
      <c r="F220" s="86"/>
      <c r="G220" s="86"/>
      <c r="H220" s="86"/>
      <c r="I220" s="79">
        <v>8</v>
      </c>
      <c r="J220" s="79">
        <v>8</v>
      </c>
      <c r="K220" s="79">
        <v>8</v>
      </c>
      <c r="L220" s="79">
        <v>8</v>
      </c>
      <c r="M220" s="86"/>
      <c r="N220" s="86"/>
      <c r="O220" s="79">
        <v>8</v>
      </c>
      <c r="P220" s="79"/>
      <c r="Q220" s="79">
        <v>8</v>
      </c>
      <c r="R220" s="79">
        <v>8</v>
      </c>
      <c r="S220" s="79">
        <v>8</v>
      </c>
      <c r="T220" s="86"/>
      <c r="U220" s="86"/>
      <c r="V220" s="79">
        <v>8</v>
      </c>
      <c r="W220" s="79">
        <v>8</v>
      </c>
      <c r="X220" s="79">
        <v>8</v>
      </c>
      <c r="Y220" s="79">
        <v>8</v>
      </c>
      <c r="Z220" s="79">
        <v>8</v>
      </c>
      <c r="AA220" s="86"/>
      <c r="AB220" s="86"/>
      <c r="AC220" s="79">
        <v>8</v>
      </c>
      <c r="AD220" s="79">
        <v>8</v>
      </c>
      <c r="AE220" s="80">
        <v>8</v>
      </c>
      <c r="AF220" s="79">
        <v>8</v>
      </c>
      <c r="AG220" s="79">
        <v>8</v>
      </c>
      <c r="AH220" s="86"/>
      <c r="AI220" s="81"/>
      <c r="AJ220" s="13">
        <f>SUM(E220:AI220)</f>
        <v>152</v>
      </c>
      <c r="AK220" s="14">
        <f t="shared" ref="AK220:AK262" si="4">COUNT(E220:AI220)</f>
        <v>19</v>
      </c>
    </row>
    <row r="221" spans="1:37">
      <c r="A221" s="7" t="str">
        <f>IF(C221=0," ",VLOOKUP(C221,'Список рабочих'!A$1:B$162,2,0))</f>
        <v>Парри А. В.</v>
      </c>
      <c r="B221" s="8"/>
      <c r="C221" s="9" t="s">
        <v>46</v>
      </c>
      <c r="D221" s="10">
        <v>522</v>
      </c>
      <c r="E221" s="82">
        <v>8</v>
      </c>
      <c r="F221" s="87"/>
      <c r="G221" s="87"/>
      <c r="H221" s="87"/>
      <c r="I221" s="82">
        <v>8</v>
      </c>
      <c r="J221" s="82">
        <v>8</v>
      </c>
      <c r="K221" s="82">
        <v>8</v>
      </c>
      <c r="L221" s="82">
        <v>8</v>
      </c>
      <c r="M221" s="87"/>
      <c r="N221" s="87"/>
      <c r="O221" s="82">
        <v>8</v>
      </c>
      <c r="P221" s="82">
        <v>8</v>
      </c>
      <c r="Q221" s="82">
        <v>8</v>
      </c>
      <c r="R221" s="82">
        <v>8</v>
      </c>
      <c r="S221" s="82">
        <v>8</v>
      </c>
      <c r="T221" s="87"/>
      <c r="U221" s="87"/>
      <c r="V221" s="82">
        <v>8</v>
      </c>
      <c r="W221" s="82">
        <v>8</v>
      </c>
      <c r="X221" s="82">
        <v>8</v>
      </c>
      <c r="Y221" s="82">
        <v>8</v>
      </c>
      <c r="Z221" s="82">
        <v>8</v>
      </c>
      <c r="AA221" s="87"/>
      <c r="AB221" s="87"/>
      <c r="AC221" s="82">
        <v>8</v>
      </c>
      <c r="AD221" s="82">
        <v>8</v>
      </c>
      <c r="AE221" s="82">
        <v>8</v>
      </c>
      <c r="AF221" s="82">
        <v>8</v>
      </c>
      <c r="AG221" s="82"/>
      <c r="AH221" s="87"/>
      <c r="AI221" s="83"/>
      <c r="AJ221" s="32">
        <f t="shared" ref="AJ221:AJ262" si="5">SUM(E221:AI221)</f>
        <v>152</v>
      </c>
      <c r="AK221" s="33">
        <f t="shared" si="4"/>
        <v>19</v>
      </c>
    </row>
    <row r="222" spans="1:37">
      <c r="A222" s="7" t="str">
        <f>IF(C222=0," ",VLOOKUP(C222,'Список рабочих'!A$1:B$162,2,0))</f>
        <v>Медведев В. К.</v>
      </c>
      <c r="B222" s="8"/>
      <c r="C222" s="9" t="s">
        <v>237</v>
      </c>
      <c r="D222" s="10">
        <v>522</v>
      </c>
      <c r="E222" s="82">
        <v>8</v>
      </c>
      <c r="F222" s="87"/>
      <c r="G222" s="87"/>
      <c r="H222" s="87"/>
      <c r="I222" s="82">
        <v>8</v>
      </c>
      <c r="J222" s="82">
        <v>8</v>
      </c>
      <c r="K222" s="82">
        <v>8</v>
      </c>
      <c r="L222" s="82">
        <v>8</v>
      </c>
      <c r="M222" s="87"/>
      <c r="N222" s="87"/>
      <c r="O222" s="82">
        <v>8</v>
      </c>
      <c r="P222" s="82">
        <v>8</v>
      </c>
      <c r="Q222" s="82">
        <v>8</v>
      </c>
      <c r="R222" s="82"/>
      <c r="S222" s="82"/>
      <c r="T222" s="87"/>
      <c r="U222" s="87"/>
      <c r="V222" s="82"/>
      <c r="W222" s="82"/>
      <c r="X222" s="82"/>
      <c r="Y222" s="82"/>
      <c r="Z222" s="82"/>
      <c r="AA222" s="87"/>
      <c r="AB222" s="87"/>
      <c r="AC222" s="82"/>
      <c r="AD222" s="82"/>
      <c r="AE222" s="82"/>
      <c r="AF222" s="82"/>
      <c r="AG222" s="82"/>
      <c r="AH222" s="87"/>
      <c r="AI222" s="83"/>
      <c r="AJ222" s="32">
        <f t="shared" si="5"/>
        <v>64</v>
      </c>
      <c r="AK222" s="33">
        <f t="shared" si="4"/>
        <v>8</v>
      </c>
    </row>
    <row r="223" spans="1:37">
      <c r="A223" s="7" t="str">
        <f>IF(C223=0," ",VLOOKUP(C223,'Список рабочих'!A$1:B$162,2,0))</f>
        <v>Вдовин А. А.</v>
      </c>
      <c r="B223" s="8"/>
      <c r="C223" s="9" t="s">
        <v>84</v>
      </c>
      <c r="D223" s="10">
        <v>522</v>
      </c>
      <c r="E223" s="84">
        <v>7.2</v>
      </c>
      <c r="F223" s="88"/>
      <c r="G223" s="88"/>
      <c r="H223" s="88"/>
      <c r="I223" s="84">
        <v>7.2</v>
      </c>
      <c r="J223" s="84">
        <v>7.2</v>
      </c>
      <c r="K223" s="84">
        <v>7.2</v>
      </c>
      <c r="L223" s="84">
        <v>7.2</v>
      </c>
      <c r="M223" s="88"/>
      <c r="N223" s="88"/>
      <c r="O223" s="84">
        <v>7.2</v>
      </c>
      <c r="P223" s="84">
        <v>7.2</v>
      </c>
      <c r="Q223" s="84">
        <v>4</v>
      </c>
      <c r="R223" s="84">
        <v>7.2</v>
      </c>
      <c r="S223" s="84">
        <v>7.2</v>
      </c>
      <c r="T223" s="88"/>
      <c r="U223" s="88"/>
      <c r="V223" s="84">
        <v>7.2</v>
      </c>
      <c r="W223" s="84">
        <v>7.2</v>
      </c>
      <c r="X223" s="84">
        <v>7.2</v>
      </c>
      <c r="Y223" s="84">
        <v>7.2</v>
      </c>
      <c r="Z223" s="84"/>
      <c r="AA223" s="88"/>
      <c r="AB223" s="88"/>
      <c r="AC223" s="84">
        <v>7.2</v>
      </c>
      <c r="AD223" s="84">
        <v>7.2</v>
      </c>
      <c r="AE223" s="84">
        <v>7.2</v>
      </c>
      <c r="AF223" s="84">
        <v>7.2</v>
      </c>
      <c r="AG223" s="84">
        <v>7.2</v>
      </c>
      <c r="AH223" s="88"/>
      <c r="AI223" s="85"/>
      <c r="AJ223" s="32">
        <f t="shared" si="5"/>
        <v>133.60000000000002</v>
      </c>
      <c r="AK223" s="33">
        <f t="shared" si="4"/>
        <v>19</v>
      </c>
    </row>
    <row r="224" spans="1:37">
      <c r="A224" s="7" t="str">
        <f>IF(C224=0," ",VLOOKUP(C224,'Список рабочих'!A$1:B$162,2,0))</f>
        <v>Головкин А. В.</v>
      </c>
      <c r="B224" s="8"/>
      <c r="C224" s="9" t="s">
        <v>17</v>
      </c>
      <c r="D224" s="10">
        <v>522</v>
      </c>
      <c r="E224" s="84">
        <v>7.2</v>
      </c>
      <c r="F224" s="88"/>
      <c r="G224" s="88"/>
      <c r="H224" s="88"/>
      <c r="I224" s="84">
        <v>7.2</v>
      </c>
      <c r="J224" s="84">
        <v>7.2</v>
      </c>
      <c r="K224" s="84">
        <v>7.2</v>
      </c>
      <c r="L224" s="84">
        <v>7.2</v>
      </c>
      <c r="M224" s="88"/>
      <c r="N224" s="88"/>
      <c r="O224" s="84">
        <v>7.2</v>
      </c>
      <c r="P224" s="84">
        <v>7.2</v>
      </c>
      <c r="Q224" s="84">
        <v>7.2</v>
      </c>
      <c r="R224" s="84">
        <v>7.2</v>
      </c>
      <c r="S224" s="84">
        <v>7.2</v>
      </c>
      <c r="T224" s="88"/>
      <c r="U224" s="88"/>
      <c r="V224" s="84"/>
      <c r="W224" s="84">
        <v>7.2</v>
      </c>
      <c r="X224" s="84">
        <v>7.2</v>
      </c>
      <c r="Y224" s="84">
        <v>7.2</v>
      </c>
      <c r="Z224" s="84">
        <v>7.2</v>
      </c>
      <c r="AA224" s="88"/>
      <c r="AB224" s="88"/>
      <c r="AC224" s="84">
        <v>7.2</v>
      </c>
      <c r="AD224" s="84">
        <v>7.2</v>
      </c>
      <c r="AE224" s="84">
        <v>7.2</v>
      </c>
      <c r="AF224" s="84">
        <v>7.2</v>
      </c>
      <c r="AG224" s="84">
        <v>7.2</v>
      </c>
      <c r="AH224" s="88"/>
      <c r="AI224" s="85"/>
      <c r="AJ224" s="32">
        <f t="shared" si="5"/>
        <v>136.80000000000001</v>
      </c>
      <c r="AK224" s="33">
        <f t="shared" si="4"/>
        <v>19</v>
      </c>
    </row>
    <row r="225" spans="1:37">
      <c r="A225" s="7" t="str">
        <f>IF(C225=0," ",VLOOKUP(C225,'Список рабочих'!A$1:B$162,2,0))</f>
        <v>Захаров В. К.</v>
      </c>
      <c r="B225" s="8"/>
      <c r="C225" s="9" t="s">
        <v>21</v>
      </c>
      <c r="D225" s="10">
        <v>522</v>
      </c>
      <c r="E225" s="84"/>
      <c r="F225" s="88"/>
      <c r="G225" s="88"/>
      <c r="H225" s="88"/>
      <c r="I225" s="84"/>
      <c r="J225" s="84"/>
      <c r="K225" s="84"/>
      <c r="L225" s="84"/>
      <c r="M225" s="88"/>
      <c r="N225" s="88"/>
      <c r="O225" s="84"/>
      <c r="P225" s="84"/>
      <c r="Q225" s="84"/>
      <c r="R225" s="84"/>
      <c r="S225" s="84"/>
      <c r="T225" s="88"/>
      <c r="U225" s="88"/>
      <c r="V225" s="84"/>
      <c r="W225" s="84"/>
      <c r="X225" s="84"/>
      <c r="Y225" s="84"/>
      <c r="Z225" s="84"/>
      <c r="AA225" s="88"/>
      <c r="AB225" s="88"/>
      <c r="AC225" s="84">
        <v>6</v>
      </c>
      <c r="AD225" s="84">
        <v>7.2</v>
      </c>
      <c r="AE225" s="84">
        <v>7.2</v>
      </c>
      <c r="AF225" s="84">
        <v>7.2</v>
      </c>
      <c r="AG225" s="84">
        <v>7.2</v>
      </c>
      <c r="AH225" s="88"/>
      <c r="AI225" s="85"/>
      <c r="AJ225" s="32">
        <f t="shared" si="5"/>
        <v>34.799999999999997</v>
      </c>
      <c r="AK225" s="33">
        <f t="shared" si="4"/>
        <v>5</v>
      </c>
    </row>
    <row r="226" spans="1:37">
      <c r="A226" s="7" t="str">
        <f>IF(C226=0," ",VLOOKUP(C226,'Список рабочих'!A$1:B$162,2,0))</f>
        <v>Иванов Д. В.</v>
      </c>
      <c r="B226" s="8"/>
      <c r="C226" s="9" t="s">
        <v>107</v>
      </c>
      <c r="D226" s="10">
        <v>522</v>
      </c>
      <c r="E226" s="84">
        <v>7.2</v>
      </c>
      <c r="F226" s="88"/>
      <c r="G226" s="88"/>
      <c r="H226" s="88"/>
      <c r="I226" s="84">
        <v>7.2</v>
      </c>
      <c r="J226" s="84">
        <v>7.2</v>
      </c>
      <c r="K226" s="84">
        <v>7.2</v>
      </c>
      <c r="L226" s="84">
        <v>7.2</v>
      </c>
      <c r="M226" s="88"/>
      <c r="N226" s="88"/>
      <c r="O226" s="84">
        <v>7.2</v>
      </c>
      <c r="P226" s="84">
        <v>7.2</v>
      </c>
      <c r="Q226" s="84">
        <v>7.2</v>
      </c>
      <c r="R226" s="84">
        <v>7.2</v>
      </c>
      <c r="S226" s="84">
        <v>4</v>
      </c>
      <c r="T226" s="88"/>
      <c r="U226" s="88"/>
      <c r="V226" s="84"/>
      <c r="W226" s="84">
        <v>7.2</v>
      </c>
      <c r="X226" s="84">
        <v>6.2</v>
      </c>
      <c r="Y226" s="84">
        <v>7.2</v>
      </c>
      <c r="Z226" s="84">
        <v>4</v>
      </c>
      <c r="AA226" s="88"/>
      <c r="AB226" s="88"/>
      <c r="AC226" s="84">
        <v>7.2</v>
      </c>
      <c r="AD226" s="84">
        <v>4</v>
      </c>
      <c r="AE226" s="84">
        <v>7.2</v>
      </c>
      <c r="AF226" s="84">
        <v>6.5</v>
      </c>
      <c r="AG226" s="84">
        <v>7.2</v>
      </c>
      <c r="AH226" s="88"/>
      <c r="AI226" s="85"/>
      <c r="AJ226" s="32">
        <f t="shared" si="5"/>
        <v>125.50000000000003</v>
      </c>
      <c r="AK226" s="33">
        <f t="shared" si="4"/>
        <v>19</v>
      </c>
    </row>
    <row r="227" spans="1:37">
      <c r="A227" s="15" t="str">
        <f>IF(C227=0," ",VLOOKUP(C227,'Список рабочих'!A$1:B$162,2,0))</f>
        <v>Исаков С. А.</v>
      </c>
      <c r="B227" s="16"/>
      <c r="C227" s="17" t="s">
        <v>26</v>
      </c>
      <c r="D227" s="10">
        <v>522</v>
      </c>
      <c r="E227" s="84">
        <v>7.2</v>
      </c>
      <c r="F227" s="88"/>
      <c r="G227" s="88"/>
      <c r="H227" s="88"/>
      <c r="I227" s="84">
        <v>7.2</v>
      </c>
      <c r="J227" s="84">
        <v>6.2</v>
      </c>
      <c r="K227" s="84">
        <v>7.2</v>
      </c>
      <c r="L227" s="84">
        <v>7.2</v>
      </c>
      <c r="M227" s="88"/>
      <c r="N227" s="88"/>
      <c r="O227" s="84">
        <v>7.2</v>
      </c>
      <c r="P227" s="84">
        <v>7.2</v>
      </c>
      <c r="Q227" s="84">
        <v>7.2</v>
      </c>
      <c r="R227" s="84">
        <v>7.2</v>
      </c>
      <c r="S227" s="84">
        <v>7.2</v>
      </c>
      <c r="T227" s="88"/>
      <c r="U227" s="88"/>
      <c r="V227" s="84">
        <v>7.2</v>
      </c>
      <c r="W227" s="84">
        <v>7.2</v>
      </c>
      <c r="X227" s="84">
        <v>7.2</v>
      </c>
      <c r="Y227" s="84">
        <v>7.2</v>
      </c>
      <c r="Z227" s="84">
        <v>7.2</v>
      </c>
      <c r="AA227" s="88"/>
      <c r="AB227" s="88"/>
      <c r="AC227" s="84">
        <v>7.2</v>
      </c>
      <c r="AD227" s="84">
        <v>7.2</v>
      </c>
      <c r="AE227" s="84">
        <v>7.2</v>
      </c>
      <c r="AF227" s="84">
        <v>7.2</v>
      </c>
      <c r="AG227" s="84">
        <v>7.2</v>
      </c>
      <c r="AH227" s="88"/>
      <c r="AI227" s="85"/>
      <c r="AJ227" s="32">
        <f t="shared" si="5"/>
        <v>143</v>
      </c>
      <c r="AK227" s="33">
        <f t="shared" si="4"/>
        <v>20</v>
      </c>
    </row>
    <row r="228" spans="1:37">
      <c r="A228" s="7" t="str">
        <f>IF(C228=0," ",VLOOKUP(C228,'Список рабочих'!A$1:B$162,2,0))</f>
        <v>Кондратюк И. М.</v>
      </c>
      <c r="B228" s="8"/>
      <c r="C228" s="9" t="s">
        <v>93</v>
      </c>
      <c r="D228" s="10">
        <v>522</v>
      </c>
      <c r="E228" s="84">
        <v>7.2</v>
      </c>
      <c r="F228" s="88"/>
      <c r="G228" s="88"/>
      <c r="H228" s="88"/>
      <c r="I228" s="84">
        <v>7.2</v>
      </c>
      <c r="J228" s="84">
        <v>7.2</v>
      </c>
      <c r="K228" s="84">
        <v>7.2</v>
      </c>
      <c r="L228" s="84">
        <v>7.2</v>
      </c>
      <c r="M228" s="88"/>
      <c r="N228" s="88"/>
      <c r="O228" s="84">
        <v>7.2</v>
      </c>
      <c r="P228" s="84">
        <v>7.2</v>
      </c>
      <c r="Q228" s="84">
        <v>7.2</v>
      </c>
      <c r="R228" s="84">
        <v>7.2</v>
      </c>
      <c r="S228" s="84">
        <v>7.2</v>
      </c>
      <c r="T228" s="88"/>
      <c r="U228" s="88"/>
      <c r="V228" s="84">
        <v>7.2</v>
      </c>
      <c r="W228" s="84">
        <v>7.2</v>
      </c>
      <c r="X228" s="84">
        <v>7.2</v>
      </c>
      <c r="Y228" s="84">
        <v>7.2</v>
      </c>
      <c r="Z228" s="84">
        <v>7.2</v>
      </c>
      <c r="AA228" s="88"/>
      <c r="AB228" s="88"/>
      <c r="AC228" s="84">
        <v>7.2</v>
      </c>
      <c r="AD228" s="84">
        <v>7.2</v>
      </c>
      <c r="AE228" s="84">
        <v>7.2</v>
      </c>
      <c r="AF228" s="84">
        <v>7.2</v>
      </c>
      <c r="AG228" s="84">
        <v>7.2</v>
      </c>
      <c r="AH228" s="88"/>
      <c r="AI228" s="85"/>
      <c r="AJ228" s="32">
        <f t="shared" si="5"/>
        <v>144</v>
      </c>
      <c r="AK228" s="33">
        <f t="shared" si="4"/>
        <v>20</v>
      </c>
    </row>
    <row r="229" spans="1:37">
      <c r="A229" s="7" t="str">
        <f>IF(C229=0," ",VLOOKUP(C229,'Список рабочих'!A$1:B$162,2,0))</f>
        <v>Свояков Н. А.</v>
      </c>
      <c r="B229" s="8"/>
      <c r="C229" s="9" t="s">
        <v>49</v>
      </c>
      <c r="D229" s="10">
        <v>522</v>
      </c>
      <c r="E229" s="84">
        <v>7.2</v>
      </c>
      <c r="F229" s="88"/>
      <c r="G229" s="88"/>
      <c r="H229" s="88"/>
      <c r="I229" s="84">
        <v>7.2</v>
      </c>
      <c r="J229" s="84">
        <v>7.2</v>
      </c>
      <c r="K229" s="84">
        <v>7.2</v>
      </c>
      <c r="L229" s="84">
        <v>7.2</v>
      </c>
      <c r="M229" s="88"/>
      <c r="N229" s="88"/>
      <c r="O229" s="84">
        <v>7.2</v>
      </c>
      <c r="P229" s="84">
        <v>7.2</v>
      </c>
      <c r="Q229" s="84">
        <v>7.2</v>
      </c>
      <c r="R229" s="84">
        <v>7.2</v>
      </c>
      <c r="S229" s="84">
        <v>7.2</v>
      </c>
      <c r="T229" s="88"/>
      <c r="U229" s="88"/>
      <c r="V229" s="84">
        <v>7.2</v>
      </c>
      <c r="W229" s="84">
        <v>7.2</v>
      </c>
      <c r="X229" s="84">
        <v>7.2</v>
      </c>
      <c r="Y229" s="84">
        <v>7.2</v>
      </c>
      <c r="Z229" s="84">
        <v>7.2</v>
      </c>
      <c r="AA229" s="88"/>
      <c r="AB229" s="88"/>
      <c r="AC229" s="84">
        <v>7.2</v>
      </c>
      <c r="AD229" s="84">
        <v>7.2</v>
      </c>
      <c r="AE229" s="84">
        <v>7.2</v>
      </c>
      <c r="AF229" s="84">
        <v>7.2</v>
      </c>
      <c r="AG229" s="84">
        <v>7.2</v>
      </c>
      <c r="AH229" s="88"/>
      <c r="AI229" s="85"/>
      <c r="AJ229" s="32">
        <f t="shared" si="5"/>
        <v>144</v>
      </c>
      <c r="AK229" s="33">
        <f t="shared" si="4"/>
        <v>20</v>
      </c>
    </row>
    <row r="230" spans="1:37">
      <c r="A230" s="7" t="str">
        <f>IF(C230=0," ",VLOOKUP(C230,'Список рабочих'!A$1:B$162,2,0))</f>
        <v>Варшуков А.В.</v>
      </c>
      <c r="B230" s="8"/>
      <c r="C230" s="9" t="s">
        <v>73</v>
      </c>
      <c r="D230" s="10">
        <v>522</v>
      </c>
      <c r="E230" s="84"/>
      <c r="F230" s="88"/>
      <c r="G230" s="88"/>
      <c r="H230" s="88"/>
      <c r="I230" s="84"/>
      <c r="J230" s="84"/>
      <c r="K230" s="84"/>
      <c r="L230" s="84"/>
      <c r="M230" s="88"/>
      <c r="N230" s="88"/>
      <c r="O230" s="84"/>
      <c r="P230" s="84"/>
      <c r="Q230" s="84"/>
      <c r="R230" s="84"/>
      <c r="S230" s="84"/>
      <c r="T230" s="88"/>
      <c r="U230" s="88"/>
      <c r="V230" s="84"/>
      <c r="W230" s="84">
        <v>7.2</v>
      </c>
      <c r="X230" s="84">
        <v>7.2</v>
      </c>
      <c r="Y230" s="84">
        <v>7.2</v>
      </c>
      <c r="Z230" s="84">
        <v>7.2</v>
      </c>
      <c r="AA230" s="88"/>
      <c r="AB230" s="88"/>
      <c r="AC230" s="84">
        <v>7.2</v>
      </c>
      <c r="AD230" s="84">
        <v>7.2</v>
      </c>
      <c r="AE230" s="84">
        <v>7.2</v>
      </c>
      <c r="AF230" s="84">
        <v>7.2</v>
      </c>
      <c r="AG230" s="84">
        <v>7.2</v>
      </c>
      <c r="AH230" s="88"/>
      <c r="AI230" s="85"/>
      <c r="AJ230" s="32">
        <f t="shared" si="5"/>
        <v>64.800000000000011</v>
      </c>
      <c r="AK230" s="33">
        <f t="shared" si="4"/>
        <v>9</v>
      </c>
    </row>
    <row r="231" spans="1:37">
      <c r="A231" s="7" t="str">
        <f>IF(C231=0," ",VLOOKUP(C231,'Список рабочих'!A$1:B$162,2,0))</f>
        <v>Бойков А. А.</v>
      </c>
      <c r="B231" s="8"/>
      <c r="C231" s="9" t="s">
        <v>8</v>
      </c>
      <c r="D231" s="10">
        <v>522</v>
      </c>
      <c r="E231" s="84"/>
      <c r="F231" s="88"/>
      <c r="G231" s="88"/>
      <c r="H231" s="88"/>
      <c r="I231" s="84"/>
      <c r="J231" s="84"/>
      <c r="K231" s="84"/>
      <c r="L231" s="84"/>
      <c r="M231" s="88"/>
      <c r="N231" s="88"/>
      <c r="O231" s="84"/>
      <c r="P231" s="84"/>
      <c r="Q231" s="84"/>
      <c r="R231" s="84"/>
      <c r="S231" s="84"/>
      <c r="T231" s="88"/>
      <c r="U231" s="88"/>
      <c r="V231" s="84">
        <v>7.2</v>
      </c>
      <c r="W231" s="84">
        <v>7.2</v>
      </c>
      <c r="X231" s="84">
        <v>7.2</v>
      </c>
      <c r="Y231" s="84">
        <v>7.2</v>
      </c>
      <c r="Z231" s="84">
        <v>7.2</v>
      </c>
      <c r="AA231" s="88"/>
      <c r="AB231" s="88"/>
      <c r="AC231" s="84">
        <v>7.2</v>
      </c>
      <c r="AD231" s="84">
        <v>7.2</v>
      </c>
      <c r="AE231" s="84">
        <v>7.2</v>
      </c>
      <c r="AF231" s="84">
        <v>7.2</v>
      </c>
      <c r="AG231" s="84">
        <v>7.2</v>
      </c>
      <c r="AH231" s="88"/>
      <c r="AI231" s="85"/>
      <c r="AJ231" s="32">
        <f t="shared" si="5"/>
        <v>72.000000000000014</v>
      </c>
      <c r="AK231" s="33">
        <f t="shared" si="4"/>
        <v>10</v>
      </c>
    </row>
    <row r="232" spans="1:37">
      <c r="A232" s="18" t="str">
        <f>IF(C232=0," ",VLOOKUP(C232,'Список рабочих'!A$1:B$162,2,0))</f>
        <v>Бельтюков Д.</v>
      </c>
      <c r="B232" s="19"/>
      <c r="C232" s="9" t="s">
        <v>187</v>
      </c>
      <c r="D232" s="10">
        <v>522</v>
      </c>
      <c r="E232" s="84"/>
      <c r="F232" s="88"/>
      <c r="G232" s="88"/>
      <c r="H232" s="88"/>
      <c r="I232" s="84"/>
      <c r="J232" s="84"/>
      <c r="K232" s="84"/>
      <c r="L232" s="84"/>
      <c r="M232" s="88"/>
      <c r="N232" s="88"/>
      <c r="O232" s="84"/>
      <c r="P232" s="84"/>
      <c r="Q232" s="84"/>
      <c r="R232" s="84"/>
      <c r="S232" s="84"/>
      <c r="T232" s="88"/>
      <c r="U232" s="88"/>
      <c r="V232" s="84"/>
      <c r="W232" s="84"/>
      <c r="X232" s="84"/>
      <c r="Y232" s="84"/>
      <c r="Z232" s="84"/>
      <c r="AA232" s="88"/>
      <c r="AB232" s="88"/>
      <c r="AC232" s="84">
        <v>7.2</v>
      </c>
      <c r="AD232" s="84">
        <v>7.2</v>
      </c>
      <c r="AE232" s="84">
        <v>7.2</v>
      </c>
      <c r="AF232" s="84">
        <v>7.2</v>
      </c>
      <c r="AG232" s="84">
        <v>7.2</v>
      </c>
      <c r="AH232" s="88"/>
      <c r="AI232" s="85"/>
      <c r="AJ232" s="32">
        <f t="shared" si="5"/>
        <v>36</v>
      </c>
      <c r="AK232" s="33">
        <f t="shared" si="4"/>
        <v>5</v>
      </c>
    </row>
    <row r="233" spans="1:37">
      <c r="A233" s="20" t="str">
        <f>IF(C233=0," ",VLOOKUP(C233,'Список рабочих'!A$1:B$162,2,0))</f>
        <v>Васьковский С. В.</v>
      </c>
      <c r="B233" s="21"/>
      <c r="C233" s="17" t="s">
        <v>191</v>
      </c>
      <c r="D233" s="10">
        <v>522</v>
      </c>
      <c r="E233" s="84"/>
      <c r="F233" s="88"/>
      <c r="G233" s="88"/>
      <c r="H233" s="88"/>
      <c r="I233" s="84">
        <v>7.2</v>
      </c>
      <c r="J233" s="84">
        <v>7.2</v>
      </c>
      <c r="K233" s="84">
        <v>7.2</v>
      </c>
      <c r="L233" s="84">
        <v>7.2</v>
      </c>
      <c r="M233" s="88"/>
      <c r="N233" s="88"/>
      <c r="O233" s="84">
        <v>7.2</v>
      </c>
      <c r="P233" s="84">
        <v>7.2</v>
      </c>
      <c r="Q233" s="84">
        <v>7.2</v>
      </c>
      <c r="R233" s="84">
        <v>7.2</v>
      </c>
      <c r="S233" s="84">
        <v>7.2</v>
      </c>
      <c r="T233" s="88"/>
      <c r="U233" s="88"/>
      <c r="V233" s="84">
        <v>7.2</v>
      </c>
      <c r="W233" s="84">
        <v>7.2</v>
      </c>
      <c r="X233" s="84">
        <v>7.2</v>
      </c>
      <c r="Y233" s="84">
        <v>7.2</v>
      </c>
      <c r="Z233" s="84">
        <v>7.2</v>
      </c>
      <c r="AA233" s="88"/>
      <c r="AB233" s="88"/>
      <c r="AC233" s="84">
        <v>7.2</v>
      </c>
      <c r="AD233" s="84">
        <v>7.2</v>
      </c>
      <c r="AE233" s="84">
        <v>7.2</v>
      </c>
      <c r="AF233" s="84">
        <v>7.2</v>
      </c>
      <c r="AG233" s="84">
        <v>7.2</v>
      </c>
      <c r="AH233" s="88"/>
      <c r="AI233" s="85"/>
      <c r="AJ233" s="32">
        <f t="shared" si="5"/>
        <v>136.80000000000001</v>
      </c>
      <c r="AK233" s="33">
        <f t="shared" si="4"/>
        <v>19</v>
      </c>
    </row>
    <row r="234" spans="1:37">
      <c r="A234" s="7" t="str">
        <f>IF(C234=0," ",VLOOKUP(C234,'Список рабочих'!A$1:B$162,2,0))</f>
        <v>Жуков С. А.</v>
      </c>
      <c r="B234" s="8"/>
      <c r="C234" s="9" t="s">
        <v>101</v>
      </c>
      <c r="D234" s="10">
        <v>522</v>
      </c>
      <c r="E234" s="84"/>
      <c r="F234" s="88"/>
      <c r="G234" s="88"/>
      <c r="H234" s="88"/>
      <c r="I234" s="84">
        <v>7.2</v>
      </c>
      <c r="J234" s="84">
        <v>7.2</v>
      </c>
      <c r="K234" s="84">
        <v>7.2</v>
      </c>
      <c r="L234" s="84">
        <v>7.2</v>
      </c>
      <c r="M234" s="88"/>
      <c r="N234" s="88"/>
      <c r="O234" s="84">
        <v>7.2</v>
      </c>
      <c r="P234" s="84">
        <v>7.2</v>
      </c>
      <c r="Q234" s="84">
        <v>7.2</v>
      </c>
      <c r="R234" s="84">
        <v>7.2</v>
      </c>
      <c r="S234" s="84">
        <v>7.2</v>
      </c>
      <c r="T234" s="88"/>
      <c r="U234" s="88"/>
      <c r="V234" s="84">
        <v>7.2</v>
      </c>
      <c r="W234" s="84">
        <v>7.2</v>
      </c>
      <c r="X234" s="84">
        <v>7.2</v>
      </c>
      <c r="Y234" s="84">
        <v>7.2</v>
      </c>
      <c r="Z234" s="84">
        <v>7.2</v>
      </c>
      <c r="AA234" s="88"/>
      <c r="AB234" s="88"/>
      <c r="AC234" s="84">
        <v>7.2</v>
      </c>
      <c r="AD234" s="84">
        <v>7.2</v>
      </c>
      <c r="AE234" s="84">
        <v>7.2</v>
      </c>
      <c r="AF234" s="84">
        <v>7.2</v>
      </c>
      <c r="AG234" s="84">
        <v>7.2</v>
      </c>
      <c r="AH234" s="88"/>
      <c r="AI234" s="85"/>
      <c r="AJ234" s="32">
        <f t="shared" si="5"/>
        <v>136.80000000000001</v>
      </c>
      <c r="AK234" s="33">
        <f t="shared" si="4"/>
        <v>19</v>
      </c>
    </row>
    <row r="235" spans="1:37">
      <c r="A235" s="7" t="str">
        <f>IF(C235=0," ",VLOOKUP(C235,'Список рабочих'!A$1:B$162,2,0))</f>
        <v>Захаров А. Б.</v>
      </c>
      <c r="B235" s="8"/>
      <c r="C235" s="9" t="s">
        <v>105</v>
      </c>
      <c r="D235" s="10">
        <v>522</v>
      </c>
      <c r="E235" s="84"/>
      <c r="F235" s="88"/>
      <c r="G235" s="88"/>
      <c r="H235" s="88"/>
      <c r="I235" s="84"/>
      <c r="J235" s="84"/>
      <c r="K235" s="84"/>
      <c r="L235" s="84"/>
      <c r="M235" s="88"/>
      <c r="N235" s="88"/>
      <c r="O235" s="84"/>
      <c r="P235" s="84"/>
      <c r="Q235" s="84"/>
      <c r="R235" s="84"/>
      <c r="S235" s="84"/>
      <c r="T235" s="88"/>
      <c r="U235" s="88"/>
      <c r="V235" s="84">
        <v>7.2</v>
      </c>
      <c r="W235" s="84">
        <v>7.2</v>
      </c>
      <c r="X235" s="84">
        <v>7.2</v>
      </c>
      <c r="Y235" s="84">
        <v>7.2</v>
      </c>
      <c r="Z235" s="84">
        <v>7.2</v>
      </c>
      <c r="AA235" s="88"/>
      <c r="AB235" s="88"/>
      <c r="AC235" s="84">
        <v>7.2</v>
      </c>
      <c r="AD235" s="84">
        <v>7.2</v>
      </c>
      <c r="AE235" s="84">
        <v>7.2</v>
      </c>
      <c r="AF235" s="84">
        <v>7.2</v>
      </c>
      <c r="AG235" s="84">
        <v>7.2</v>
      </c>
      <c r="AH235" s="88"/>
      <c r="AI235" s="85"/>
      <c r="AJ235" s="32">
        <f t="shared" si="5"/>
        <v>72.000000000000014</v>
      </c>
      <c r="AK235" s="33">
        <f t="shared" si="4"/>
        <v>10</v>
      </c>
    </row>
    <row r="236" spans="1:37">
      <c r="A236" s="7" t="str">
        <f>IF(C236=0," ",VLOOKUP(C236,'Список рабочих'!A$1:B$162,2,0))</f>
        <v>Иванов А. В.</v>
      </c>
      <c r="B236" s="8"/>
      <c r="C236" s="9" t="s">
        <v>22</v>
      </c>
      <c r="D236" s="10">
        <v>522</v>
      </c>
      <c r="E236" s="84"/>
      <c r="F236" s="88"/>
      <c r="G236" s="88"/>
      <c r="H236" s="88"/>
      <c r="I236" s="84"/>
      <c r="J236" s="84"/>
      <c r="K236" s="84">
        <v>7.2</v>
      </c>
      <c r="L236" s="84">
        <v>7.2</v>
      </c>
      <c r="M236" s="88"/>
      <c r="N236" s="88"/>
      <c r="O236" s="84">
        <v>7.2</v>
      </c>
      <c r="P236" s="84">
        <v>7.2</v>
      </c>
      <c r="Q236" s="84">
        <v>7.2</v>
      </c>
      <c r="R236" s="84">
        <v>7.2</v>
      </c>
      <c r="S236" s="84">
        <v>7.2</v>
      </c>
      <c r="T236" s="88"/>
      <c r="U236" s="88"/>
      <c r="V236" s="84">
        <v>7.2</v>
      </c>
      <c r="W236" s="84">
        <v>7.2</v>
      </c>
      <c r="X236" s="84">
        <v>7.2</v>
      </c>
      <c r="Y236" s="84">
        <v>7.2</v>
      </c>
      <c r="Z236" s="84">
        <v>7.2</v>
      </c>
      <c r="AA236" s="88"/>
      <c r="AB236" s="88"/>
      <c r="AC236" s="84">
        <v>7.2</v>
      </c>
      <c r="AD236" s="84">
        <v>7.2</v>
      </c>
      <c r="AE236" s="84">
        <v>7.2</v>
      </c>
      <c r="AF236" s="84">
        <v>7.2</v>
      </c>
      <c r="AG236" s="84">
        <v>7.2</v>
      </c>
      <c r="AH236" s="88"/>
      <c r="AI236" s="85"/>
      <c r="AJ236" s="32">
        <f t="shared" si="5"/>
        <v>122.40000000000003</v>
      </c>
      <c r="AK236" s="33">
        <f t="shared" si="4"/>
        <v>17</v>
      </c>
    </row>
    <row r="237" spans="1:37">
      <c r="A237" s="7" t="str">
        <f>IF(C237=0," ",VLOOKUP(C237,'Список рабочих'!A$1:B$162,2,0))</f>
        <v>Лукин С. В.</v>
      </c>
      <c r="B237" s="8"/>
      <c r="C237" s="17" t="s">
        <v>115</v>
      </c>
      <c r="D237" s="10">
        <v>522</v>
      </c>
      <c r="E237" s="84"/>
      <c r="F237" s="88"/>
      <c r="G237" s="88"/>
      <c r="H237" s="88"/>
      <c r="I237" s="84">
        <v>7.2</v>
      </c>
      <c r="J237" s="84">
        <v>7.2</v>
      </c>
      <c r="K237" s="84">
        <v>7.2</v>
      </c>
      <c r="L237" s="84">
        <v>7.2</v>
      </c>
      <c r="M237" s="88"/>
      <c r="N237" s="88"/>
      <c r="O237" s="84">
        <v>7.2</v>
      </c>
      <c r="P237" s="84">
        <v>7.2</v>
      </c>
      <c r="Q237" s="84">
        <v>7.2</v>
      </c>
      <c r="R237" s="84">
        <v>7.2</v>
      </c>
      <c r="S237" s="84">
        <v>7.2</v>
      </c>
      <c r="T237" s="88"/>
      <c r="U237" s="88"/>
      <c r="V237" s="84">
        <v>7.2</v>
      </c>
      <c r="W237" s="84">
        <v>7.2</v>
      </c>
      <c r="X237" s="84">
        <v>7.2</v>
      </c>
      <c r="Y237" s="84">
        <v>7.2</v>
      </c>
      <c r="Z237" s="84">
        <v>7.2</v>
      </c>
      <c r="AA237" s="88"/>
      <c r="AB237" s="88"/>
      <c r="AC237" s="84">
        <v>7.2</v>
      </c>
      <c r="AD237" s="84">
        <v>7.2</v>
      </c>
      <c r="AE237" s="84">
        <v>7.2</v>
      </c>
      <c r="AF237" s="84">
        <v>7.2</v>
      </c>
      <c r="AG237" s="84">
        <v>7.2</v>
      </c>
      <c r="AH237" s="88"/>
      <c r="AI237" s="85"/>
      <c r="AJ237" s="32">
        <f t="shared" si="5"/>
        <v>136.80000000000001</v>
      </c>
      <c r="AK237" s="33">
        <f t="shared" si="4"/>
        <v>19</v>
      </c>
    </row>
    <row r="238" spans="1:37">
      <c r="A238" s="7" t="str">
        <f>IF(C238=0," ",VLOOKUP(C238,'Список рабочих'!A$1:B$162,2,0))</f>
        <v>Мельников В. Ю.</v>
      </c>
      <c r="B238" s="8"/>
      <c r="C238" s="9" t="s">
        <v>195</v>
      </c>
      <c r="D238" s="10">
        <v>522</v>
      </c>
      <c r="E238" s="84"/>
      <c r="F238" s="88"/>
      <c r="G238" s="88"/>
      <c r="H238" s="88"/>
      <c r="I238" s="84"/>
      <c r="J238" s="84"/>
      <c r="K238" s="84"/>
      <c r="L238" s="84"/>
      <c r="M238" s="88"/>
      <c r="N238" s="88"/>
      <c r="O238" s="84"/>
      <c r="P238" s="84"/>
      <c r="Q238" s="84"/>
      <c r="R238" s="84">
        <v>7.2</v>
      </c>
      <c r="S238" s="84">
        <v>7.2</v>
      </c>
      <c r="T238" s="88"/>
      <c r="U238" s="88"/>
      <c r="V238" s="84">
        <v>7.2</v>
      </c>
      <c r="W238" s="84">
        <v>7.2</v>
      </c>
      <c r="X238" s="84">
        <v>7.2</v>
      </c>
      <c r="Y238" s="84">
        <v>7.2</v>
      </c>
      <c r="Z238" s="84">
        <v>7.2</v>
      </c>
      <c r="AA238" s="88"/>
      <c r="AB238" s="88"/>
      <c r="AC238" s="84">
        <v>7.2</v>
      </c>
      <c r="AD238" s="84">
        <v>7.2</v>
      </c>
      <c r="AE238" s="84">
        <v>7.2</v>
      </c>
      <c r="AF238" s="84">
        <v>7.2</v>
      </c>
      <c r="AG238" s="84">
        <v>7.2</v>
      </c>
      <c r="AH238" s="88"/>
      <c r="AI238" s="85"/>
      <c r="AJ238" s="32">
        <f t="shared" si="5"/>
        <v>86.40000000000002</v>
      </c>
      <c r="AK238" s="33">
        <f t="shared" si="4"/>
        <v>12</v>
      </c>
    </row>
    <row r="239" spans="1:37">
      <c r="A239" s="7" t="str">
        <f>IF(C239=0," ",VLOOKUP(C239,'Список рабочих'!A$1:B$162,2,0))</f>
        <v>Медведев В. К.</v>
      </c>
      <c r="B239" s="8"/>
      <c r="C239" s="9" t="s">
        <v>237</v>
      </c>
      <c r="D239" s="10">
        <v>522</v>
      </c>
      <c r="E239" s="84"/>
      <c r="F239" s="88"/>
      <c r="G239" s="88"/>
      <c r="H239" s="88"/>
      <c r="I239" s="84"/>
      <c r="J239" s="84"/>
      <c r="K239" s="84"/>
      <c r="L239" s="84"/>
      <c r="M239" s="88"/>
      <c r="N239" s="88"/>
      <c r="O239" s="84"/>
      <c r="P239" s="84"/>
      <c r="Q239" s="84"/>
      <c r="R239" s="84">
        <v>7.2</v>
      </c>
      <c r="S239" s="84">
        <v>7.2</v>
      </c>
      <c r="T239" s="88"/>
      <c r="U239" s="88"/>
      <c r="V239" s="84">
        <v>7.2</v>
      </c>
      <c r="W239" s="84">
        <v>7.2</v>
      </c>
      <c r="X239" s="84">
        <v>7.2</v>
      </c>
      <c r="Y239" s="84">
        <v>7.2</v>
      </c>
      <c r="Z239" s="84">
        <v>7.2</v>
      </c>
      <c r="AA239" s="88"/>
      <c r="AB239" s="88"/>
      <c r="AC239" s="84">
        <v>7.2</v>
      </c>
      <c r="AD239" s="84">
        <v>7.2</v>
      </c>
      <c r="AE239" s="84">
        <v>7.2</v>
      </c>
      <c r="AF239" s="84">
        <v>7.2</v>
      </c>
      <c r="AG239" s="84">
        <v>7.2</v>
      </c>
      <c r="AH239" s="88"/>
      <c r="AI239" s="85"/>
      <c r="AJ239" s="32">
        <f t="shared" si="5"/>
        <v>86.40000000000002</v>
      </c>
      <c r="AK239" s="33">
        <f t="shared" si="4"/>
        <v>12</v>
      </c>
    </row>
    <row r="240" spans="1:37">
      <c r="A240" s="18" t="str">
        <f>IF(C240=0," ",VLOOKUP(C240,'Список рабочих'!A$1:B$162,2,0))</f>
        <v>Митнев А. П.</v>
      </c>
      <c r="B240" s="19"/>
      <c r="C240" s="9" t="s">
        <v>219</v>
      </c>
      <c r="D240" s="10">
        <v>522</v>
      </c>
      <c r="E240" s="84"/>
      <c r="F240" s="88"/>
      <c r="G240" s="88"/>
      <c r="H240" s="88"/>
      <c r="I240" s="84"/>
      <c r="J240" s="84"/>
      <c r="K240" s="84"/>
      <c r="L240" s="84"/>
      <c r="M240" s="88"/>
      <c r="N240" s="88"/>
      <c r="O240" s="84"/>
      <c r="P240" s="84"/>
      <c r="Q240" s="84"/>
      <c r="R240" s="84"/>
      <c r="S240" s="84"/>
      <c r="T240" s="88"/>
      <c r="U240" s="88"/>
      <c r="V240" s="84">
        <v>7.2</v>
      </c>
      <c r="W240" s="84">
        <v>7.2</v>
      </c>
      <c r="X240" s="84">
        <v>7.2</v>
      </c>
      <c r="Y240" s="84">
        <v>7.2</v>
      </c>
      <c r="Z240" s="84">
        <v>7.2</v>
      </c>
      <c r="AA240" s="88"/>
      <c r="AB240" s="88"/>
      <c r="AC240" s="84">
        <v>7.2</v>
      </c>
      <c r="AD240" s="84">
        <v>7.2</v>
      </c>
      <c r="AE240" s="84">
        <v>7.2</v>
      </c>
      <c r="AF240" s="84">
        <v>7.2</v>
      </c>
      <c r="AG240" s="84">
        <v>7.2</v>
      </c>
      <c r="AH240" s="88"/>
      <c r="AI240" s="85"/>
      <c r="AJ240" s="32">
        <f t="shared" si="5"/>
        <v>72.000000000000014</v>
      </c>
      <c r="AK240" s="33">
        <f t="shared" si="4"/>
        <v>10</v>
      </c>
    </row>
    <row r="241" spans="1:37">
      <c r="A241" s="7" t="str">
        <f>IF(C241=0," ",VLOOKUP(C241,'Список рабочих'!A$1:B$162,2,0))</f>
        <v>Мотовилин Э.В.</v>
      </c>
      <c r="B241" s="8"/>
      <c r="C241" s="9" t="s">
        <v>215</v>
      </c>
      <c r="D241" s="10">
        <v>522</v>
      </c>
      <c r="E241" s="84"/>
      <c r="F241" s="88"/>
      <c r="G241" s="88"/>
      <c r="H241" s="88"/>
      <c r="I241" s="84">
        <v>7.2</v>
      </c>
      <c r="J241" s="84">
        <v>7.2</v>
      </c>
      <c r="K241" s="84">
        <v>7.2</v>
      </c>
      <c r="L241" s="84">
        <v>7.2</v>
      </c>
      <c r="M241" s="88"/>
      <c r="N241" s="88"/>
      <c r="O241" s="84">
        <v>7.2</v>
      </c>
      <c r="P241" s="84">
        <v>7.2</v>
      </c>
      <c r="Q241" s="84">
        <v>7.2</v>
      </c>
      <c r="R241" s="84">
        <v>7.2</v>
      </c>
      <c r="S241" s="84">
        <v>7.2</v>
      </c>
      <c r="T241" s="88"/>
      <c r="U241" s="88"/>
      <c r="V241" s="84">
        <v>7.2</v>
      </c>
      <c r="W241" s="84">
        <v>7.2</v>
      </c>
      <c r="X241" s="84">
        <v>7.2</v>
      </c>
      <c r="Y241" s="84">
        <v>7.2</v>
      </c>
      <c r="Z241" s="84">
        <v>7.2</v>
      </c>
      <c r="AA241" s="88"/>
      <c r="AB241" s="88"/>
      <c r="AC241" s="84">
        <v>7.2</v>
      </c>
      <c r="AD241" s="84">
        <v>7.2</v>
      </c>
      <c r="AE241" s="84">
        <v>7.2</v>
      </c>
      <c r="AF241" s="84">
        <v>7.2</v>
      </c>
      <c r="AG241" s="84">
        <v>7.2</v>
      </c>
      <c r="AH241" s="88"/>
      <c r="AI241" s="85"/>
      <c r="AJ241" s="32">
        <f t="shared" si="5"/>
        <v>136.80000000000001</v>
      </c>
      <c r="AK241" s="33">
        <f t="shared" si="4"/>
        <v>19</v>
      </c>
    </row>
    <row r="242" spans="1:37">
      <c r="A242" s="7" t="str">
        <f>IF(C242=0," ",VLOOKUP(C242,'Список рабочих'!A$1:B$162,2,0))</f>
        <v>Муковнин Д. В.</v>
      </c>
      <c r="B242" s="8"/>
      <c r="C242" s="9" t="s">
        <v>121</v>
      </c>
      <c r="D242" s="10">
        <v>522</v>
      </c>
      <c r="E242" s="84"/>
      <c r="F242" s="88"/>
      <c r="G242" s="88"/>
      <c r="H242" s="88"/>
      <c r="I242" s="84"/>
      <c r="J242" s="84">
        <v>7.2</v>
      </c>
      <c r="K242" s="84">
        <v>7.2</v>
      </c>
      <c r="L242" s="84"/>
      <c r="M242" s="88"/>
      <c r="N242" s="88"/>
      <c r="O242" s="84">
        <v>7.2</v>
      </c>
      <c r="P242" s="84"/>
      <c r="Q242" s="84">
        <v>7.2</v>
      </c>
      <c r="R242" s="84">
        <v>7.2</v>
      </c>
      <c r="S242" s="84">
        <v>7.2</v>
      </c>
      <c r="T242" s="88"/>
      <c r="U242" s="88"/>
      <c r="V242" s="84">
        <v>7.2</v>
      </c>
      <c r="W242" s="84">
        <v>7.2</v>
      </c>
      <c r="X242" s="84">
        <v>5.2</v>
      </c>
      <c r="Y242" s="84">
        <v>7.2</v>
      </c>
      <c r="Z242" s="84">
        <v>7.2</v>
      </c>
      <c r="AA242" s="88"/>
      <c r="AB242" s="88"/>
      <c r="AC242" s="84">
        <v>7.2</v>
      </c>
      <c r="AD242" s="84">
        <v>7.2</v>
      </c>
      <c r="AE242" s="84">
        <v>7.2</v>
      </c>
      <c r="AF242" s="84">
        <v>6.2</v>
      </c>
      <c r="AG242" s="84">
        <v>7.2</v>
      </c>
      <c r="AH242" s="88"/>
      <c r="AI242" s="85"/>
      <c r="AJ242" s="32">
        <f t="shared" si="5"/>
        <v>112.20000000000003</v>
      </c>
      <c r="AK242" s="33">
        <f t="shared" si="4"/>
        <v>16</v>
      </c>
    </row>
    <row r="243" spans="1:37">
      <c r="A243" s="20" t="str">
        <f>IF(C243=0," ",VLOOKUP(C243,'Список рабочих'!A$1:B$162,2,0))</f>
        <v>Цыганец С. И.</v>
      </c>
      <c r="B243" s="21"/>
      <c r="C243" s="17" t="s">
        <v>113</v>
      </c>
      <c r="D243" s="10">
        <v>522</v>
      </c>
      <c r="E243" s="84"/>
      <c r="F243" s="88"/>
      <c r="G243" s="88"/>
      <c r="H243" s="88"/>
      <c r="I243" s="84"/>
      <c r="J243" s="84">
        <v>7.2</v>
      </c>
      <c r="K243" s="84">
        <v>7.2</v>
      </c>
      <c r="L243" s="84">
        <v>7.2</v>
      </c>
      <c r="M243" s="88"/>
      <c r="N243" s="88"/>
      <c r="O243" s="84">
        <v>7.2</v>
      </c>
      <c r="P243" s="84">
        <v>7.2</v>
      </c>
      <c r="Q243" s="84">
        <v>7.2</v>
      </c>
      <c r="R243" s="84">
        <v>7.2</v>
      </c>
      <c r="S243" s="84">
        <v>7.2</v>
      </c>
      <c r="T243" s="88"/>
      <c r="U243" s="88"/>
      <c r="V243" s="84">
        <v>7.2</v>
      </c>
      <c r="W243" s="84">
        <v>7.2</v>
      </c>
      <c r="X243" s="84">
        <v>7.2</v>
      </c>
      <c r="Y243" s="84">
        <v>7.2</v>
      </c>
      <c r="Z243" s="84">
        <v>7.2</v>
      </c>
      <c r="AA243" s="88"/>
      <c r="AB243" s="88"/>
      <c r="AC243" s="84">
        <v>7.2</v>
      </c>
      <c r="AD243" s="84">
        <v>7.2</v>
      </c>
      <c r="AE243" s="84">
        <v>7.2</v>
      </c>
      <c r="AF243" s="84">
        <v>7.2</v>
      </c>
      <c r="AG243" s="84">
        <v>7.2</v>
      </c>
      <c r="AH243" s="88"/>
      <c r="AI243" s="85"/>
      <c r="AJ243" s="32">
        <f t="shared" si="5"/>
        <v>129.60000000000002</v>
      </c>
      <c r="AK243" s="33">
        <f t="shared" si="4"/>
        <v>18</v>
      </c>
    </row>
    <row r="244" spans="1:37">
      <c r="A244" s="18" t="str">
        <f>IF(C244=0," ",VLOOKUP(C244,'Список рабочих'!A$1:B$162,2,0))</f>
        <v>Семенов М. А.</v>
      </c>
      <c r="B244" s="19"/>
      <c r="C244" s="9" t="s">
        <v>209</v>
      </c>
      <c r="D244" s="10">
        <v>522</v>
      </c>
      <c r="E244" s="84"/>
      <c r="F244" s="88"/>
      <c r="G244" s="88"/>
      <c r="H244" s="88"/>
      <c r="I244" s="84">
        <v>7.2</v>
      </c>
      <c r="J244" s="84">
        <v>7.2</v>
      </c>
      <c r="K244" s="84">
        <v>7.2</v>
      </c>
      <c r="L244" s="84">
        <v>7.2</v>
      </c>
      <c r="M244" s="88"/>
      <c r="N244" s="88"/>
      <c r="O244" s="84">
        <v>7.2</v>
      </c>
      <c r="P244" s="84">
        <v>7.2</v>
      </c>
      <c r="Q244" s="84">
        <v>7.2</v>
      </c>
      <c r="R244" s="84">
        <v>7.2</v>
      </c>
      <c r="S244" s="84">
        <v>7.2</v>
      </c>
      <c r="T244" s="88"/>
      <c r="U244" s="88"/>
      <c r="V244" s="84">
        <v>7.2</v>
      </c>
      <c r="W244" s="84">
        <v>7.2</v>
      </c>
      <c r="X244" s="84">
        <v>7.2</v>
      </c>
      <c r="Y244" s="84">
        <v>7.2</v>
      </c>
      <c r="Z244" s="84">
        <v>7.2</v>
      </c>
      <c r="AA244" s="88"/>
      <c r="AB244" s="88"/>
      <c r="AC244" s="84">
        <v>7.2</v>
      </c>
      <c r="AD244" s="84">
        <v>7.2</v>
      </c>
      <c r="AE244" s="84">
        <v>7.2</v>
      </c>
      <c r="AF244" s="84">
        <v>7.2</v>
      </c>
      <c r="AG244" s="84">
        <v>7.2</v>
      </c>
      <c r="AH244" s="88"/>
      <c r="AI244" s="85"/>
      <c r="AJ244" s="32">
        <f t="shared" si="5"/>
        <v>136.80000000000001</v>
      </c>
      <c r="AK244" s="33">
        <f t="shared" si="4"/>
        <v>19</v>
      </c>
    </row>
    <row r="245" spans="1:37">
      <c r="A245" s="7" t="str">
        <f>IF(C245=0," ",VLOOKUP(C245,'Список рабочих'!A$1:B$162,2,0))</f>
        <v>Саноян А. А.</v>
      </c>
      <c r="B245" s="8"/>
      <c r="C245" s="9" t="s">
        <v>48</v>
      </c>
      <c r="D245" s="10">
        <v>522</v>
      </c>
      <c r="E245" s="84"/>
      <c r="F245" s="88"/>
      <c r="G245" s="88"/>
      <c r="H245" s="88"/>
      <c r="I245" s="84">
        <v>7.2</v>
      </c>
      <c r="J245" s="84">
        <v>7.2</v>
      </c>
      <c r="K245" s="84">
        <v>7.2</v>
      </c>
      <c r="L245" s="84">
        <v>7.2</v>
      </c>
      <c r="M245" s="88"/>
      <c r="N245" s="88"/>
      <c r="O245" s="84">
        <v>7.2</v>
      </c>
      <c r="P245" s="84">
        <v>7.2</v>
      </c>
      <c r="Q245" s="84">
        <v>7.2</v>
      </c>
      <c r="R245" s="84">
        <v>7.2</v>
      </c>
      <c r="S245" s="84">
        <v>7.2</v>
      </c>
      <c r="T245" s="88"/>
      <c r="U245" s="88"/>
      <c r="V245" s="84">
        <v>7.2</v>
      </c>
      <c r="W245" s="84">
        <v>7.2</v>
      </c>
      <c r="X245" s="84">
        <v>7.2</v>
      </c>
      <c r="Y245" s="84">
        <v>7.2</v>
      </c>
      <c r="Z245" s="84">
        <v>7.2</v>
      </c>
      <c r="AA245" s="88"/>
      <c r="AB245" s="88"/>
      <c r="AC245" s="84">
        <v>7.2</v>
      </c>
      <c r="AD245" s="84">
        <v>7.2</v>
      </c>
      <c r="AE245" s="84">
        <v>7.2</v>
      </c>
      <c r="AF245" s="84">
        <v>7.2</v>
      </c>
      <c r="AG245" s="84"/>
      <c r="AH245" s="88"/>
      <c r="AI245" s="85"/>
      <c r="AJ245" s="32">
        <f t="shared" si="5"/>
        <v>129.60000000000002</v>
      </c>
      <c r="AK245" s="33">
        <f t="shared" si="4"/>
        <v>18</v>
      </c>
    </row>
    <row r="246" spans="1:37">
      <c r="A246" s="7" t="str">
        <f>IF(C246=0," ",VLOOKUP(C246,'Список рабочих'!A$1:B$162,2,0))</f>
        <v>Разов Д. С.</v>
      </c>
      <c r="B246" s="8"/>
      <c r="C246" s="9" t="s">
        <v>47</v>
      </c>
      <c r="D246" s="10">
        <v>522</v>
      </c>
      <c r="E246" s="84"/>
      <c r="F246" s="88"/>
      <c r="G246" s="88"/>
      <c r="H246" s="88"/>
      <c r="I246" s="84">
        <v>7.2</v>
      </c>
      <c r="J246" s="84">
        <v>7.2</v>
      </c>
      <c r="K246" s="84">
        <v>7.2</v>
      </c>
      <c r="L246" s="84">
        <v>7.2</v>
      </c>
      <c r="M246" s="88"/>
      <c r="N246" s="88"/>
      <c r="O246" s="84">
        <v>7.2</v>
      </c>
      <c r="P246" s="84">
        <v>7.2</v>
      </c>
      <c r="Q246" s="84">
        <v>7.2</v>
      </c>
      <c r="R246" s="84">
        <v>7.2</v>
      </c>
      <c r="S246" s="84">
        <v>7.2</v>
      </c>
      <c r="T246" s="88"/>
      <c r="U246" s="88"/>
      <c r="V246" s="84">
        <v>7.2</v>
      </c>
      <c r="W246" s="84">
        <v>7.2</v>
      </c>
      <c r="X246" s="84">
        <v>7.2</v>
      </c>
      <c r="Y246" s="84">
        <v>7.2</v>
      </c>
      <c r="Z246" s="84">
        <v>7.2</v>
      </c>
      <c r="AA246" s="88"/>
      <c r="AB246" s="88"/>
      <c r="AC246" s="84">
        <v>7.2</v>
      </c>
      <c r="AD246" s="84">
        <v>7.2</v>
      </c>
      <c r="AE246" s="84">
        <v>7.2</v>
      </c>
      <c r="AF246" s="84">
        <v>7.2</v>
      </c>
      <c r="AG246" s="84">
        <v>7.2</v>
      </c>
      <c r="AH246" s="88"/>
      <c r="AI246" s="85"/>
      <c r="AJ246" s="32">
        <f t="shared" si="5"/>
        <v>136.80000000000001</v>
      </c>
      <c r="AK246" s="33">
        <f t="shared" si="4"/>
        <v>19</v>
      </c>
    </row>
    <row r="247" spans="1:37">
      <c r="A247" s="7" t="str">
        <f>IF(C247=0," ",VLOOKUP(C247,'Список рабочих'!A$1:B$162,2,0))</f>
        <v>Казак А. В.</v>
      </c>
      <c r="B247" s="8"/>
      <c r="C247" s="9" t="s">
        <v>28</v>
      </c>
      <c r="D247" s="10">
        <v>522</v>
      </c>
      <c r="E247" s="84">
        <v>7.2</v>
      </c>
      <c r="F247" s="88"/>
      <c r="G247" s="88"/>
      <c r="H247" s="88"/>
      <c r="I247" s="84">
        <v>7.2</v>
      </c>
      <c r="J247" s="84">
        <v>7.2</v>
      </c>
      <c r="K247" s="84">
        <v>7.2</v>
      </c>
      <c r="L247" s="84">
        <v>7.2</v>
      </c>
      <c r="M247" s="88"/>
      <c r="N247" s="88"/>
      <c r="O247" s="84">
        <v>7.2</v>
      </c>
      <c r="P247" s="84">
        <v>7.2</v>
      </c>
      <c r="Q247" s="84">
        <v>7.2</v>
      </c>
      <c r="R247" s="84">
        <v>7.2</v>
      </c>
      <c r="S247" s="84">
        <v>7.2</v>
      </c>
      <c r="T247" s="88"/>
      <c r="U247" s="88"/>
      <c r="V247" s="84">
        <v>7.2</v>
      </c>
      <c r="W247" s="84">
        <v>7.2</v>
      </c>
      <c r="X247" s="84">
        <v>7.2</v>
      </c>
      <c r="Y247" s="84">
        <v>7.2</v>
      </c>
      <c r="Z247" s="84">
        <v>7.2</v>
      </c>
      <c r="AA247" s="88"/>
      <c r="AB247" s="88"/>
      <c r="AC247" s="84">
        <v>7.2</v>
      </c>
      <c r="AD247" s="84">
        <v>7.2</v>
      </c>
      <c r="AE247" s="84">
        <v>7.2</v>
      </c>
      <c r="AF247" s="84">
        <v>7.2</v>
      </c>
      <c r="AG247" s="84">
        <v>7.2</v>
      </c>
      <c r="AH247" s="88"/>
      <c r="AI247" s="85"/>
      <c r="AJ247" s="32">
        <f t="shared" si="5"/>
        <v>144</v>
      </c>
      <c r="AK247" s="33">
        <f t="shared" si="4"/>
        <v>20</v>
      </c>
    </row>
    <row r="248" spans="1:37">
      <c r="A248" s="22" t="str">
        <f>IF(C248=0," ",VLOOKUP(C248,'Список рабочих'!A$1:B$162,2,0))</f>
        <v>Клюев Л. И.</v>
      </c>
      <c r="B248" s="23"/>
      <c r="C248" s="24" t="s">
        <v>29</v>
      </c>
      <c r="D248" s="10">
        <v>522</v>
      </c>
      <c r="E248" s="84">
        <v>7.2</v>
      </c>
      <c r="F248" s="88"/>
      <c r="G248" s="88"/>
      <c r="H248" s="88"/>
      <c r="I248" s="84">
        <v>7.2</v>
      </c>
      <c r="J248" s="84">
        <v>7.2</v>
      </c>
      <c r="K248" s="84">
        <v>7.2</v>
      </c>
      <c r="L248" s="84">
        <v>7.2</v>
      </c>
      <c r="M248" s="88"/>
      <c r="N248" s="88"/>
      <c r="O248" s="84">
        <v>7.2</v>
      </c>
      <c r="P248" s="84">
        <v>7.2</v>
      </c>
      <c r="Q248" s="84">
        <v>7.2</v>
      </c>
      <c r="R248" s="84">
        <v>7.2</v>
      </c>
      <c r="S248" s="84">
        <v>7.2</v>
      </c>
      <c r="T248" s="88"/>
      <c r="U248" s="88"/>
      <c r="V248" s="84">
        <v>7.2</v>
      </c>
      <c r="W248" s="84">
        <v>7.2</v>
      </c>
      <c r="X248" s="84">
        <v>7.2</v>
      </c>
      <c r="Y248" s="84"/>
      <c r="Z248" s="84">
        <v>7.2</v>
      </c>
      <c r="AA248" s="88"/>
      <c r="AB248" s="88"/>
      <c r="AC248" s="84">
        <v>7.2</v>
      </c>
      <c r="AD248" s="84">
        <v>7.2</v>
      </c>
      <c r="AE248" s="84">
        <v>7.2</v>
      </c>
      <c r="AF248" s="84">
        <v>7.2</v>
      </c>
      <c r="AG248" s="84">
        <v>7.2</v>
      </c>
      <c r="AH248" s="88"/>
      <c r="AI248" s="85"/>
      <c r="AJ248" s="32">
        <f t="shared" si="5"/>
        <v>136.80000000000001</v>
      </c>
      <c r="AK248" s="33">
        <f t="shared" si="4"/>
        <v>19</v>
      </c>
    </row>
    <row r="249" spans="1:37">
      <c r="A249" s="7" t="str">
        <f>IF(C249=0," ",VLOOKUP(C249,'Список рабочих'!A$1:B$162,2,0))</f>
        <v>Комиссаров Д. В.</v>
      </c>
      <c r="B249" s="8"/>
      <c r="C249" s="9" t="s">
        <v>32</v>
      </c>
      <c r="D249" s="10">
        <v>522</v>
      </c>
      <c r="E249" s="84">
        <v>7.2</v>
      </c>
      <c r="F249" s="88"/>
      <c r="G249" s="88"/>
      <c r="H249" s="88"/>
      <c r="I249" s="84">
        <v>7.2</v>
      </c>
      <c r="J249" s="84">
        <v>7.2</v>
      </c>
      <c r="K249" s="84">
        <v>7.2</v>
      </c>
      <c r="L249" s="84">
        <v>7.2</v>
      </c>
      <c r="M249" s="88"/>
      <c r="N249" s="88"/>
      <c r="O249" s="84"/>
      <c r="P249" s="84"/>
      <c r="Q249" s="84"/>
      <c r="R249" s="84"/>
      <c r="S249" s="84"/>
      <c r="T249" s="88"/>
      <c r="U249" s="88"/>
      <c r="V249" s="84"/>
      <c r="W249" s="84"/>
      <c r="X249" s="84"/>
      <c r="Y249" s="84"/>
      <c r="Z249" s="84"/>
      <c r="AA249" s="88"/>
      <c r="AB249" s="88"/>
      <c r="AC249" s="84"/>
      <c r="AD249" s="84"/>
      <c r="AE249" s="84"/>
      <c r="AF249" s="84"/>
      <c r="AG249" s="84"/>
      <c r="AH249" s="88"/>
      <c r="AI249" s="85"/>
      <c r="AJ249" s="32">
        <f t="shared" si="5"/>
        <v>36</v>
      </c>
      <c r="AK249" s="33">
        <f t="shared" si="4"/>
        <v>5</v>
      </c>
    </row>
    <row r="250" spans="1:37">
      <c r="A250" s="18" t="e">
        <f>IF(C250=0," ",VLOOKUP(C250,'Список рабочих'!A$1:B$162,2,0))</f>
        <v>#N/A</v>
      </c>
      <c r="B250" s="19"/>
      <c r="C250" s="9" t="s">
        <v>217</v>
      </c>
      <c r="D250" s="10">
        <v>522</v>
      </c>
      <c r="E250" s="84"/>
      <c r="F250" s="88"/>
      <c r="G250" s="88"/>
      <c r="H250" s="88"/>
      <c r="I250" s="84"/>
      <c r="J250" s="84"/>
      <c r="K250" s="84">
        <v>7.2</v>
      </c>
      <c r="L250" s="84">
        <v>7.2</v>
      </c>
      <c r="M250" s="88"/>
      <c r="N250" s="88"/>
      <c r="O250" s="84">
        <v>7.2</v>
      </c>
      <c r="P250" s="84">
        <v>7.2</v>
      </c>
      <c r="Q250" s="84">
        <v>7.2</v>
      </c>
      <c r="R250" s="84">
        <v>7.2</v>
      </c>
      <c r="S250" s="84">
        <v>7.2</v>
      </c>
      <c r="T250" s="88"/>
      <c r="U250" s="88"/>
      <c r="V250" s="84"/>
      <c r="W250" s="84">
        <v>7.2</v>
      </c>
      <c r="X250" s="84">
        <v>7.2</v>
      </c>
      <c r="Y250" s="84">
        <v>7.2</v>
      </c>
      <c r="Z250" s="84"/>
      <c r="AA250" s="88"/>
      <c r="AB250" s="88"/>
      <c r="AC250" s="84">
        <v>7.2</v>
      </c>
      <c r="AD250" s="84">
        <v>7.2</v>
      </c>
      <c r="AE250" s="84">
        <v>7.2</v>
      </c>
      <c r="AF250" s="84">
        <v>7.2</v>
      </c>
      <c r="AG250" s="84">
        <v>7.2</v>
      </c>
      <c r="AH250" s="88"/>
      <c r="AI250" s="85"/>
      <c r="AJ250" s="32">
        <f t="shared" si="5"/>
        <v>108.00000000000003</v>
      </c>
      <c r="AK250" s="33">
        <f t="shared" si="4"/>
        <v>15</v>
      </c>
    </row>
    <row r="251" spans="1:37">
      <c r="A251" s="7" t="str">
        <f>IF(C251=0," ",VLOOKUP(C251,'Список рабочих'!A$1:B$162,2,0))</f>
        <v>Никаноров В. Е.</v>
      </c>
      <c r="B251" s="8"/>
      <c r="C251" s="9" t="s">
        <v>60</v>
      </c>
      <c r="D251" s="10">
        <v>522</v>
      </c>
      <c r="E251" s="84">
        <v>7.2</v>
      </c>
      <c r="F251" s="88"/>
      <c r="G251" s="88"/>
      <c r="H251" s="88"/>
      <c r="I251" s="84">
        <v>7.2</v>
      </c>
      <c r="J251" s="84">
        <v>7.2</v>
      </c>
      <c r="K251" s="84">
        <v>7.2</v>
      </c>
      <c r="L251" s="84">
        <v>7.2</v>
      </c>
      <c r="M251" s="88"/>
      <c r="N251" s="88"/>
      <c r="O251" s="84">
        <v>7.2</v>
      </c>
      <c r="P251" s="84">
        <v>7.2</v>
      </c>
      <c r="Q251" s="84">
        <v>7.2</v>
      </c>
      <c r="R251" s="84">
        <v>7.2</v>
      </c>
      <c r="S251" s="84"/>
      <c r="T251" s="88"/>
      <c r="U251" s="88"/>
      <c r="V251" s="84">
        <v>7.2</v>
      </c>
      <c r="W251" s="84">
        <v>7.2</v>
      </c>
      <c r="X251" s="84">
        <v>7.2</v>
      </c>
      <c r="Y251" s="84">
        <v>7.2</v>
      </c>
      <c r="Z251" s="84">
        <v>7.2</v>
      </c>
      <c r="AA251" s="88"/>
      <c r="AB251" s="88"/>
      <c r="AC251" s="84">
        <v>7.2</v>
      </c>
      <c r="AD251" s="84">
        <v>7.2</v>
      </c>
      <c r="AE251" s="84">
        <v>7.2</v>
      </c>
      <c r="AF251" s="84">
        <v>7.2</v>
      </c>
      <c r="AG251" s="84">
        <v>7.2</v>
      </c>
      <c r="AH251" s="88"/>
      <c r="AI251" s="85"/>
      <c r="AJ251" s="32">
        <f t="shared" si="5"/>
        <v>136.80000000000001</v>
      </c>
      <c r="AK251" s="33">
        <f t="shared" si="4"/>
        <v>19</v>
      </c>
    </row>
    <row r="252" spans="1:37">
      <c r="A252" s="18" t="str">
        <f>IF(C252=0," ",VLOOKUP(C252,'Список рабочих'!A$1:B$162,2,0))</f>
        <v>Панов А. Г.</v>
      </c>
      <c r="B252" s="19"/>
      <c r="C252" s="9" t="s">
        <v>125</v>
      </c>
      <c r="D252" s="10">
        <v>522</v>
      </c>
      <c r="E252" s="84">
        <v>7.2</v>
      </c>
      <c r="F252" s="88"/>
      <c r="G252" s="88"/>
      <c r="H252" s="88"/>
      <c r="I252" s="84">
        <v>7.2</v>
      </c>
      <c r="J252" s="84">
        <v>7.2</v>
      </c>
      <c r="K252" s="84">
        <v>7.2</v>
      </c>
      <c r="L252" s="84">
        <v>7.2</v>
      </c>
      <c r="M252" s="88"/>
      <c r="N252" s="88"/>
      <c r="O252" s="84">
        <v>7.2</v>
      </c>
      <c r="P252" s="84">
        <v>7.2</v>
      </c>
      <c r="Q252" s="84">
        <v>7.2</v>
      </c>
      <c r="R252" s="84">
        <v>7.2</v>
      </c>
      <c r="S252" s="84">
        <v>7.2</v>
      </c>
      <c r="T252" s="88"/>
      <c r="U252" s="88"/>
      <c r="V252" s="84">
        <v>7.2</v>
      </c>
      <c r="W252" s="84">
        <v>7.2</v>
      </c>
      <c r="X252" s="84">
        <v>6.2</v>
      </c>
      <c r="Y252" s="84">
        <v>4</v>
      </c>
      <c r="Z252" s="84">
        <v>7.2</v>
      </c>
      <c r="AA252" s="88"/>
      <c r="AB252" s="88"/>
      <c r="AC252" s="84">
        <v>4</v>
      </c>
      <c r="AD252" s="84">
        <v>7.2</v>
      </c>
      <c r="AE252" s="84">
        <v>7.2</v>
      </c>
      <c r="AF252" s="84">
        <v>6.5</v>
      </c>
      <c r="AG252" s="84">
        <v>7.2</v>
      </c>
      <c r="AH252" s="88"/>
      <c r="AI252" s="85"/>
      <c r="AJ252" s="32">
        <f t="shared" si="5"/>
        <v>135.90000000000003</v>
      </c>
      <c r="AK252" s="33">
        <f t="shared" si="4"/>
        <v>20</v>
      </c>
    </row>
    <row r="253" spans="1:37">
      <c r="A253" s="7" t="str">
        <f>IF(C253=0," ",VLOOKUP(C253,'Список рабочих'!A$1:B$162,2,0))</f>
        <v>Пахомов В. С.</v>
      </c>
      <c r="B253" s="8"/>
      <c r="C253" s="9" t="s">
        <v>62</v>
      </c>
      <c r="D253" s="10">
        <v>522</v>
      </c>
      <c r="E253" s="84">
        <v>7.2</v>
      </c>
      <c r="F253" s="88"/>
      <c r="G253" s="88"/>
      <c r="H253" s="88"/>
      <c r="I253" s="84">
        <v>7.2</v>
      </c>
      <c r="J253" s="84">
        <v>7.2</v>
      </c>
      <c r="K253" s="84">
        <v>7.2</v>
      </c>
      <c r="L253" s="84">
        <v>7.2</v>
      </c>
      <c r="M253" s="88"/>
      <c r="N253" s="88"/>
      <c r="O253" s="84">
        <v>7.2</v>
      </c>
      <c r="P253" s="84">
        <v>7.2</v>
      </c>
      <c r="Q253" s="84">
        <v>7.2</v>
      </c>
      <c r="R253" s="84">
        <v>7.2</v>
      </c>
      <c r="S253" s="84">
        <v>7.2</v>
      </c>
      <c r="T253" s="88"/>
      <c r="U253" s="88"/>
      <c r="V253" s="84"/>
      <c r="W253" s="84">
        <v>7.2</v>
      </c>
      <c r="X253" s="84">
        <v>7.2</v>
      </c>
      <c r="Y253" s="84">
        <v>7.2</v>
      </c>
      <c r="Z253" s="84">
        <v>7.2</v>
      </c>
      <c r="AA253" s="88"/>
      <c r="AB253" s="88"/>
      <c r="AC253" s="84">
        <v>7.2</v>
      </c>
      <c r="AD253" s="84">
        <v>7.2</v>
      </c>
      <c r="AE253" s="84">
        <v>7.2</v>
      </c>
      <c r="AF253" s="84">
        <v>7.2</v>
      </c>
      <c r="AG253" s="84">
        <v>7.2</v>
      </c>
      <c r="AH253" s="88"/>
      <c r="AI253" s="85"/>
      <c r="AJ253" s="32">
        <f t="shared" si="5"/>
        <v>136.80000000000001</v>
      </c>
      <c r="AK253" s="33">
        <f t="shared" si="4"/>
        <v>19</v>
      </c>
    </row>
    <row r="254" spans="1:37">
      <c r="A254" s="7" t="str">
        <f>IF(C254=0," ",VLOOKUP(C254,'Список рабочих'!A$1:B$162,2,0))</f>
        <v>Петрунин А. Н.</v>
      </c>
      <c r="B254" s="8"/>
      <c r="C254" s="9" t="s">
        <v>64</v>
      </c>
      <c r="D254" s="10">
        <v>522</v>
      </c>
      <c r="E254" s="84">
        <v>7.2</v>
      </c>
      <c r="F254" s="88"/>
      <c r="G254" s="88"/>
      <c r="H254" s="88"/>
      <c r="I254" s="84">
        <v>7.2</v>
      </c>
      <c r="J254" s="84">
        <v>7.2</v>
      </c>
      <c r="K254" s="84">
        <v>7.2</v>
      </c>
      <c r="L254" s="84">
        <v>7.2</v>
      </c>
      <c r="M254" s="88"/>
      <c r="N254" s="88"/>
      <c r="O254" s="84"/>
      <c r="P254" s="84">
        <v>7.2</v>
      </c>
      <c r="Q254" s="84">
        <v>7.2</v>
      </c>
      <c r="R254" s="84">
        <v>7.2</v>
      </c>
      <c r="S254" s="84">
        <v>7.2</v>
      </c>
      <c r="T254" s="88"/>
      <c r="U254" s="88"/>
      <c r="V254" s="84">
        <v>7.2</v>
      </c>
      <c r="W254" s="84">
        <v>7.2</v>
      </c>
      <c r="X254" s="84">
        <v>7.2</v>
      </c>
      <c r="Y254" s="84">
        <v>7.2</v>
      </c>
      <c r="Z254" s="84">
        <v>7.2</v>
      </c>
      <c r="AA254" s="88"/>
      <c r="AB254" s="88"/>
      <c r="AC254" s="84">
        <v>7.2</v>
      </c>
      <c r="AD254" s="84">
        <v>7.2</v>
      </c>
      <c r="AE254" s="84">
        <v>7.2</v>
      </c>
      <c r="AF254" s="84">
        <v>7.2</v>
      </c>
      <c r="AG254" s="84">
        <v>7.2</v>
      </c>
      <c r="AH254" s="88"/>
      <c r="AI254" s="85"/>
      <c r="AJ254" s="32">
        <f t="shared" si="5"/>
        <v>136.80000000000001</v>
      </c>
      <c r="AK254" s="33">
        <f t="shared" si="4"/>
        <v>19</v>
      </c>
    </row>
    <row r="255" spans="1:37">
      <c r="A255" s="7" t="str">
        <f>IF(C255=0," ",VLOOKUP(C255,'Список рабочих'!A$1:B$162,2,0))</f>
        <v>Приходько А. А.</v>
      </c>
      <c r="B255" s="8"/>
      <c r="C255" s="9" t="s">
        <v>66</v>
      </c>
      <c r="D255" s="10">
        <v>522</v>
      </c>
      <c r="E255" s="84">
        <v>7.2</v>
      </c>
      <c r="F255" s="88"/>
      <c r="G255" s="88"/>
      <c r="H255" s="88"/>
      <c r="I255" s="84">
        <v>7.2</v>
      </c>
      <c r="J255" s="84">
        <v>7.2</v>
      </c>
      <c r="K255" s="84">
        <v>7.2</v>
      </c>
      <c r="L255" s="84">
        <v>7.2</v>
      </c>
      <c r="M255" s="88"/>
      <c r="N255" s="88"/>
      <c r="O255" s="84">
        <v>7.2</v>
      </c>
      <c r="P255" s="84">
        <v>7.2</v>
      </c>
      <c r="Q255" s="84">
        <v>7.2</v>
      </c>
      <c r="R255" s="84">
        <v>7.2</v>
      </c>
      <c r="S255" s="84">
        <v>7.2</v>
      </c>
      <c r="T255" s="88"/>
      <c r="U255" s="88"/>
      <c r="V255" s="84">
        <v>7.2</v>
      </c>
      <c r="W255" s="84">
        <v>7.2</v>
      </c>
      <c r="X255" s="84">
        <v>7.2</v>
      </c>
      <c r="Y255" s="84">
        <v>7.2</v>
      </c>
      <c r="Z255" s="84">
        <v>7.2</v>
      </c>
      <c r="AA255" s="88"/>
      <c r="AB255" s="88"/>
      <c r="AC255" s="84">
        <v>7.2</v>
      </c>
      <c r="AD255" s="84">
        <v>7.2</v>
      </c>
      <c r="AE255" s="84">
        <v>7.2</v>
      </c>
      <c r="AF255" s="84">
        <v>7.2</v>
      </c>
      <c r="AG255" s="84">
        <v>7.2</v>
      </c>
      <c r="AH255" s="88"/>
      <c r="AI255" s="85"/>
      <c r="AJ255" s="32">
        <f t="shared" si="5"/>
        <v>144</v>
      </c>
      <c r="AK255" s="33">
        <f t="shared" si="4"/>
        <v>20</v>
      </c>
    </row>
    <row r="256" spans="1:37">
      <c r="A256" s="7" t="str">
        <f>IF(C256=0," ",VLOOKUP(C256,'Список рабочих'!A$1:B$162,2,0))</f>
        <v>Рыжиков А. Н.</v>
      </c>
      <c r="B256" s="8"/>
      <c r="C256" s="9" t="s">
        <v>133</v>
      </c>
      <c r="D256" s="10">
        <v>522</v>
      </c>
      <c r="E256" s="84">
        <v>7.2</v>
      </c>
      <c r="F256" s="88"/>
      <c r="G256" s="88"/>
      <c r="H256" s="88"/>
      <c r="I256" s="84">
        <v>7.2</v>
      </c>
      <c r="J256" s="84">
        <v>7.2</v>
      </c>
      <c r="K256" s="84">
        <v>7.2</v>
      </c>
      <c r="L256" s="84">
        <v>7.2</v>
      </c>
      <c r="M256" s="88"/>
      <c r="N256" s="88"/>
      <c r="O256" s="84">
        <v>7.2</v>
      </c>
      <c r="P256" s="84">
        <v>7.2</v>
      </c>
      <c r="Q256" s="84">
        <v>7.2</v>
      </c>
      <c r="R256" s="84">
        <v>7.2</v>
      </c>
      <c r="S256" s="84">
        <v>7.2</v>
      </c>
      <c r="T256" s="88"/>
      <c r="U256" s="88"/>
      <c r="V256" s="84">
        <v>7.2</v>
      </c>
      <c r="W256" s="84">
        <v>7.2</v>
      </c>
      <c r="X256" s="84">
        <v>7.2</v>
      </c>
      <c r="Y256" s="84">
        <v>7.2</v>
      </c>
      <c r="Z256" s="84">
        <v>7.2</v>
      </c>
      <c r="AA256" s="88"/>
      <c r="AB256" s="88"/>
      <c r="AC256" s="84">
        <v>7.2</v>
      </c>
      <c r="AD256" s="84">
        <v>7.2</v>
      </c>
      <c r="AE256" s="84">
        <v>7.2</v>
      </c>
      <c r="AF256" s="84">
        <v>7.2</v>
      </c>
      <c r="AG256" s="84">
        <v>7.2</v>
      </c>
      <c r="AH256" s="88"/>
      <c r="AI256" s="85"/>
      <c r="AJ256" s="32">
        <f t="shared" si="5"/>
        <v>144</v>
      </c>
      <c r="AK256" s="33">
        <f t="shared" si="4"/>
        <v>20</v>
      </c>
    </row>
    <row r="257" spans="1:37">
      <c r="A257" s="7" t="str">
        <f>IF(C257=0," ",VLOOKUP(C257,'Список рабочих'!A$1:B$162,2,0))</f>
        <v>Самарец А. А.</v>
      </c>
      <c r="B257" s="8"/>
      <c r="C257" s="9" t="s">
        <v>68</v>
      </c>
      <c r="D257" s="10">
        <v>522</v>
      </c>
      <c r="E257" s="84"/>
      <c r="F257" s="88"/>
      <c r="G257" s="88"/>
      <c r="H257" s="88"/>
      <c r="I257" s="84"/>
      <c r="J257" s="84"/>
      <c r="K257" s="84"/>
      <c r="L257" s="84"/>
      <c r="M257" s="88"/>
      <c r="N257" s="88"/>
      <c r="O257" s="84">
        <v>7.2</v>
      </c>
      <c r="P257" s="84">
        <v>7.2</v>
      </c>
      <c r="Q257" s="84">
        <v>7.2</v>
      </c>
      <c r="R257" s="84">
        <v>7.2</v>
      </c>
      <c r="S257" s="84">
        <v>7.2</v>
      </c>
      <c r="T257" s="88"/>
      <c r="U257" s="88"/>
      <c r="V257" s="84">
        <v>7.2</v>
      </c>
      <c r="W257" s="84">
        <v>7.2</v>
      </c>
      <c r="X257" s="84">
        <v>7.2</v>
      </c>
      <c r="Y257" s="84">
        <v>7.2</v>
      </c>
      <c r="Z257" s="84">
        <v>7.2</v>
      </c>
      <c r="AA257" s="88"/>
      <c r="AB257" s="88"/>
      <c r="AC257" s="84">
        <v>7.2</v>
      </c>
      <c r="AD257" s="84">
        <v>7.2</v>
      </c>
      <c r="AE257" s="84">
        <v>7.2</v>
      </c>
      <c r="AF257" s="84">
        <v>7.2</v>
      </c>
      <c r="AG257" s="84">
        <v>7.2</v>
      </c>
      <c r="AH257" s="88"/>
      <c r="AI257" s="85"/>
      <c r="AJ257" s="32">
        <f t="shared" si="5"/>
        <v>108.00000000000003</v>
      </c>
      <c r="AK257" s="33">
        <f t="shared" si="4"/>
        <v>15</v>
      </c>
    </row>
    <row r="258" spans="1:37">
      <c r="A258" s="7" t="str">
        <f>IF(C258=0," ",VLOOKUP(C258,'Список рабочих'!A$1:B$162,2,0))</f>
        <v>Сакс Д. С.</v>
      </c>
      <c r="B258" s="8"/>
      <c r="C258" s="9" t="s">
        <v>103</v>
      </c>
      <c r="D258" s="10">
        <v>522</v>
      </c>
      <c r="E258" s="84">
        <v>7.2</v>
      </c>
      <c r="F258" s="88"/>
      <c r="G258" s="88"/>
      <c r="H258" s="88"/>
      <c r="I258" s="84">
        <v>7.2</v>
      </c>
      <c r="J258" s="84">
        <v>7.2</v>
      </c>
      <c r="K258" s="84">
        <v>7.2</v>
      </c>
      <c r="L258" s="84">
        <v>7.2</v>
      </c>
      <c r="M258" s="88"/>
      <c r="N258" s="88"/>
      <c r="O258" s="84">
        <v>7.2</v>
      </c>
      <c r="P258" s="84">
        <v>7.2</v>
      </c>
      <c r="Q258" s="84">
        <v>7.2</v>
      </c>
      <c r="R258" s="84">
        <v>7.2</v>
      </c>
      <c r="S258" s="84">
        <v>7.2</v>
      </c>
      <c r="T258" s="88"/>
      <c r="U258" s="88"/>
      <c r="V258" s="84">
        <v>7.2</v>
      </c>
      <c r="W258" s="84">
        <v>7.2</v>
      </c>
      <c r="X258" s="84">
        <v>7.2</v>
      </c>
      <c r="Y258" s="84">
        <v>7.2</v>
      </c>
      <c r="Z258" s="84">
        <v>7.2</v>
      </c>
      <c r="AA258" s="88"/>
      <c r="AB258" s="88"/>
      <c r="AC258" s="84">
        <v>7.2</v>
      </c>
      <c r="AD258" s="84">
        <v>7.2</v>
      </c>
      <c r="AE258" s="84">
        <v>7.2</v>
      </c>
      <c r="AF258" s="84">
        <v>7.2</v>
      </c>
      <c r="AG258" s="84">
        <v>7.2</v>
      </c>
      <c r="AH258" s="88"/>
      <c r="AI258" s="85"/>
      <c r="AJ258" s="32">
        <f t="shared" si="5"/>
        <v>144</v>
      </c>
      <c r="AK258" s="33">
        <f t="shared" si="4"/>
        <v>20</v>
      </c>
    </row>
    <row r="259" spans="1:37">
      <c r="A259" s="7" t="str">
        <f>IF(C259=0," ",VLOOKUP(C259,'Список рабочих'!A$1:B$162,2,0))</f>
        <v>Филиппов В. В.</v>
      </c>
      <c r="B259" s="8"/>
      <c r="C259" s="9" t="s">
        <v>69</v>
      </c>
      <c r="D259" s="10">
        <v>522</v>
      </c>
      <c r="E259" s="84">
        <v>7.2</v>
      </c>
      <c r="F259" s="88"/>
      <c r="G259" s="88"/>
      <c r="H259" s="88"/>
      <c r="I259" s="84">
        <v>7.2</v>
      </c>
      <c r="J259" s="84">
        <v>7.2</v>
      </c>
      <c r="K259" s="84">
        <v>7.2</v>
      </c>
      <c r="L259" s="84">
        <v>7.2</v>
      </c>
      <c r="M259" s="88"/>
      <c r="N259" s="88"/>
      <c r="O259" s="84">
        <v>7.2</v>
      </c>
      <c r="P259" s="84">
        <v>7.2</v>
      </c>
      <c r="Q259" s="84">
        <v>7.2</v>
      </c>
      <c r="R259" s="84">
        <v>7.2</v>
      </c>
      <c r="S259" s="84">
        <v>7.2</v>
      </c>
      <c r="T259" s="88"/>
      <c r="U259" s="88"/>
      <c r="V259" s="84">
        <v>7.2</v>
      </c>
      <c r="W259" s="84">
        <v>7.2</v>
      </c>
      <c r="X259" s="84">
        <v>4</v>
      </c>
      <c r="Y259" s="84">
        <v>7.2</v>
      </c>
      <c r="Z259" s="84">
        <v>4</v>
      </c>
      <c r="AA259" s="88"/>
      <c r="AB259" s="88"/>
      <c r="AC259" s="84"/>
      <c r="AD259" s="84">
        <v>7.2</v>
      </c>
      <c r="AE259" s="84">
        <v>7.2</v>
      </c>
      <c r="AF259" s="84">
        <v>7.2</v>
      </c>
      <c r="AG259" s="84">
        <v>7.2</v>
      </c>
      <c r="AH259" s="88"/>
      <c r="AI259" s="85"/>
      <c r="AJ259" s="32">
        <f t="shared" si="5"/>
        <v>130.40000000000003</v>
      </c>
      <c r="AK259" s="33">
        <f t="shared" si="4"/>
        <v>19</v>
      </c>
    </row>
    <row r="260" spans="1:37">
      <c r="A260" s="7" t="str">
        <f>IF(C260=0," ",VLOOKUP(C260,'Список рабочих'!A$1:B$162,2,0))</f>
        <v>Шевчук А. В.</v>
      </c>
      <c r="B260" s="8"/>
      <c r="C260" s="9" t="s">
        <v>183</v>
      </c>
      <c r="D260" s="10">
        <v>522</v>
      </c>
      <c r="E260" s="84"/>
      <c r="F260" s="88"/>
      <c r="G260" s="88"/>
      <c r="H260" s="88"/>
      <c r="I260" s="84"/>
      <c r="J260" s="84"/>
      <c r="K260" s="84"/>
      <c r="L260" s="84"/>
      <c r="M260" s="88"/>
      <c r="N260" s="88"/>
      <c r="O260" s="84"/>
      <c r="P260" s="84"/>
      <c r="Q260" s="84"/>
      <c r="R260" s="84"/>
      <c r="S260" s="84"/>
      <c r="T260" s="88"/>
      <c r="U260" s="88"/>
      <c r="V260" s="84"/>
      <c r="W260" s="84"/>
      <c r="X260" s="84"/>
      <c r="Y260" s="84"/>
      <c r="Z260" s="84"/>
      <c r="AA260" s="88"/>
      <c r="AB260" s="88"/>
      <c r="AC260" s="84">
        <v>7.2</v>
      </c>
      <c r="AD260" s="84">
        <v>7.2</v>
      </c>
      <c r="AE260" s="84">
        <v>7.2</v>
      </c>
      <c r="AF260" s="84">
        <v>7.2</v>
      </c>
      <c r="AG260" s="84">
        <v>7.2</v>
      </c>
      <c r="AH260" s="88"/>
      <c r="AI260" s="85"/>
      <c r="AJ260" s="32">
        <f t="shared" si="5"/>
        <v>36</v>
      </c>
      <c r="AK260" s="33">
        <f t="shared" si="4"/>
        <v>5</v>
      </c>
    </row>
    <row r="261" spans="1:37">
      <c r="A261" s="7" t="e">
        <f>IF(C261=0," ",VLOOKUP(C261,'Список рабочих'!A$1:B$162,2,0))</f>
        <v>#N/A</v>
      </c>
      <c r="B261" s="8"/>
      <c r="C261" s="9" t="s">
        <v>145</v>
      </c>
      <c r="D261" s="10">
        <v>522</v>
      </c>
      <c r="E261" s="84">
        <v>7.2</v>
      </c>
      <c r="F261" s="88"/>
      <c r="G261" s="88"/>
      <c r="H261" s="88"/>
      <c r="I261" s="84">
        <v>7.2</v>
      </c>
      <c r="J261" s="84">
        <v>7.2</v>
      </c>
      <c r="K261" s="84">
        <v>7.2</v>
      </c>
      <c r="L261" s="84">
        <v>7.2</v>
      </c>
      <c r="M261" s="88"/>
      <c r="N261" s="88"/>
      <c r="O261" s="84"/>
      <c r="P261" s="84"/>
      <c r="Q261" s="84"/>
      <c r="R261" s="84"/>
      <c r="S261" s="84"/>
      <c r="T261" s="88"/>
      <c r="U261" s="88"/>
      <c r="V261" s="84"/>
      <c r="W261" s="84"/>
      <c r="X261" s="84"/>
      <c r="Y261" s="84"/>
      <c r="Z261" s="84"/>
      <c r="AA261" s="88"/>
      <c r="AB261" s="88"/>
      <c r="AC261" s="84">
        <v>7.2</v>
      </c>
      <c r="AD261" s="84">
        <v>7.2</v>
      </c>
      <c r="AE261" s="84">
        <v>7.2</v>
      </c>
      <c r="AF261" s="84">
        <v>7.2</v>
      </c>
      <c r="AG261" s="84"/>
      <c r="AH261" s="88"/>
      <c r="AI261" s="85"/>
      <c r="AJ261" s="32">
        <f t="shared" si="5"/>
        <v>64.800000000000011</v>
      </c>
      <c r="AK261" s="33">
        <f t="shared" si="4"/>
        <v>9</v>
      </c>
    </row>
    <row r="262" spans="1:37">
      <c r="A262" s="7" t="str">
        <f>IF(C262=0," ",VLOOKUP(C262,'Список рабочих'!A$1:B$162,2,0))</f>
        <v xml:space="preserve"> </v>
      </c>
      <c r="B262" s="8"/>
      <c r="C262" s="9"/>
      <c r="D262" s="10">
        <v>522</v>
      </c>
      <c r="E262" s="84"/>
      <c r="F262" s="88"/>
      <c r="G262" s="88"/>
      <c r="H262" s="88"/>
      <c r="I262" s="84"/>
      <c r="J262" s="84"/>
      <c r="K262" s="84"/>
      <c r="L262" s="84"/>
      <c r="M262" s="88"/>
      <c r="N262" s="88"/>
      <c r="O262" s="84"/>
      <c r="P262" s="84"/>
      <c r="Q262" s="84"/>
      <c r="R262" s="84"/>
      <c r="S262" s="84"/>
      <c r="T262" s="88"/>
      <c r="U262" s="88"/>
      <c r="V262" s="84"/>
      <c r="W262" s="84"/>
      <c r="X262" s="84"/>
      <c r="Y262" s="84"/>
      <c r="Z262" s="84"/>
      <c r="AA262" s="88"/>
      <c r="AB262" s="88"/>
      <c r="AC262" s="84"/>
      <c r="AD262" s="84"/>
      <c r="AE262" s="84"/>
      <c r="AF262" s="84"/>
      <c r="AG262" s="84"/>
      <c r="AH262" s="88"/>
      <c r="AI262" s="85"/>
      <c r="AJ262" s="32">
        <f t="shared" si="5"/>
        <v>0</v>
      </c>
      <c r="AK262" s="33">
        <f t="shared" si="4"/>
        <v>0</v>
      </c>
    </row>
    <row r="263" spans="1:37">
      <c r="A263" s="464" t="s">
        <v>70</v>
      </c>
      <c r="B263" s="465"/>
      <c r="C263" s="465"/>
      <c r="D263" s="465"/>
      <c r="E263" s="465"/>
      <c r="F263" s="465"/>
      <c r="G263" s="465"/>
      <c r="H263" s="465"/>
      <c r="I263" s="465"/>
      <c r="J263" s="465"/>
      <c r="K263" s="465"/>
      <c r="L263" s="465"/>
      <c r="M263" s="465"/>
      <c r="N263" s="465"/>
      <c r="O263" s="465"/>
      <c r="P263" s="465"/>
      <c r="Q263" s="465"/>
      <c r="R263" s="465"/>
      <c r="S263" s="465"/>
      <c r="T263" s="465"/>
      <c r="U263" s="465"/>
      <c r="V263" s="465"/>
      <c r="W263" s="465"/>
      <c r="X263" s="465"/>
      <c r="Y263" s="465"/>
      <c r="Z263" s="465"/>
      <c r="AA263" s="465"/>
      <c r="AB263" s="465"/>
      <c r="AC263" s="465"/>
      <c r="AD263" s="465"/>
      <c r="AE263" s="465"/>
      <c r="AF263" s="465"/>
      <c r="AG263" s="465"/>
      <c r="AH263" s="465"/>
      <c r="AI263" s="466"/>
      <c r="AJ263" s="38">
        <f>SUM(AJ220:AJ262)</f>
        <v>4776.2000000000007</v>
      </c>
      <c r="AK263" s="38">
        <f>SUM(AK220:AK262)</f>
        <v>663</v>
      </c>
    </row>
    <row r="272" spans="1:37">
      <c r="A272" s="458" t="s">
        <v>245</v>
      </c>
      <c r="B272" s="458"/>
      <c r="C272" s="458"/>
      <c r="D272" s="458"/>
      <c r="E272" s="458"/>
      <c r="F272" s="458"/>
      <c r="G272" s="458"/>
      <c r="H272" s="458"/>
      <c r="I272" s="458"/>
      <c r="J272" s="458"/>
      <c r="K272" s="458"/>
      <c r="L272" s="458"/>
      <c r="M272" s="458"/>
      <c r="N272" s="458"/>
      <c r="O272" s="458"/>
      <c r="P272" s="458"/>
      <c r="Q272" s="458"/>
      <c r="R272" s="458"/>
      <c r="S272" s="458"/>
      <c r="T272" s="458"/>
      <c r="U272" s="458"/>
      <c r="V272" s="458"/>
      <c r="W272" s="458"/>
      <c r="X272" s="458"/>
      <c r="Y272" s="458"/>
      <c r="Z272" s="458"/>
      <c r="AA272" s="458"/>
      <c r="AB272" s="458"/>
      <c r="AC272" s="458"/>
      <c r="AD272" s="458"/>
      <c r="AE272" s="458"/>
      <c r="AF272" s="458"/>
      <c r="AG272" s="458"/>
      <c r="AH272" s="458"/>
      <c r="AI272" s="458"/>
      <c r="AJ272" s="458"/>
      <c r="AK272" s="458"/>
    </row>
    <row r="274" spans="1:37" ht="15.75" thickBot="1"/>
    <row r="275" spans="1:37">
      <c r="A275" s="459" t="s">
        <v>0</v>
      </c>
      <c r="B275" s="460"/>
      <c r="C275" s="1" t="s">
        <v>1</v>
      </c>
      <c r="D275" s="26" t="s">
        <v>2</v>
      </c>
      <c r="E275" s="459" t="s">
        <v>246</v>
      </c>
      <c r="F275" s="463"/>
      <c r="G275" s="463"/>
      <c r="H275" s="463"/>
      <c r="I275" s="463"/>
      <c r="J275" s="463"/>
      <c r="K275" s="463"/>
      <c r="L275" s="463"/>
      <c r="M275" s="463"/>
      <c r="N275" s="463"/>
      <c r="O275" s="463"/>
      <c r="P275" s="463"/>
      <c r="Q275" s="463"/>
      <c r="R275" s="463"/>
      <c r="S275" s="463"/>
      <c r="T275" s="463"/>
      <c r="U275" s="463"/>
      <c r="V275" s="463"/>
      <c r="W275" s="463"/>
      <c r="X275" s="463"/>
      <c r="Y275" s="463"/>
      <c r="Z275" s="463"/>
      <c r="AA275" s="463"/>
      <c r="AB275" s="463"/>
      <c r="AC275" s="463"/>
      <c r="AD275" s="463"/>
      <c r="AE275" s="463"/>
      <c r="AF275" s="463"/>
      <c r="AG275" s="463"/>
      <c r="AH275" s="463"/>
      <c r="AI275" s="460"/>
      <c r="AJ275" s="29" t="s">
        <v>4</v>
      </c>
      <c r="AK275" s="29" t="s">
        <v>4</v>
      </c>
    </row>
    <row r="276" spans="1:37" ht="15.75" thickBot="1">
      <c r="A276" s="461"/>
      <c r="B276" s="462"/>
      <c r="C276" s="2" t="s">
        <v>5</v>
      </c>
      <c r="D276" s="27" t="s">
        <v>6</v>
      </c>
      <c r="E276" s="35">
        <v>1</v>
      </c>
      <c r="F276" s="4">
        <v>2</v>
      </c>
      <c r="G276" s="4">
        <v>3</v>
      </c>
      <c r="H276" s="4">
        <v>4</v>
      </c>
      <c r="I276" s="4">
        <v>5</v>
      </c>
      <c r="J276" s="4">
        <v>6</v>
      </c>
      <c r="K276" s="5">
        <v>7</v>
      </c>
      <c r="L276" s="5">
        <v>8</v>
      </c>
      <c r="M276" s="4">
        <v>9</v>
      </c>
      <c r="N276" s="4">
        <v>10</v>
      </c>
      <c r="O276" s="4">
        <v>11</v>
      </c>
      <c r="P276" s="4">
        <v>12</v>
      </c>
      <c r="Q276" s="4">
        <v>13</v>
      </c>
      <c r="R276" s="5">
        <v>14</v>
      </c>
      <c r="S276" s="5">
        <v>15</v>
      </c>
      <c r="T276" s="4">
        <v>16</v>
      </c>
      <c r="U276" s="4">
        <v>17</v>
      </c>
      <c r="V276" s="4">
        <v>18</v>
      </c>
      <c r="W276" s="4">
        <v>19</v>
      </c>
      <c r="X276" s="4">
        <v>20</v>
      </c>
      <c r="Y276" s="5">
        <v>21</v>
      </c>
      <c r="Z276" s="5">
        <v>22</v>
      </c>
      <c r="AA276" s="4">
        <v>23</v>
      </c>
      <c r="AB276" s="4">
        <v>24</v>
      </c>
      <c r="AC276" s="4">
        <v>25</v>
      </c>
      <c r="AD276" s="4">
        <v>26</v>
      </c>
      <c r="AE276" s="4">
        <v>27</v>
      </c>
      <c r="AF276" s="5">
        <v>28</v>
      </c>
      <c r="AG276" s="5">
        <v>29</v>
      </c>
      <c r="AH276" s="4">
        <v>30</v>
      </c>
      <c r="AI276" s="36">
        <v>31</v>
      </c>
      <c r="AJ276" s="30" t="s">
        <v>38</v>
      </c>
      <c r="AK276" s="31" t="s">
        <v>39</v>
      </c>
    </row>
    <row r="277" spans="1:37">
      <c r="A277" s="7" t="str">
        <f>IF(C277=0," ",VLOOKUP(C277,'Список рабочих'!A$1:B$162,2,0))</f>
        <v>Буторина Т. М.</v>
      </c>
      <c r="B277" s="8"/>
      <c r="C277" s="9" t="s">
        <v>10</v>
      </c>
      <c r="D277" s="10">
        <v>522</v>
      </c>
      <c r="E277" s="86"/>
      <c r="F277" s="79"/>
      <c r="G277" s="79">
        <v>8</v>
      </c>
      <c r="H277" s="79">
        <v>8</v>
      </c>
      <c r="I277" s="79">
        <v>8</v>
      </c>
      <c r="J277" s="79"/>
      <c r="K277" s="86"/>
      <c r="L277" s="86"/>
      <c r="M277" s="79">
        <v>8</v>
      </c>
      <c r="N277" s="79">
        <v>8</v>
      </c>
      <c r="O277" s="79">
        <v>8</v>
      </c>
      <c r="P277" s="79">
        <v>8</v>
      </c>
      <c r="Q277" s="79">
        <v>8</v>
      </c>
      <c r="R277" s="86"/>
      <c r="S277" s="86"/>
      <c r="T277" s="79">
        <v>8</v>
      </c>
      <c r="U277" s="79">
        <v>8</v>
      </c>
      <c r="V277" s="79">
        <v>8</v>
      </c>
      <c r="W277" s="79">
        <v>8</v>
      </c>
      <c r="X277" s="79">
        <v>8</v>
      </c>
      <c r="Y277" s="86"/>
      <c r="Z277" s="86"/>
      <c r="AA277" s="79">
        <v>8</v>
      </c>
      <c r="AB277" s="79">
        <v>8</v>
      </c>
      <c r="AC277" s="79">
        <v>8</v>
      </c>
      <c r="AD277" s="79">
        <v>8</v>
      </c>
      <c r="AE277" s="80">
        <v>8</v>
      </c>
      <c r="AF277" s="86"/>
      <c r="AG277" s="86"/>
      <c r="AH277" s="79"/>
      <c r="AI277" s="81">
        <v>7</v>
      </c>
      <c r="AJ277" s="13">
        <f>SUM(E277:AI277)</f>
        <v>151</v>
      </c>
      <c r="AK277" s="14">
        <f t="shared" ref="AK277:AK319" si="6">COUNT(E277:AI277)</f>
        <v>19</v>
      </c>
    </row>
    <row r="278" spans="1:37">
      <c r="A278" s="7" t="str">
        <f>IF(C278=0," ",VLOOKUP(C278,'Список рабочих'!A$1:B$162,2,0))</f>
        <v>Вирки И. И.</v>
      </c>
      <c r="B278" s="8"/>
      <c r="C278" s="9" t="s">
        <v>87</v>
      </c>
      <c r="D278" s="10">
        <v>522</v>
      </c>
      <c r="E278" s="87"/>
      <c r="F278" s="82"/>
      <c r="G278" s="82">
        <v>8</v>
      </c>
      <c r="H278" s="82">
        <v>8</v>
      </c>
      <c r="I278" s="82">
        <v>8</v>
      </c>
      <c r="J278" s="82">
        <v>8</v>
      </c>
      <c r="K278" s="87"/>
      <c r="L278" s="87"/>
      <c r="M278" s="82">
        <v>8</v>
      </c>
      <c r="N278" s="82">
        <v>8</v>
      </c>
      <c r="O278" s="82">
        <v>8</v>
      </c>
      <c r="P278" s="82">
        <v>8</v>
      </c>
      <c r="Q278" s="82">
        <v>8</v>
      </c>
      <c r="R278" s="87"/>
      <c r="S278" s="87"/>
      <c r="T278" s="82">
        <v>8</v>
      </c>
      <c r="U278" s="82">
        <v>8</v>
      </c>
      <c r="V278" s="82">
        <v>8</v>
      </c>
      <c r="W278" s="82">
        <v>8</v>
      </c>
      <c r="X278" s="82">
        <v>8</v>
      </c>
      <c r="Y278" s="87"/>
      <c r="Z278" s="87"/>
      <c r="AA278" s="82">
        <v>8</v>
      </c>
      <c r="AB278" s="82">
        <v>8</v>
      </c>
      <c r="AC278" s="82">
        <v>8</v>
      </c>
      <c r="AD278" s="82">
        <v>8</v>
      </c>
      <c r="AE278" s="82">
        <v>8</v>
      </c>
      <c r="AF278" s="87"/>
      <c r="AG278" s="87"/>
      <c r="AH278" s="82">
        <v>8</v>
      </c>
      <c r="AI278" s="83">
        <v>7</v>
      </c>
      <c r="AJ278" s="32">
        <f t="shared" ref="AJ278:AJ319" si="7">SUM(E278:AI278)</f>
        <v>167</v>
      </c>
      <c r="AK278" s="33">
        <f t="shared" si="6"/>
        <v>21</v>
      </c>
    </row>
    <row r="279" spans="1:37">
      <c r="A279" s="7" t="str">
        <f>IF(C279=0," ",VLOOKUP(C279,'Список рабочих'!A$1:B$162,2,0))</f>
        <v>Килимник О. В.</v>
      </c>
      <c r="B279" s="8"/>
      <c r="C279" s="9" t="s">
        <v>111</v>
      </c>
      <c r="D279" s="10">
        <v>522</v>
      </c>
      <c r="E279" s="87"/>
      <c r="F279" s="82">
        <v>8</v>
      </c>
      <c r="G279" s="82">
        <v>8</v>
      </c>
      <c r="H279" s="82">
        <v>8</v>
      </c>
      <c r="I279" s="82">
        <v>8</v>
      </c>
      <c r="J279" s="82">
        <v>8</v>
      </c>
      <c r="K279" s="87"/>
      <c r="L279" s="87"/>
      <c r="M279" s="82">
        <v>8</v>
      </c>
      <c r="N279" s="82">
        <v>8</v>
      </c>
      <c r="O279" s="82">
        <v>6</v>
      </c>
      <c r="P279" s="82">
        <v>8</v>
      </c>
      <c r="Q279" s="82">
        <v>8</v>
      </c>
      <c r="R279" s="87"/>
      <c r="S279" s="87"/>
      <c r="T279" s="82">
        <v>8</v>
      </c>
      <c r="U279" s="82">
        <v>8</v>
      </c>
      <c r="V279" s="82">
        <v>8</v>
      </c>
      <c r="W279" s="82">
        <v>6</v>
      </c>
      <c r="X279" s="82">
        <v>8</v>
      </c>
      <c r="Y279" s="87"/>
      <c r="Z279" s="87"/>
      <c r="AA279" s="82">
        <v>8</v>
      </c>
      <c r="AB279" s="82">
        <v>8</v>
      </c>
      <c r="AC279" s="82">
        <v>8</v>
      </c>
      <c r="AD279" s="82">
        <v>8</v>
      </c>
      <c r="AE279" s="82">
        <v>8</v>
      </c>
      <c r="AF279" s="87"/>
      <c r="AG279" s="87"/>
      <c r="AH279" s="82"/>
      <c r="AI279" s="83"/>
      <c r="AJ279" s="32">
        <f t="shared" si="7"/>
        <v>156</v>
      </c>
      <c r="AK279" s="33">
        <f t="shared" si="6"/>
        <v>20</v>
      </c>
    </row>
    <row r="280" spans="1:37">
      <c r="A280" s="7" t="str">
        <f>IF(C280=0," ",VLOOKUP(C280,'Список рабочих'!A$1:B$162,2,0))</f>
        <v>Хробостова Т. Ю.</v>
      </c>
      <c r="B280" s="8"/>
      <c r="C280" s="9" t="s">
        <v>151</v>
      </c>
      <c r="D280" s="10">
        <v>522</v>
      </c>
      <c r="E280" s="88"/>
      <c r="F280" s="84"/>
      <c r="G280" s="84">
        <v>8</v>
      </c>
      <c r="H280" s="84">
        <v>8</v>
      </c>
      <c r="I280" s="84">
        <v>8</v>
      </c>
      <c r="J280" s="84">
        <v>8</v>
      </c>
      <c r="K280" s="88"/>
      <c r="L280" s="88"/>
      <c r="M280" s="84">
        <v>8</v>
      </c>
      <c r="N280" s="84">
        <v>8</v>
      </c>
      <c r="O280" s="84">
        <v>8</v>
      </c>
      <c r="P280" s="84">
        <v>8</v>
      </c>
      <c r="Q280" s="84">
        <v>8</v>
      </c>
      <c r="R280" s="88"/>
      <c r="S280" s="88"/>
      <c r="T280" s="84"/>
      <c r="U280" s="84"/>
      <c r="V280" s="84">
        <v>8</v>
      </c>
      <c r="W280" s="84">
        <v>8</v>
      </c>
      <c r="X280" s="84">
        <v>8</v>
      </c>
      <c r="Y280" s="88"/>
      <c r="Z280" s="88"/>
      <c r="AA280" s="84">
        <v>8</v>
      </c>
      <c r="AB280" s="84">
        <v>8</v>
      </c>
      <c r="AC280" s="84">
        <v>8</v>
      </c>
      <c r="AD280" s="84">
        <v>8</v>
      </c>
      <c r="AE280" s="84">
        <v>8</v>
      </c>
      <c r="AF280" s="88"/>
      <c r="AG280" s="88"/>
      <c r="AH280" s="84">
        <v>8</v>
      </c>
      <c r="AI280" s="85">
        <v>7</v>
      </c>
      <c r="AJ280" s="32">
        <f t="shared" si="7"/>
        <v>151</v>
      </c>
      <c r="AK280" s="33">
        <f t="shared" si="6"/>
        <v>19</v>
      </c>
    </row>
    <row r="281" spans="1:37">
      <c r="A281" s="7" t="str">
        <f>IF(C281=0," ",VLOOKUP(C281,'Список рабочих'!A$1:B$162,2,0))</f>
        <v>Парри А. В.</v>
      </c>
      <c r="B281" s="8"/>
      <c r="C281" s="9" t="s">
        <v>46</v>
      </c>
      <c r="D281" s="10">
        <v>522</v>
      </c>
      <c r="E281" s="88"/>
      <c r="F281" s="84">
        <v>8</v>
      </c>
      <c r="G281" s="84">
        <v>8</v>
      </c>
      <c r="H281" s="84">
        <v>8</v>
      </c>
      <c r="I281" s="84">
        <v>7</v>
      </c>
      <c r="J281" s="84">
        <v>8</v>
      </c>
      <c r="K281" s="88"/>
      <c r="L281" s="88"/>
      <c r="M281" s="84">
        <v>8</v>
      </c>
      <c r="N281" s="84">
        <v>8</v>
      </c>
      <c r="O281" s="84">
        <v>8</v>
      </c>
      <c r="P281" s="84">
        <v>8</v>
      </c>
      <c r="Q281" s="84">
        <v>8</v>
      </c>
      <c r="R281" s="88"/>
      <c r="S281" s="88"/>
      <c r="T281" s="84"/>
      <c r="U281" s="84"/>
      <c r="V281" s="84"/>
      <c r="W281" s="84"/>
      <c r="X281" s="84"/>
      <c r="Y281" s="88"/>
      <c r="Z281" s="88"/>
      <c r="AA281" s="84"/>
      <c r="AB281" s="84"/>
      <c r="AC281" s="84"/>
      <c r="AD281" s="84"/>
      <c r="AE281" s="84"/>
      <c r="AF281" s="88"/>
      <c r="AG281" s="88"/>
      <c r="AH281" s="84">
        <v>8</v>
      </c>
      <c r="AI281" s="85">
        <v>7</v>
      </c>
      <c r="AJ281" s="32">
        <f t="shared" si="7"/>
        <v>94</v>
      </c>
      <c r="AK281" s="33">
        <f t="shared" si="6"/>
        <v>12</v>
      </c>
    </row>
    <row r="282" spans="1:37">
      <c r="A282" s="7" t="str">
        <f>IF(C282=0," ",VLOOKUP(C282,'Список рабочих'!A$1:B$162,2,0))</f>
        <v>Галицкий А. В.</v>
      </c>
      <c r="B282" s="8"/>
      <c r="C282" s="9" t="s">
        <v>89</v>
      </c>
      <c r="D282" s="10">
        <v>522</v>
      </c>
      <c r="E282" s="88"/>
      <c r="F282" s="84">
        <v>8</v>
      </c>
      <c r="G282" s="84"/>
      <c r="H282" s="84"/>
      <c r="I282" s="84"/>
      <c r="J282" s="84"/>
      <c r="K282" s="88"/>
      <c r="L282" s="88"/>
      <c r="M282" s="84">
        <v>7.2</v>
      </c>
      <c r="N282" s="84">
        <v>7.2</v>
      </c>
      <c r="O282" s="84">
        <v>7.2</v>
      </c>
      <c r="P282" s="84">
        <v>7.2</v>
      </c>
      <c r="Q282" s="84">
        <v>7.2</v>
      </c>
      <c r="R282" s="88"/>
      <c r="S282" s="88"/>
      <c r="T282" s="84">
        <v>7.2</v>
      </c>
      <c r="U282" s="84">
        <v>7.2</v>
      </c>
      <c r="V282" s="84">
        <v>7.2</v>
      </c>
      <c r="W282" s="84">
        <v>7.2</v>
      </c>
      <c r="X282" s="84">
        <v>7.2</v>
      </c>
      <c r="Y282" s="88"/>
      <c r="Z282" s="88"/>
      <c r="AA282" s="84"/>
      <c r="AB282" s="84">
        <v>7.2</v>
      </c>
      <c r="AC282" s="84">
        <v>7.2</v>
      </c>
      <c r="AD282" s="84">
        <v>7.2</v>
      </c>
      <c r="AE282" s="84">
        <v>7.2</v>
      </c>
      <c r="AF282" s="88"/>
      <c r="AG282" s="88"/>
      <c r="AH282" s="84">
        <v>7.2</v>
      </c>
      <c r="AI282" s="85">
        <v>6.2</v>
      </c>
      <c r="AJ282" s="32">
        <f t="shared" si="7"/>
        <v>122.20000000000003</v>
      </c>
      <c r="AK282" s="33">
        <f t="shared" si="6"/>
        <v>17</v>
      </c>
    </row>
    <row r="283" spans="1:37">
      <c r="A283" s="7" t="str">
        <f>IF(C283=0," ",VLOOKUP(C283,'Список рабочих'!A$1:B$162,2,0))</f>
        <v>Вдовин А. А.</v>
      </c>
      <c r="B283" s="8"/>
      <c r="C283" s="9" t="s">
        <v>84</v>
      </c>
      <c r="D283" s="10">
        <v>522</v>
      </c>
      <c r="E283" s="88"/>
      <c r="F283" s="84">
        <v>7.2</v>
      </c>
      <c r="G283" s="84">
        <v>7.2</v>
      </c>
      <c r="H283" s="84">
        <v>7.2</v>
      </c>
      <c r="I283" s="84">
        <v>7.2</v>
      </c>
      <c r="J283" s="84">
        <v>7.2</v>
      </c>
      <c r="K283" s="88"/>
      <c r="L283" s="88"/>
      <c r="M283" s="84">
        <v>7.2</v>
      </c>
      <c r="N283" s="84">
        <v>7.2</v>
      </c>
      <c r="O283" s="84">
        <v>7.2</v>
      </c>
      <c r="P283" s="84">
        <v>7.2</v>
      </c>
      <c r="Q283" s="84">
        <v>7.2</v>
      </c>
      <c r="R283" s="88"/>
      <c r="S283" s="88"/>
      <c r="T283" s="84">
        <v>7.2</v>
      </c>
      <c r="U283" s="84">
        <v>7.2</v>
      </c>
      <c r="V283" s="84">
        <v>7.2</v>
      </c>
      <c r="W283" s="84">
        <v>7.2</v>
      </c>
      <c r="X283" s="84">
        <v>7.2</v>
      </c>
      <c r="Y283" s="88"/>
      <c r="Z283" s="88"/>
      <c r="AA283" s="84">
        <v>7.2</v>
      </c>
      <c r="AB283" s="84">
        <v>7.2</v>
      </c>
      <c r="AC283" s="84">
        <v>7.2</v>
      </c>
      <c r="AD283" s="84">
        <v>7.2</v>
      </c>
      <c r="AE283" s="84">
        <v>7.2</v>
      </c>
      <c r="AF283" s="88"/>
      <c r="AG283" s="88"/>
      <c r="AH283" s="84">
        <v>7.2</v>
      </c>
      <c r="AI283" s="85">
        <v>6.2</v>
      </c>
      <c r="AJ283" s="32">
        <f t="shared" si="7"/>
        <v>157.39999999999998</v>
      </c>
      <c r="AK283" s="33">
        <f t="shared" si="6"/>
        <v>22</v>
      </c>
    </row>
    <row r="284" spans="1:37">
      <c r="A284" s="15" t="str">
        <f>IF(C284=0," ",VLOOKUP(C284,'Список рабочих'!A$1:B$162,2,0))</f>
        <v>Головкин А. В.</v>
      </c>
      <c r="B284" s="16"/>
      <c r="C284" s="17" t="s">
        <v>17</v>
      </c>
      <c r="D284" s="10">
        <v>522</v>
      </c>
      <c r="E284" s="88"/>
      <c r="F284" s="84">
        <v>7.2</v>
      </c>
      <c r="G284" s="84">
        <v>7.2</v>
      </c>
      <c r="H284" s="84">
        <v>7.2</v>
      </c>
      <c r="I284" s="84">
        <v>7.2</v>
      </c>
      <c r="J284" s="84">
        <v>7.2</v>
      </c>
      <c r="K284" s="88"/>
      <c r="L284" s="88"/>
      <c r="M284" s="84">
        <v>7.2</v>
      </c>
      <c r="N284" s="84">
        <v>7.2</v>
      </c>
      <c r="O284" s="84">
        <v>7.2</v>
      </c>
      <c r="P284" s="84">
        <v>7.2</v>
      </c>
      <c r="Q284" s="84">
        <v>7.2</v>
      </c>
      <c r="R284" s="88"/>
      <c r="S284" s="88"/>
      <c r="T284" s="84">
        <v>7.2</v>
      </c>
      <c r="U284" s="84">
        <v>7.2</v>
      </c>
      <c r="V284" s="84">
        <v>7.2</v>
      </c>
      <c r="W284" s="84">
        <v>7.2</v>
      </c>
      <c r="X284" s="84">
        <v>7.2</v>
      </c>
      <c r="Y284" s="88"/>
      <c r="Z284" s="88"/>
      <c r="AA284" s="84">
        <v>7.2</v>
      </c>
      <c r="AB284" s="84">
        <v>7.2</v>
      </c>
      <c r="AC284" s="84">
        <v>7.2</v>
      </c>
      <c r="AD284" s="84">
        <v>7.2</v>
      </c>
      <c r="AE284" s="84">
        <v>7.2</v>
      </c>
      <c r="AF284" s="88"/>
      <c r="AG284" s="88"/>
      <c r="AH284" s="84">
        <v>7.2</v>
      </c>
      <c r="AI284" s="85">
        <v>6.2</v>
      </c>
      <c r="AJ284" s="32">
        <f t="shared" si="7"/>
        <v>157.39999999999998</v>
      </c>
      <c r="AK284" s="33">
        <f t="shared" si="6"/>
        <v>22</v>
      </c>
    </row>
    <row r="285" spans="1:37">
      <c r="A285" s="7" t="str">
        <f>IF(C285=0," ",VLOOKUP(C285,'Список рабочих'!A$1:B$162,2,0))</f>
        <v>Захаров В. К.</v>
      </c>
      <c r="B285" s="8"/>
      <c r="C285" s="9" t="s">
        <v>21</v>
      </c>
      <c r="D285" s="10">
        <v>522</v>
      </c>
      <c r="E285" s="88"/>
      <c r="F285" s="84">
        <v>7.2</v>
      </c>
      <c r="G285" s="84">
        <v>7.2</v>
      </c>
      <c r="H285" s="84">
        <v>7.2</v>
      </c>
      <c r="I285" s="84"/>
      <c r="J285" s="84"/>
      <c r="K285" s="88"/>
      <c r="L285" s="88"/>
      <c r="M285" s="84"/>
      <c r="N285" s="84"/>
      <c r="O285" s="84"/>
      <c r="P285" s="84"/>
      <c r="Q285" s="84"/>
      <c r="R285" s="88"/>
      <c r="S285" s="88"/>
      <c r="T285" s="84"/>
      <c r="U285" s="84"/>
      <c r="V285" s="84"/>
      <c r="W285" s="84"/>
      <c r="X285" s="84"/>
      <c r="Y285" s="88"/>
      <c r="Z285" s="88"/>
      <c r="AA285" s="84"/>
      <c r="AB285" s="84"/>
      <c r="AC285" s="84"/>
      <c r="AD285" s="84"/>
      <c r="AE285" s="84"/>
      <c r="AF285" s="88"/>
      <c r="AG285" s="88"/>
      <c r="AH285" s="84">
        <v>7.2</v>
      </c>
      <c r="AI285" s="85"/>
      <c r="AJ285" s="32">
        <f t="shared" si="7"/>
        <v>28.8</v>
      </c>
      <c r="AK285" s="33">
        <f t="shared" si="6"/>
        <v>4</v>
      </c>
    </row>
    <row r="286" spans="1:37">
      <c r="A286" s="7" t="str">
        <f>IF(C286=0," ",VLOOKUP(C286,'Список рабочих'!A$1:B$162,2,0))</f>
        <v>Иванов Д. В.</v>
      </c>
      <c r="B286" s="8"/>
      <c r="C286" s="9" t="s">
        <v>107</v>
      </c>
      <c r="D286" s="10">
        <v>522</v>
      </c>
      <c r="E286" s="88"/>
      <c r="F286" s="84">
        <v>6.5</v>
      </c>
      <c r="G286" s="84">
        <v>7.2</v>
      </c>
      <c r="H286" s="84">
        <v>7.2</v>
      </c>
      <c r="I286" s="84">
        <v>7.2</v>
      </c>
      <c r="J286" s="84">
        <v>7.2</v>
      </c>
      <c r="K286" s="88"/>
      <c r="L286" s="88"/>
      <c r="M286" s="84"/>
      <c r="N286" s="84">
        <v>7.2</v>
      </c>
      <c r="O286" s="84">
        <v>7.2</v>
      </c>
      <c r="P286" s="84">
        <v>7.2</v>
      </c>
      <c r="Q286" s="84">
        <v>3.2</v>
      </c>
      <c r="R286" s="88"/>
      <c r="S286" s="88"/>
      <c r="T286" s="84">
        <v>7.2</v>
      </c>
      <c r="U286" s="84">
        <v>7.2</v>
      </c>
      <c r="V286" s="84">
        <v>7.2</v>
      </c>
      <c r="W286" s="84">
        <v>7.2</v>
      </c>
      <c r="X286" s="84">
        <v>7.2</v>
      </c>
      <c r="Y286" s="88"/>
      <c r="Z286" s="88"/>
      <c r="AA286" s="84">
        <v>7.2</v>
      </c>
      <c r="AB286" s="84">
        <v>7.2</v>
      </c>
      <c r="AC286" s="84">
        <v>7.2</v>
      </c>
      <c r="AD286" s="84">
        <v>7.2</v>
      </c>
      <c r="AE286" s="84">
        <v>7.2</v>
      </c>
      <c r="AF286" s="88"/>
      <c r="AG286" s="88"/>
      <c r="AH286" s="84">
        <v>7.2</v>
      </c>
      <c r="AI286" s="85">
        <v>6.2</v>
      </c>
      <c r="AJ286" s="32">
        <f t="shared" si="7"/>
        <v>145.5</v>
      </c>
      <c r="AK286" s="33">
        <f t="shared" si="6"/>
        <v>21</v>
      </c>
    </row>
    <row r="287" spans="1:37">
      <c r="A287" s="7" t="str">
        <f>IF(C287=0," ",VLOOKUP(C287,'Список рабочих'!A$1:B$162,2,0))</f>
        <v>Исаков С. А.</v>
      </c>
      <c r="B287" s="8"/>
      <c r="C287" s="9" t="s">
        <v>26</v>
      </c>
      <c r="D287" s="10">
        <v>522</v>
      </c>
      <c r="E287" s="88"/>
      <c r="F287" s="84">
        <v>7.2</v>
      </c>
      <c r="G287" s="84">
        <v>7.2</v>
      </c>
      <c r="H287" s="84">
        <v>7.2</v>
      </c>
      <c r="I287" s="84">
        <v>7.2</v>
      </c>
      <c r="J287" s="84">
        <v>7.2</v>
      </c>
      <c r="K287" s="88"/>
      <c r="L287" s="88"/>
      <c r="M287" s="84">
        <v>7.2</v>
      </c>
      <c r="N287" s="84"/>
      <c r="O287" s="84">
        <v>7.2</v>
      </c>
      <c r="P287" s="84">
        <v>7.2</v>
      </c>
      <c r="Q287" s="84">
        <v>7.2</v>
      </c>
      <c r="R287" s="88"/>
      <c r="S287" s="88"/>
      <c r="T287" s="84">
        <v>7.2</v>
      </c>
      <c r="U287" s="84">
        <v>7.2</v>
      </c>
      <c r="V287" s="84">
        <v>7.2</v>
      </c>
      <c r="W287" s="84">
        <v>7.2</v>
      </c>
      <c r="X287" s="84">
        <v>7.2</v>
      </c>
      <c r="Y287" s="88"/>
      <c r="Z287" s="88"/>
      <c r="AA287" s="84">
        <v>7.2</v>
      </c>
      <c r="AB287" s="84">
        <v>7.2</v>
      </c>
      <c r="AC287" s="84">
        <v>7.2</v>
      </c>
      <c r="AD287" s="84">
        <v>7.2</v>
      </c>
      <c r="AE287" s="84">
        <v>7.2</v>
      </c>
      <c r="AF287" s="88"/>
      <c r="AG287" s="88"/>
      <c r="AH287" s="84"/>
      <c r="AI287" s="85">
        <v>6.2</v>
      </c>
      <c r="AJ287" s="32">
        <f t="shared" si="7"/>
        <v>143</v>
      </c>
      <c r="AK287" s="33">
        <f t="shared" si="6"/>
        <v>20</v>
      </c>
    </row>
    <row r="288" spans="1:37">
      <c r="A288" s="7" t="str">
        <f>IF(C288=0," ",VLOOKUP(C288,'Список рабочих'!A$1:B$162,2,0))</f>
        <v>Кондратюк И. М.</v>
      </c>
      <c r="B288" s="8"/>
      <c r="C288" s="9" t="s">
        <v>93</v>
      </c>
      <c r="D288" s="10">
        <v>522</v>
      </c>
      <c r="E288" s="88"/>
      <c r="F288" s="84">
        <v>7.2</v>
      </c>
      <c r="G288" s="84">
        <v>7.2</v>
      </c>
      <c r="H288" s="84">
        <v>7.2</v>
      </c>
      <c r="I288" s="84">
        <v>7.2</v>
      </c>
      <c r="J288" s="84">
        <v>7.2</v>
      </c>
      <c r="K288" s="88"/>
      <c r="L288" s="88"/>
      <c r="M288" s="84">
        <v>7.2</v>
      </c>
      <c r="N288" s="84">
        <v>7.2</v>
      </c>
      <c r="O288" s="84">
        <v>7.2</v>
      </c>
      <c r="P288" s="84">
        <v>7.2</v>
      </c>
      <c r="Q288" s="84">
        <v>7.2</v>
      </c>
      <c r="R288" s="88"/>
      <c r="S288" s="88"/>
      <c r="T288" s="84">
        <v>7.2</v>
      </c>
      <c r="U288" s="84">
        <v>7.2</v>
      </c>
      <c r="V288" s="84">
        <v>7.2</v>
      </c>
      <c r="W288" s="84">
        <v>7.2</v>
      </c>
      <c r="X288" s="84">
        <v>7.2</v>
      </c>
      <c r="Y288" s="88"/>
      <c r="Z288" s="88"/>
      <c r="AA288" s="84">
        <v>7.2</v>
      </c>
      <c r="AB288" s="84">
        <v>7.2</v>
      </c>
      <c r="AC288" s="84">
        <v>7.2</v>
      </c>
      <c r="AD288" s="84">
        <v>7.2</v>
      </c>
      <c r="AE288" s="84">
        <v>7.2</v>
      </c>
      <c r="AF288" s="88"/>
      <c r="AG288" s="88"/>
      <c r="AH288" s="84">
        <v>7.2</v>
      </c>
      <c r="AI288" s="85">
        <v>6.2</v>
      </c>
      <c r="AJ288" s="32">
        <f t="shared" si="7"/>
        <v>157.39999999999998</v>
      </c>
      <c r="AK288" s="33">
        <f t="shared" si="6"/>
        <v>22</v>
      </c>
    </row>
    <row r="289" spans="1:37">
      <c r="A289" s="18" t="str">
        <f>IF(C289=0," ",VLOOKUP(C289,'Список рабочих'!A$1:B$162,2,0))</f>
        <v>Свояков Н. А.</v>
      </c>
      <c r="B289" s="19"/>
      <c r="C289" s="9" t="s">
        <v>49</v>
      </c>
      <c r="D289" s="10">
        <v>522</v>
      </c>
      <c r="E289" s="88"/>
      <c r="F289" s="84">
        <v>7.2</v>
      </c>
      <c r="G289" s="84">
        <v>7.2</v>
      </c>
      <c r="H289" s="84">
        <v>7.2</v>
      </c>
      <c r="I289" s="84">
        <v>7.2</v>
      </c>
      <c r="J289" s="84">
        <v>7.2</v>
      </c>
      <c r="K289" s="88"/>
      <c r="L289" s="88"/>
      <c r="M289" s="84">
        <v>7.2</v>
      </c>
      <c r="N289" s="84">
        <v>7.2</v>
      </c>
      <c r="O289" s="84">
        <v>7.2</v>
      </c>
      <c r="P289" s="84">
        <v>7.2</v>
      </c>
      <c r="Q289" s="84">
        <v>7.2</v>
      </c>
      <c r="R289" s="88"/>
      <c r="S289" s="88"/>
      <c r="T289" s="84">
        <v>7.2</v>
      </c>
      <c r="U289" s="84">
        <v>4</v>
      </c>
      <c r="V289" s="84">
        <v>7.2</v>
      </c>
      <c r="W289" s="84">
        <v>7.2</v>
      </c>
      <c r="X289" s="84">
        <v>7.2</v>
      </c>
      <c r="Y289" s="88"/>
      <c r="Z289" s="88"/>
      <c r="AA289" s="84">
        <v>7.2</v>
      </c>
      <c r="AB289" s="84">
        <v>7.2</v>
      </c>
      <c r="AC289" s="84">
        <v>7.2</v>
      </c>
      <c r="AD289" s="84">
        <v>7.2</v>
      </c>
      <c r="AE289" s="84">
        <v>7.2</v>
      </c>
      <c r="AF289" s="88"/>
      <c r="AG289" s="88"/>
      <c r="AH289" s="84"/>
      <c r="AI289" s="85"/>
      <c r="AJ289" s="32">
        <f t="shared" si="7"/>
        <v>140.80000000000001</v>
      </c>
      <c r="AK289" s="33">
        <f t="shared" si="6"/>
        <v>20</v>
      </c>
    </row>
    <row r="290" spans="1:37">
      <c r="A290" s="20" t="str">
        <f>IF(C290=0," ",VLOOKUP(C290,'Список рабочих'!A$1:B$162,2,0))</f>
        <v>Варшуков А.В.</v>
      </c>
      <c r="B290" s="21"/>
      <c r="C290" s="17" t="s">
        <v>73</v>
      </c>
      <c r="D290" s="10">
        <v>522</v>
      </c>
      <c r="E290" s="88"/>
      <c r="F290" s="84">
        <v>7.2</v>
      </c>
      <c r="G290" s="84">
        <v>7.2</v>
      </c>
      <c r="H290" s="84">
        <v>7.2</v>
      </c>
      <c r="I290" s="84">
        <v>7.2</v>
      </c>
      <c r="J290" s="84">
        <v>7.2</v>
      </c>
      <c r="K290" s="88"/>
      <c r="L290" s="88"/>
      <c r="M290" s="84"/>
      <c r="N290" s="84">
        <v>7.2</v>
      </c>
      <c r="O290" s="84">
        <v>7.2</v>
      </c>
      <c r="P290" s="84">
        <v>7.2</v>
      </c>
      <c r="Q290" s="84">
        <v>7.2</v>
      </c>
      <c r="R290" s="88"/>
      <c r="S290" s="88"/>
      <c r="T290" s="84">
        <v>7.2</v>
      </c>
      <c r="U290" s="84">
        <v>7.2</v>
      </c>
      <c r="V290" s="84">
        <v>7.2</v>
      </c>
      <c r="W290" s="84">
        <v>7.2</v>
      </c>
      <c r="X290" s="84">
        <v>7.2</v>
      </c>
      <c r="Y290" s="88"/>
      <c r="Z290" s="88"/>
      <c r="AA290" s="84">
        <v>7.2</v>
      </c>
      <c r="AB290" s="84">
        <v>7.2</v>
      </c>
      <c r="AC290" s="84">
        <v>7.2</v>
      </c>
      <c r="AD290" s="84">
        <v>7.2</v>
      </c>
      <c r="AE290" s="84">
        <v>7.2</v>
      </c>
      <c r="AF290" s="88"/>
      <c r="AG290" s="88"/>
      <c r="AH290" s="84"/>
      <c r="AI290" s="85">
        <v>6.2</v>
      </c>
      <c r="AJ290" s="32">
        <f t="shared" si="7"/>
        <v>143</v>
      </c>
      <c r="AK290" s="33">
        <f t="shared" si="6"/>
        <v>20</v>
      </c>
    </row>
    <row r="291" spans="1:37">
      <c r="A291" s="7" t="str">
        <f>IF(C291=0," ",VLOOKUP(C291,'Список рабочих'!A$1:B$162,2,0))</f>
        <v>Разов Д. С.</v>
      </c>
      <c r="B291" s="8"/>
      <c r="C291" s="9" t="s">
        <v>47</v>
      </c>
      <c r="D291" s="10">
        <v>522</v>
      </c>
      <c r="E291" s="88"/>
      <c r="F291" s="84">
        <v>7.2</v>
      </c>
      <c r="G291" s="84">
        <v>7.2</v>
      </c>
      <c r="H291" s="84">
        <v>7.2</v>
      </c>
      <c r="I291" s="84">
        <v>7.2</v>
      </c>
      <c r="J291" s="84">
        <v>7.2</v>
      </c>
      <c r="K291" s="88"/>
      <c r="L291" s="88"/>
      <c r="M291" s="84"/>
      <c r="N291" s="84"/>
      <c r="O291" s="84"/>
      <c r="P291" s="84"/>
      <c r="Q291" s="84">
        <v>7.2</v>
      </c>
      <c r="R291" s="88"/>
      <c r="S291" s="88"/>
      <c r="T291" s="84">
        <v>7.2</v>
      </c>
      <c r="U291" s="84">
        <v>7.2</v>
      </c>
      <c r="V291" s="84">
        <v>7.2</v>
      </c>
      <c r="W291" s="84">
        <v>7.2</v>
      </c>
      <c r="X291" s="84">
        <v>7.2</v>
      </c>
      <c r="Y291" s="88"/>
      <c r="Z291" s="88"/>
      <c r="AA291" s="84">
        <v>7.2</v>
      </c>
      <c r="AB291" s="84">
        <v>7.2</v>
      </c>
      <c r="AC291" s="84">
        <v>7.2</v>
      </c>
      <c r="AD291" s="84">
        <v>7.2</v>
      </c>
      <c r="AE291" s="84">
        <v>7.2</v>
      </c>
      <c r="AF291" s="88"/>
      <c r="AG291" s="88"/>
      <c r="AH291" s="84"/>
      <c r="AI291" s="85">
        <v>6.2</v>
      </c>
      <c r="AJ291" s="32">
        <f t="shared" si="7"/>
        <v>121.40000000000003</v>
      </c>
      <c r="AK291" s="33">
        <f t="shared" si="6"/>
        <v>17</v>
      </c>
    </row>
    <row r="292" spans="1:37">
      <c r="A292" s="7" t="str">
        <f>IF(C292=0," ",VLOOKUP(C292,'Список рабочих'!A$1:B$162,2,0))</f>
        <v>Бельтюков Д.</v>
      </c>
      <c r="B292" s="8"/>
      <c r="C292" s="9" t="s">
        <v>187</v>
      </c>
      <c r="D292" s="10">
        <v>522</v>
      </c>
      <c r="E292" s="88"/>
      <c r="F292" s="84">
        <v>7.2</v>
      </c>
      <c r="G292" s="84">
        <v>7.2</v>
      </c>
      <c r="H292" s="84">
        <v>7.2</v>
      </c>
      <c r="I292" s="84"/>
      <c r="J292" s="84"/>
      <c r="K292" s="88"/>
      <c r="L292" s="88"/>
      <c r="M292" s="84"/>
      <c r="N292" s="84"/>
      <c r="O292" s="84"/>
      <c r="P292" s="84"/>
      <c r="Q292" s="84"/>
      <c r="R292" s="88"/>
      <c r="S292" s="88"/>
      <c r="T292" s="84"/>
      <c r="U292" s="84"/>
      <c r="V292" s="84"/>
      <c r="W292" s="84"/>
      <c r="X292" s="84"/>
      <c r="Y292" s="88"/>
      <c r="Z292" s="88"/>
      <c r="AA292" s="84"/>
      <c r="AB292" s="84"/>
      <c r="AC292" s="84"/>
      <c r="AD292" s="84"/>
      <c r="AE292" s="84"/>
      <c r="AF292" s="88"/>
      <c r="AG292" s="88"/>
      <c r="AH292" s="84"/>
      <c r="AI292" s="85"/>
      <c r="AJ292" s="32">
        <f t="shared" si="7"/>
        <v>21.6</v>
      </c>
      <c r="AK292" s="33">
        <f t="shared" si="6"/>
        <v>3</v>
      </c>
    </row>
    <row r="293" spans="1:37">
      <c r="A293" s="7" t="str">
        <f>IF(C293=0," ",VLOOKUP(C293,'Список рабочих'!A$1:B$162,2,0))</f>
        <v>Васьковский С. В.</v>
      </c>
      <c r="B293" s="8"/>
      <c r="C293" s="9" t="s">
        <v>191</v>
      </c>
      <c r="D293" s="10">
        <v>522</v>
      </c>
      <c r="E293" s="88"/>
      <c r="F293" s="84">
        <v>7.2</v>
      </c>
      <c r="G293" s="84">
        <v>7.2</v>
      </c>
      <c r="H293" s="84">
        <v>7.2</v>
      </c>
      <c r="I293" s="84">
        <v>7.2</v>
      </c>
      <c r="J293" s="84">
        <v>7.2</v>
      </c>
      <c r="K293" s="88"/>
      <c r="L293" s="88"/>
      <c r="M293" s="84">
        <v>7.2</v>
      </c>
      <c r="N293" s="84">
        <v>7.2</v>
      </c>
      <c r="O293" s="84">
        <v>7.2</v>
      </c>
      <c r="P293" s="84">
        <v>7.2</v>
      </c>
      <c r="Q293" s="84">
        <v>7.2</v>
      </c>
      <c r="R293" s="88"/>
      <c r="S293" s="88"/>
      <c r="T293" s="84">
        <v>7.2</v>
      </c>
      <c r="U293" s="84">
        <v>7.2</v>
      </c>
      <c r="V293" s="84">
        <v>7.2</v>
      </c>
      <c r="W293" s="84">
        <v>7.2</v>
      </c>
      <c r="X293" s="84">
        <v>7.2</v>
      </c>
      <c r="Y293" s="88"/>
      <c r="Z293" s="88"/>
      <c r="AA293" s="84">
        <v>7.2</v>
      </c>
      <c r="AB293" s="84">
        <v>7.2</v>
      </c>
      <c r="AC293" s="84">
        <v>7.2</v>
      </c>
      <c r="AD293" s="84">
        <v>7.2</v>
      </c>
      <c r="AE293" s="84">
        <v>7.2</v>
      </c>
      <c r="AF293" s="88"/>
      <c r="AG293" s="88"/>
      <c r="AH293" s="84">
        <v>7.2</v>
      </c>
      <c r="AI293" s="85">
        <v>6.2</v>
      </c>
      <c r="AJ293" s="32">
        <f t="shared" si="7"/>
        <v>157.39999999999998</v>
      </c>
      <c r="AK293" s="33">
        <f t="shared" si="6"/>
        <v>22</v>
      </c>
    </row>
    <row r="294" spans="1:37">
      <c r="A294" s="7" t="str">
        <f>IF(C294=0," ",VLOOKUP(C294,'Список рабочих'!A$1:B$162,2,0))</f>
        <v>Жуков С. А.</v>
      </c>
      <c r="B294" s="8"/>
      <c r="C294" s="17" t="s">
        <v>101</v>
      </c>
      <c r="D294" s="10">
        <v>522</v>
      </c>
      <c r="E294" s="88"/>
      <c r="F294" s="84">
        <v>7.2</v>
      </c>
      <c r="G294" s="84">
        <v>7.2</v>
      </c>
      <c r="H294" s="84">
        <v>7.2</v>
      </c>
      <c r="I294" s="84">
        <v>7.2</v>
      </c>
      <c r="J294" s="84"/>
      <c r="K294" s="88"/>
      <c r="L294" s="88"/>
      <c r="M294" s="84">
        <v>7.2</v>
      </c>
      <c r="N294" s="84">
        <v>7.2</v>
      </c>
      <c r="O294" s="84">
        <v>7.2</v>
      </c>
      <c r="P294" s="84">
        <v>7.2</v>
      </c>
      <c r="Q294" s="84">
        <v>7.2</v>
      </c>
      <c r="R294" s="88"/>
      <c r="S294" s="88"/>
      <c r="T294" s="84">
        <v>7.2</v>
      </c>
      <c r="U294" s="84">
        <v>7.2</v>
      </c>
      <c r="V294" s="84">
        <v>7.2</v>
      </c>
      <c r="W294" s="84">
        <v>7.2</v>
      </c>
      <c r="X294" s="84">
        <v>7.2</v>
      </c>
      <c r="Y294" s="88"/>
      <c r="Z294" s="88"/>
      <c r="AA294" s="84">
        <v>7.2</v>
      </c>
      <c r="AB294" s="84">
        <v>7.2</v>
      </c>
      <c r="AC294" s="84">
        <v>7.2</v>
      </c>
      <c r="AD294" s="84">
        <v>7.2</v>
      </c>
      <c r="AE294" s="84">
        <v>7.2</v>
      </c>
      <c r="AF294" s="88"/>
      <c r="AG294" s="88"/>
      <c r="AH294" s="84">
        <v>7.2</v>
      </c>
      <c r="AI294" s="85">
        <v>6.2</v>
      </c>
      <c r="AJ294" s="32">
        <f t="shared" si="7"/>
        <v>150.19999999999999</v>
      </c>
      <c r="AK294" s="33">
        <f t="shared" si="6"/>
        <v>21</v>
      </c>
    </row>
    <row r="295" spans="1:37">
      <c r="A295" s="7" t="str">
        <f>IF(C295=0," ",VLOOKUP(C295,'Список рабочих'!A$1:B$162,2,0))</f>
        <v>Захаров А. Б.</v>
      </c>
      <c r="B295" s="8"/>
      <c r="C295" s="9" t="s">
        <v>105</v>
      </c>
      <c r="D295" s="10">
        <v>522</v>
      </c>
      <c r="E295" s="88"/>
      <c r="F295" s="84">
        <v>7.2</v>
      </c>
      <c r="G295" s="84">
        <v>7.2</v>
      </c>
      <c r="H295" s="84">
        <v>7.2</v>
      </c>
      <c r="I295" s="84">
        <v>7.2</v>
      </c>
      <c r="J295" s="84">
        <v>7.2</v>
      </c>
      <c r="K295" s="88"/>
      <c r="L295" s="88"/>
      <c r="M295" s="84">
        <v>7.2</v>
      </c>
      <c r="N295" s="84">
        <v>7.2</v>
      </c>
      <c r="O295" s="84">
        <v>7.2</v>
      </c>
      <c r="P295" s="84">
        <v>7.2</v>
      </c>
      <c r="Q295" s="84">
        <v>7.2</v>
      </c>
      <c r="R295" s="88"/>
      <c r="S295" s="88"/>
      <c r="T295" s="84">
        <v>7.2</v>
      </c>
      <c r="U295" s="84">
        <v>7.2</v>
      </c>
      <c r="V295" s="84">
        <v>7.2</v>
      </c>
      <c r="W295" s="84">
        <v>7.2</v>
      </c>
      <c r="X295" s="84">
        <v>7.2</v>
      </c>
      <c r="Y295" s="88"/>
      <c r="Z295" s="88"/>
      <c r="AA295" s="84">
        <v>7.2</v>
      </c>
      <c r="AB295" s="84">
        <v>7.2</v>
      </c>
      <c r="AC295" s="84">
        <v>7.2</v>
      </c>
      <c r="AD295" s="84">
        <v>7.2</v>
      </c>
      <c r="AE295" s="84">
        <v>7.2</v>
      </c>
      <c r="AF295" s="88"/>
      <c r="AG295" s="88"/>
      <c r="AH295" s="84">
        <v>7.2</v>
      </c>
      <c r="AI295" s="85">
        <v>6.2</v>
      </c>
      <c r="AJ295" s="32">
        <f t="shared" si="7"/>
        <v>157.39999999999998</v>
      </c>
      <c r="AK295" s="33">
        <f t="shared" si="6"/>
        <v>22</v>
      </c>
    </row>
    <row r="296" spans="1:37">
      <c r="A296" s="7" t="str">
        <f>IF(C296=0," ",VLOOKUP(C296,'Список рабочих'!A$1:B$162,2,0))</f>
        <v>Иванов А. В.</v>
      </c>
      <c r="B296" s="8"/>
      <c r="C296" s="9" t="s">
        <v>22</v>
      </c>
      <c r="D296" s="10">
        <v>522</v>
      </c>
      <c r="E296" s="88"/>
      <c r="F296" s="84">
        <v>7.2</v>
      </c>
      <c r="G296" s="84"/>
      <c r="H296" s="84">
        <v>7.2</v>
      </c>
      <c r="I296" s="84">
        <v>7.2</v>
      </c>
      <c r="J296" s="84">
        <v>7.2</v>
      </c>
      <c r="K296" s="88"/>
      <c r="L296" s="88"/>
      <c r="M296" s="84">
        <v>7.2</v>
      </c>
      <c r="N296" s="84">
        <v>7.2</v>
      </c>
      <c r="O296" s="84">
        <v>7.2</v>
      </c>
      <c r="P296" s="84">
        <v>7.2</v>
      </c>
      <c r="Q296" s="84">
        <v>7.2</v>
      </c>
      <c r="R296" s="88"/>
      <c r="S296" s="88"/>
      <c r="T296" s="84">
        <v>7.2</v>
      </c>
      <c r="U296" s="84">
        <v>7.2</v>
      </c>
      <c r="V296" s="84">
        <v>7.2</v>
      </c>
      <c r="W296" s="84">
        <v>7.2</v>
      </c>
      <c r="X296" s="84">
        <v>7.2</v>
      </c>
      <c r="Y296" s="88"/>
      <c r="Z296" s="88"/>
      <c r="AA296" s="84">
        <v>7.2</v>
      </c>
      <c r="AB296" s="84">
        <v>7.2</v>
      </c>
      <c r="AC296" s="84">
        <v>7.2</v>
      </c>
      <c r="AD296" s="84">
        <v>7.2</v>
      </c>
      <c r="AE296" s="84">
        <v>7.2</v>
      </c>
      <c r="AF296" s="88"/>
      <c r="AG296" s="88"/>
      <c r="AH296" s="84">
        <v>7.2</v>
      </c>
      <c r="AI296" s="85">
        <v>6.2</v>
      </c>
      <c r="AJ296" s="32">
        <f t="shared" si="7"/>
        <v>150.19999999999999</v>
      </c>
      <c r="AK296" s="33">
        <f t="shared" si="6"/>
        <v>21</v>
      </c>
    </row>
    <row r="297" spans="1:37">
      <c r="A297" s="18" t="str">
        <f>IF(C297=0," ",VLOOKUP(C297,'Список рабочих'!A$1:B$162,2,0))</f>
        <v>Лукин С. В.</v>
      </c>
      <c r="B297" s="19"/>
      <c r="C297" s="9" t="s">
        <v>115</v>
      </c>
      <c r="D297" s="10">
        <v>522</v>
      </c>
      <c r="E297" s="88"/>
      <c r="F297" s="84">
        <v>7.2</v>
      </c>
      <c r="G297" s="84">
        <v>7.2</v>
      </c>
      <c r="H297" s="84">
        <v>7.2</v>
      </c>
      <c r="I297" s="84">
        <v>7.2</v>
      </c>
      <c r="J297" s="84">
        <v>7.2</v>
      </c>
      <c r="K297" s="88"/>
      <c r="L297" s="88"/>
      <c r="M297" s="84">
        <v>7.2</v>
      </c>
      <c r="N297" s="84">
        <v>7.2</v>
      </c>
      <c r="O297" s="84">
        <v>7.2</v>
      </c>
      <c r="P297" s="84">
        <v>7.2</v>
      </c>
      <c r="Q297" s="84">
        <v>7.2</v>
      </c>
      <c r="R297" s="88"/>
      <c r="S297" s="88"/>
      <c r="T297" s="84">
        <v>7.2</v>
      </c>
      <c r="U297" s="84">
        <v>7.2</v>
      </c>
      <c r="V297" s="84">
        <v>7.2</v>
      </c>
      <c r="W297" s="84">
        <v>7.2</v>
      </c>
      <c r="X297" s="84">
        <v>7.2</v>
      </c>
      <c r="Y297" s="88"/>
      <c r="Z297" s="88"/>
      <c r="AA297" s="84">
        <v>7.2</v>
      </c>
      <c r="AB297" s="84">
        <v>7.2</v>
      </c>
      <c r="AC297" s="84">
        <v>7.2</v>
      </c>
      <c r="AD297" s="84">
        <v>7.2</v>
      </c>
      <c r="AE297" s="84">
        <v>7.2</v>
      </c>
      <c r="AF297" s="88"/>
      <c r="AG297" s="88"/>
      <c r="AH297" s="84">
        <v>7.2</v>
      </c>
      <c r="AI297" s="85">
        <v>6.2</v>
      </c>
      <c r="AJ297" s="32">
        <f t="shared" si="7"/>
        <v>157.39999999999998</v>
      </c>
      <c r="AK297" s="33">
        <f t="shared" si="6"/>
        <v>22</v>
      </c>
    </row>
    <row r="298" spans="1:37">
      <c r="A298" s="7" t="str">
        <f>IF(C298=0," ",VLOOKUP(C298,'Список рабочих'!A$1:B$162,2,0))</f>
        <v>Мельников В. Ю.</v>
      </c>
      <c r="B298" s="8"/>
      <c r="C298" s="9" t="s">
        <v>195</v>
      </c>
      <c r="D298" s="10">
        <v>522</v>
      </c>
      <c r="E298" s="88"/>
      <c r="F298" s="84">
        <v>7.2</v>
      </c>
      <c r="G298" s="84">
        <v>7.2</v>
      </c>
      <c r="H298" s="84">
        <v>7.2</v>
      </c>
      <c r="I298" s="84">
        <v>7.2</v>
      </c>
      <c r="J298" s="84">
        <v>7.2</v>
      </c>
      <c r="K298" s="88"/>
      <c r="L298" s="88"/>
      <c r="M298" s="84">
        <v>7.2</v>
      </c>
      <c r="N298" s="84">
        <v>7.2</v>
      </c>
      <c r="O298" s="84">
        <v>7.2</v>
      </c>
      <c r="P298" s="84">
        <v>7.2</v>
      </c>
      <c r="Q298" s="84">
        <v>7.2</v>
      </c>
      <c r="R298" s="88"/>
      <c r="S298" s="88"/>
      <c r="T298" s="84">
        <v>7.2</v>
      </c>
      <c r="U298" s="84">
        <v>7.2</v>
      </c>
      <c r="V298" s="84">
        <v>7.2</v>
      </c>
      <c r="W298" s="84">
        <v>7.2</v>
      </c>
      <c r="X298" s="84">
        <v>7.2</v>
      </c>
      <c r="Y298" s="88"/>
      <c r="Z298" s="88"/>
      <c r="AA298" s="84">
        <v>7.2</v>
      </c>
      <c r="AB298" s="84">
        <v>4</v>
      </c>
      <c r="AC298" s="84">
        <v>7.2</v>
      </c>
      <c r="AD298" s="84">
        <v>7.2</v>
      </c>
      <c r="AE298" s="84">
        <v>7.2</v>
      </c>
      <c r="AF298" s="88"/>
      <c r="AG298" s="88"/>
      <c r="AH298" s="84">
        <v>7.2</v>
      </c>
      <c r="AI298" s="85">
        <v>6.2</v>
      </c>
      <c r="AJ298" s="32">
        <f t="shared" si="7"/>
        <v>154.19999999999999</v>
      </c>
      <c r="AK298" s="33">
        <f t="shared" si="6"/>
        <v>22</v>
      </c>
    </row>
    <row r="299" spans="1:37">
      <c r="A299" s="7" t="str">
        <f>IF(C299=0," ",VLOOKUP(C299,'Список рабочих'!A$1:B$162,2,0))</f>
        <v>Медведев В. К.</v>
      </c>
      <c r="B299" s="8"/>
      <c r="C299" s="9" t="s">
        <v>237</v>
      </c>
      <c r="D299" s="10">
        <v>522</v>
      </c>
      <c r="E299" s="88"/>
      <c r="F299" s="84">
        <v>7.2</v>
      </c>
      <c r="G299" s="84">
        <v>7.2</v>
      </c>
      <c r="H299" s="84">
        <v>7.2</v>
      </c>
      <c r="I299" s="84">
        <v>7.2</v>
      </c>
      <c r="J299" s="84">
        <v>7.2</v>
      </c>
      <c r="K299" s="88"/>
      <c r="L299" s="88"/>
      <c r="M299" s="84">
        <v>7.2</v>
      </c>
      <c r="N299" s="84">
        <v>7.2</v>
      </c>
      <c r="O299" s="84">
        <v>7.2</v>
      </c>
      <c r="P299" s="84">
        <v>7.2</v>
      </c>
      <c r="Q299" s="84">
        <v>7.2</v>
      </c>
      <c r="R299" s="88"/>
      <c r="S299" s="88"/>
      <c r="T299" s="84">
        <v>7.2</v>
      </c>
      <c r="U299" s="84">
        <v>7.2</v>
      </c>
      <c r="V299" s="84">
        <v>7.2</v>
      </c>
      <c r="W299" s="84">
        <v>7.2</v>
      </c>
      <c r="X299" s="84">
        <v>7.2</v>
      </c>
      <c r="Y299" s="88"/>
      <c r="Z299" s="88"/>
      <c r="AA299" s="84">
        <v>7.2</v>
      </c>
      <c r="AB299" s="84">
        <v>7.2</v>
      </c>
      <c r="AC299" s="84">
        <v>7.2</v>
      </c>
      <c r="AD299" s="84">
        <v>7.2</v>
      </c>
      <c r="AE299" s="84">
        <v>7.2</v>
      </c>
      <c r="AF299" s="88"/>
      <c r="AG299" s="88"/>
      <c r="AH299" s="84">
        <v>7.2</v>
      </c>
      <c r="AI299" s="85">
        <v>6.2</v>
      </c>
      <c r="AJ299" s="32">
        <f t="shared" si="7"/>
        <v>157.39999999999998</v>
      </c>
      <c r="AK299" s="33">
        <f t="shared" si="6"/>
        <v>22</v>
      </c>
    </row>
    <row r="300" spans="1:37">
      <c r="A300" s="20" t="str">
        <f>IF(C300=0," ",VLOOKUP(C300,'Список рабочих'!A$1:B$162,2,0))</f>
        <v>Митнев А. П.</v>
      </c>
      <c r="B300" s="21"/>
      <c r="C300" s="17" t="s">
        <v>219</v>
      </c>
      <c r="D300" s="10">
        <v>522</v>
      </c>
      <c r="E300" s="88"/>
      <c r="F300" s="84"/>
      <c r="G300" s="84">
        <v>7.2</v>
      </c>
      <c r="H300" s="84">
        <v>7.2</v>
      </c>
      <c r="I300" s="84">
        <v>7.2</v>
      </c>
      <c r="J300" s="84">
        <v>7.2</v>
      </c>
      <c r="K300" s="88"/>
      <c r="L300" s="88"/>
      <c r="M300" s="84">
        <v>7.2</v>
      </c>
      <c r="N300" s="84">
        <v>7.2</v>
      </c>
      <c r="O300" s="84">
        <v>7.2</v>
      </c>
      <c r="P300" s="84">
        <v>7.2</v>
      </c>
      <c r="Q300" s="84">
        <v>7.2</v>
      </c>
      <c r="R300" s="88"/>
      <c r="S300" s="88"/>
      <c r="T300" s="84">
        <v>7.2</v>
      </c>
      <c r="U300" s="84">
        <v>7.2</v>
      </c>
      <c r="V300" s="84">
        <v>7.2</v>
      </c>
      <c r="W300" s="84"/>
      <c r="X300" s="84">
        <v>7.2</v>
      </c>
      <c r="Y300" s="88"/>
      <c r="Z300" s="88"/>
      <c r="AA300" s="84">
        <v>7.2</v>
      </c>
      <c r="AB300" s="84">
        <v>7.2</v>
      </c>
      <c r="AC300" s="84">
        <v>7.2</v>
      </c>
      <c r="AD300" s="84">
        <v>7.2</v>
      </c>
      <c r="AE300" s="84">
        <v>7.2</v>
      </c>
      <c r="AF300" s="88"/>
      <c r="AG300" s="88"/>
      <c r="AH300" s="84">
        <v>7.2</v>
      </c>
      <c r="AI300" s="85">
        <v>6.2</v>
      </c>
      <c r="AJ300" s="32">
        <f t="shared" si="7"/>
        <v>143</v>
      </c>
      <c r="AK300" s="33">
        <f t="shared" si="6"/>
        <v>20</v>
      </c>
    </row>
    <row r="301" spans="1:37">
      <c r="A301" s="18" t="str">
        <f>IF(C301=0," ",VLOOKUP(C301,'Список рабочих'!A$1:B$162,2,0))</f>
        <v>Мотовилин Э.В.</v>
      </c>
      <c r="B301" s="19"/>
      <c r="C301" s="9" t="s">
        <v>215</v>
      </c>
      <c r="D301" s="10">
        <v>522</v>
      </c>
      <c r="E301" s="88"/>
      <c r="F301" s="84">
        <v>7.2</v>
      </c>
      <c r="G301" s="84">
        <v>7.2</v>
      </c>
      <c r="H301" s="84">
        <v>7.2</v>
      </c>
      <c r="I301" s="84">
        <v>7.2</v>
      </c>
      <c r="J301" s="84">
        <v>7.2</v>
      </c>
      <c r="K301" s="88"/>
      <c r="L301" s="88"/>
      <c r="M301" s="84">
        <v>7.2</v>
      </c>
      <c r="N301" s="84">
        <v>7.2</v>
      </c>
      <c r="O301" s="84">
        <v>7.2</v>
      </c>
      <c r="P301" s="84">
        <v>7.2</v>
      </c>
      <c r="Q301" s="84">
        <v>7.2</v>
      </c>
      <c r="R301" s="88"/>
      <c r="S301" s="88"/>
      <c r="T301" s="84">
        <v>7.2</v>
      </c>
      <c r="U301" s="84">
        <v>7.2</v>
      </c>
      <c r="V301" s="84">
        <v>7.2</v>
      </c>
      <c r="W301" s="84">
        <v>7.2</v>
      </c>
      <c r="X301" s="84">
        <v>7.2</v>
      </c>
      <c r="Y301" s="88"/>
      <c r="Z301" s="88"/>
      <c r="AA301" s="84">
        <v>7.2</v>
      </c>
      <c r="AB301" s="84">
        <v>7.2</v>
      </c>
      <c r="AC301" s="84">
        <v>7.2</v>
      </c>
      <c r="AD301" s="84">
        <v>7.2</v>
      </c>
      <c r="AE301" s="84">
        <v>7.2</v>
      </c>
      <c r="AF301" s="88"/>
      <c r="AG301" s="88"/>
      <c r="AH301" s="84">
        <v>7.2</v>
      </c>
      <c r="AI301" s="85">
        <v>6.2</v>
      </c>
      <c r="AJ301" s="32">
        <f t="shared" si="7"/>
        <v>157.39999999999998</v>
      </c>
      <c r="AK301" s="33">
        <f t="shared" si="6"/>
        <v>22</v>
      </c>
    </row>
    <row r="302" spans="1:37">
      <c r="A302" s="7" t="str">
        <f>IF(C302=0," ",VLOOKUP(C302,'Список рабочих'!A$1:B$162,2,0))</f>
        <v>Муковнин Д. В.</v>
      </c>
      <c r="B302" s="8"/>
      <c r="C302" s="9" t="s">
        <v>121</v>
      </c>
      <c r="D302" s="10">
        <v>522</v>
      </c>
      <c r="E302" s="88"/>
      <c r="F302" s="84">
        <v>7.2</v>
      </c>
      <c r="G302" s="84">
        <v>7.2</v>
      </c>
      <c r="H302" s="84"/>
      <c r="I302" s="84">
        <v>7.2</v>
      </c>
      <c r="J302" s="84">
        <v>7.2</v>
      </c>
      <c r="K302" s="88"/>
      <c r="L302" s="88"/>
      <c r="M302" s="84">
        <v>7.2</v>
      </c>
      <c r="N302" s="84"/>
      <c r="O302" s="84">
        <v>7.2</v>
      </c>
      <c r="P302" s="84">
        <v>7.2</v>
      </c>
      <c r="Q302" s="84">
        <v>7.2</v>
      </c>
      <c r="R302" s="88"/>
      <c r="S302" s="88"/>
      <c r="T302" s="84">
        <v>7.2</v>
      </c>
      <c r="U302" s="84">
        <v>3</v>
      </c>
      <c r="V302" s="84">
        <v>7.2</v>
      </c>
      <c r="W302" s="84">
        <v>7.2</v>
      </c>
      <c r="X302" s="84">
        <v>7.2</v>
      </c>
      <c r="Y302" s="88"/>
      <c r="Z302" s="88"/>
      <c r="AA302" s="84"/>
      <c r="AB302" s="84">
        <v>7.2</v>
      </c>
      <c r="AC302" s="84">
        <v>7.2</v>
      </c>
      <c r="AD302" s="84">
        <v>7.2</v>
      </c>
      <c r="AE302" s="84">
        <v>7.2</v>
      </c>
      <c r="AF302" s="88"/>
      <c r="AG302" s="88"/>
      <c r="AH302" s="84">
        <v>7.2</v>
      </c>
      <c r="AI302" s="85">
        <v>6.2</v>
      </c>
      <c r="AJ302" s="32">
        <f t="shared" si="7"/>
        <v>131.60000000000002</v>
      </c>
      <c r="AK302" s="33">
        <f t="shared" si="6"/>
        <v>19</v>
      </c>
    </row>
    <row r="303" spans="1:37">
      <c r="A303" s="7" t="str">
        <f>IF(C303=0," ",VLOOKUP(C303,'Список рабочих'!A$1:B$162,2,0))</f>
        <v>Цыганец С. И.</v>
      </c>
      <c r="B303" s="8"/>
      <c r="C303" s="9" t="s">
        <v>113</v>
      </c>
      <c r="D303" s="10">
        <v>522</v>
      </c>
      <c r="E303" s="88"/>
      <c r="F303" s="84">
        <v>7.2</v>
      </c>
      <c r="G303" s="84">
        <v>7.2</v>
      </c>
      <c r="H303" s="84">
        <v>7.2</v>
      </c>
      <c r="I303" s="84">
        <v>7.2</v>
      </c>
      <c r="J303" s="84">
        <v>7.2</v>
      </c>
      <c r="K303" s="88"/>
      <c r="L303" s="88"/>
      <c r="M303" s="84">
        <v>7.2</v>
      </c>
      <c r="N303" s="84">
        <v>7.2</v>
      </c>
      <c r="O303" s="84">
        <v>7.2</v>
      </c>
      <c r="P303" s="84">
        <v>7.2</v>
      </c>
      <c r="Q303" s="84">
        <v>7.2</v>
      </c>
      <c r="R303" s="88"/>
      <c r="S303" s="88"/>
      <c r="T303" s="84">
        <v>7.2</v>
      </c>
      <c r="U303" s="84">
        <v>7.2</v>
      </c>
      <c r="V303" s="84">
        <v>7.2</v>
      </c>
      <c r="W303" s="84">
        <v>7.2</v>
      </c>
      <c r="X303" s="84">
        <v>7.2</v>
      </c>
      <c r="Y303" s="88"/>
      <c r="Z303" s="88"/>
      <c r="AA303" s="84">
        <v>7.2</v>
      </c>
      <c r="AB303" s="84">
        <v>7.2</v>
      </c>
      <c r="AC303" s="84">
        <v>7.2</v>
      </c>
      <c r="AD303" s="84">
        <v>7.2</v>
      </c>
      <c r="AE303" s="84">
        <v>7.2</v>
      </c>
      <c r="AF303" s="88"/>
      <c r="AG303" s="88"/>
      <c r="AH303" s="84">
        <v>7.2</v>
      </c>
      <c r="AI303" s="85">
        <v>6.2</v>
      </c>
      <c r="AJ303" s="32">
        <f t="shared" si="7"/>
        <v>157.39999999999998</v>
      </c>
      <c r="AK303" s="33">
        <f t="shared" si="6"/>
        <v>22</v>
      </c>
    </row>
    <row r="304" spans="1:37">
      <c r="A304" s="7" t="str">
        <f>IF(C304=0," ",VLOOKUP(C304,'Список рабочих'!A$1:B$162,2,0))</f>
        <v>Семенов М. А.</v>
      </c>
      <c r="B304" s="8"/>
      <c r="C304" s="9" t="s">
        <v>209</v>
      </c>
      <c r="D304" s="10">
        <v>522</v>
      </c>
      <c r="E304" s="88"/>
      <c r="F304" s="84">
        <v>7.2</v>
      </c>
      <c r="G304" s="84">
        <v>7.2</v>
      </c>
      <c r="H304" s="84">
        <v>7.2</v>
      </c>
      <c r="I304" s="84">
        <v>7.2</v>
      </c>
      <c r="J304" s="84">
        <v>7.2</v>
      </c>
      <c r="K304" s="88"/>
      <c r="L304" s="88"/>
      <c r="M304" s="84">
        <v>7.2</v>
      </c>
      <c r="N304" s="84">
        <v>7.2</v>
      </c>
      <c r="O304" s="84">
        <v>7.2</v>
      </c>
      <c r="P304" s="84">
        <v>7.2</v>
      </c>
      <c r="Q304" s="84">
        <v>7.2</v>
      </c>
      <c r="R304" s="88"/>
      <c r="S304" s="88"/>
      <c r="T304" s="84">
        <v>7.2</v>
      </c>
      <c r="U304" s="84">
        <v>7.2</v>
      </c>
      <c r="V304" s="84">
        <v>7.2</v>
      </c>
      <c r="W304" s="84">
        <v>7.2</v>
      </c>
      <c r="X304" s="84">
        <v>7.2</v>
      </c>
      <c r="Y304" s="88"/>
      <c r="Z304" s="88"/>
      <c r="AA304" s="84">
        <v>7.2</v>
      </c>
      <c r="AB304" s="84">
        <v>7.2</v>
      </c>
      <c r="AC304" s="84">
        <v>7.2</v>
      </c>
      <c r="AD304" s="84">
        <v>7.2</v>
      </c>
      <c r="AE304" s="84">
        <v>7.2</v>
      </c>
      <c r="AF304" s="88"/>
      <c r="AG304" s="88"/>
      <c r="AH304" s="84">
        <v>7.2</v>
      </c>
      <c r="AI304" s="85">
        <v>6.2</v>
      </c>
      <c r="AJ304" s="32">
        <f t="shared" si="7"/>
        <v>157.39999999999998</v>
      </c>
      <c r="AK304" s="33">
        <f t="shared" si="6"/>
        <v>22</v>
      </c>
    </row>
    <row r="305" spans="1:37">
      <c r="A305" s="22" t="str">
        <f>IF(C305=0," ",VLOOKUP(C305,'Список рабочих'!A$1:B$162,2,0))</f>
        <v>Саноян А. А.</v>
      </c>
      <c r="B305" s="23"/>
      <c r="C305" s="24" t="s">
        <v>48</v>
      </c>
      <c r="D305" s="10">
        <v>522</v>
      </c>
      <c r="E305" s="88"/>
      <c r="F305" s="84">
        <v>7.2</v>
      </c>
      <c r="G305" s="84">
        <v>7.2</v>
      </c>
      <c r="H305" s="84">
        <v>7.2</v>
      </c>
      <c r="I305" s="84">
        <v>7.2</v>
      </c>
      <c r="J305" s="84">
        <v>7.2</v>
      </c>
      <c r="K305" s="88"/>
      <c r="L305" s="88"/>
      <c r="M305" s="84">
        <v>7.2</v>
      </c>
      <c r="N305" s="84">
        <v>7.2</v>
      </c>
      <c r="O305" s="84">
        <v>7.2</v>
      </c>
      <c r="P305" s="84">
        <v>7.2</v>
      </c>
      <c r="Q305" s="84">
        <v>7.2</v>
      </c>
      <c r="R305" s="88"/>
      <c r="S305" s="88"/>
      <c r="T305" s="84">
        <v>7.2</v>
      </c>
      <c r="U305" s="84">
        <v>7.2</v>
      </c>
      <c r="V305" s="84">
        <v>7.2</v>
      </c>
      <c r="W305" s="84">
        <v>7.2</v>
      </c>
      <c r="X305" s="84">
        <v>7.2</v>
      </c>
      <c r="Y305" s="88"/>
      <c r="Z305" s="88"/>
      <c r="AA305" s="84">
        <v>7.2</v>
      </c>
      <c r="AB305" s="84">
        <v>7.2</v>
      </c>
      <c r="AC305" s="84">
        <v>7.2</v>
      </c>
      <c r="AD305" s="84">
        <v>7.2</v>
      </c>
      <c r="AE305" s="84">
        <v>7.2</v>
      </c>
      <c r="AF305" s="88"/>
      <c r="AG305" s="88"/>
      <c r="AH305" s="84">
        <v>7.2</v>
      </c>
      <c r="AI305" s="85">
        <v>6.2</v>
      </c>
      <c r="AJ305" s="32">
        <f t="shared" si="7"/>
        <v>157.39999999999998</v>
      </c>
      <c r="AK305" s="33">
        <f t="shared" si="6"/>
        <v>22</v>
      </c>
    </row>
    <row r="306" spans="1:37">
      <c r="A306" s="7" t="str">
        <f>IF(C306=0," ",VLOOKUP(C306,'Список рабочих'!A$1:B$162,2,0))</f>
        <v>Ильин А. В.</v>
      </c>
      <c r="B306" s="8"/>
      <c r="C306" s="9" t="s">
        <v>24</v>
      </c>
      <c r="D306" s="10">
        <v>522</v>
      </c>
      <c r="E306" s="88"/>
      <c r="F306" s="84"/>
      <c r="G306" s="84"/>
      <c r="H306" s="84"/>
      <c r="I306" s="84"/>
      <c r="J306" s="84"/>
      <c r="K306" s="88"/>
      <c r="L306" s="88"/>
      <c r="M306" s="84"/>
      <c r="N306" s="84"/>
      <c r="O306" s="84"/>
      <c r="P306" s="84">
        <v>7.2</v>
      </c>
      <c r="Q306" s="84">
        <v>7.2</v>
      </c>
      <c r="R306" s="88"/>
      <c r="S306" s="88"/>
      <c r="T306" s="84">
        <v>7.2</v>
      </c>
      <c r="U306" s="84">
        <v>7.2</v>
      </c>
      <c r="V306" s="84">
        <v>7.2</v>
      </c>
      <c r="W306" s="84">
        <v>7.2</v>
      </c>
      <c r="X306" s="84">
        <v>7.2</v>
      </c>
      <c r="Y306" s="88"/>
      <c r="Z306" s="88"/>
      <c r="AA306" s="84">
        <v>7.2</v>
      </c>
      <c r="AB306" s="84">
        <v>7.2</v>
      </c>
      <c r="AC306" s="84">
        <v>7.2</v>
      </c>
      <c r="AD306" s="84">
        <v>7.2</v>
      </c>
      <c r="AE306" s="84">
        <v>7.2</v>
      </c>
      <c r="AF306" s="88"/>
      <c r="AG306" s="88"/>
      <c r="AH306" s="84">
        <v>7.2</v>
      </c>
      <c r="AI306" s="85">
        <v>6.2</v>
      </c>
      <c r="AJ306" s="32">
        <f t="shared" si="7"/>
        <v>99.800000000000026</v>
      </c>
      <c r="AK306" s="33">
        <f t="shared" si="6"/>
        <v>14</v>
      </c>
    </row>
    <row r="307" spans="1:37">
      <c r="A307" s="18" t="str">
        <f>IF(C307=0," ",VLOOKUP(C307,'Список рабочих'!A$1:B$162,2,0))</f>
        <v>Казак А. В.</v>
      </c>
      <c r="B307" s="19"/>
      <c r="C307" s="9" t="s">
        <v>28</v>
      </c>
      <c r="D307" s="10"/>
      <c r="E307" s="88"/>
      <c r="F307" s="84">
        <v>7.2</v>
      </c>
      <c r="G307" s="84">
        <v>7.2</v>
      </c>
      <c r="H307" s="84">
        <v>7.2</v>
      </c>
      <c r="I307" s="84">
        <v>7.2</v>
      </c>
      <c r="J307" s="84">
        <v>7.2</v>
      </c>
      <c r="K307" s="88"/>
      <c r="L307" s="88"/>
      <c r="M307" s="84">
        <v>7.2</v>
      </c>
      <c r="N307" s="84">
        <v>7.2</v>
      </c>
      <c r="O307" s="84">
        <v>7.2</v>
      </c>
      <c r="P307" s="84">
        <v>7.2</v>
      </c>
      <c r="Q307" s="84">
        <v>7.2</v>
      </c>
      <c r="R307" s="88"/>
      <c r="S307" s="88"/>
      <c r="T307" s="84">
        <v>7.2</v>
      </c>
      <c r="U307" s="84">
        <v>7.2</v>
      </c>
      <c r="V307" s="84">
        <v>7.2</v>
      </c>
      <c r="W307" s="84">
        <v>7.2</v>
      </c>
      <c r="X307" s="84">
        <v>7.2</v>
      </c>
      <c r="Y307" s="88"/>
      <c r="Z307" s="88"/>
      <c r="AA307" s="84">
        <v>7.2</v>
      </c>
      <c r="AB307" s="84">
        <v>7.2</v>
      </c>
      <c r="AC307" s="84">
        <v>7.2</v>
      </c>
      <c r="AD307" s="84">
        <v>7.2</v>
      </c>
      <c r="AE307" s="84">
        <v>7.2</v>
      </c>
      <c r="AF307" s="88"/>
      <c r="AG307" s="88"/>
      <c r="AH307" s="84">
        <v>7.2</v>
      </c>
      <c r="AI307" s="85">
        <v>6.2</v>
      </c>
      <c r="AJ307" s="32">
        <f t="shared" si="7"/>
        <v>157.39999999999998</v>
      </c>
      <c r="AK307" s="33">
        <f t="shared" si="6"/>
        <v>22</v>
      </c>
    </row>
    <row r="308" spans="1:37">
      <c r="A308" s="7" t="str">
        <f>IF(C308=0," ",VLOOKUP(C308,'Список рабочих'!A$1:B$162,2,0))</f>
        <v>Клюев Л. И.</v>
      </c>
      <c r="B308" s="8"/>
      <c r="C308" s="9" t="s">
        <v>29</v>
      </c>
      <c r="D308" s="10"/>
      <c r="E308" s="88"/>
      <c r="F308" s="84">
        <v>7.2</v>
      </c>
      <c r="G308" s="84">
        <v>7.2</v>
      </c>
      <c r="H308" s="84">
        <v>7.2</v>
      </c>
      <c r="I308" s="84">
        <v>7.2</v>
      </c>
      <c r="J308" s="84">
        <v>7.2</v>
      </c>
      <c r="K308" s="88"/>
      <c r="L308" s="88"/>
      <c r="M308" s="84">
        <v>7.2</v>
      </c>
      <c r="N308" s="84"/>
      <c r="O308" s="84">
        <v>7.2</v>
      </c>
      <c r="P308" s="84">
        <v>7.2</v>
      </c>
      <c r="Q308" s="84">
        <v>7.2</v>
      </c>
      <c r="R308" s="88"/>
      <c r="S308" s="88"/>
      <c r="T308" s="84">
        <v>7.2</v>
      </c>
      <c r="U308" s="84">
        <v>7.2</v>
      </c>
      <c r="V308" s="84">
        <v>7.2</v>
      </c>
      <c r="W308" s="84">
        <v>7.2</v>
      </c>
      <c r="X308" s="84">
        <v>7.2</v>
      </c>
      <c r="Y308" s="88"/>
      <c r="Z308" s="88"/>
      <c r="AA308" s="84">
        <v>7.2</v>
      </c>
      <c r="AB308" s="84">
        <v>7.2</v>
      </c>
      <c r="AC308" s="84">
        <v>7.2</v>
      </c>
      <c r="AD308" s="84">
        <v>7.2</v>
      </c>
      <c r="AE308" s="84">
        <v>7.2</v>
      </c>
      <c r="AF308" s="88"/>
      <c r="AG308" s="88"/>
      <c r="AH308" s="84">
        <v>7.2</v>
      </c>
      <c r="AI308" s="85"/>
      <c r="AJ308" s="32">
        <f t="shared" si="7"/>
        <v>144</v>
      </c>
      <c r="AK308" s="33">
        <f t="shared" si="6"/>
        <v>20</v>
      </c>
    </row>
    <row r="309" spans="1:37">
      <c r="A309" s="18" t="str">
        <f>IF(C309=0," ",VLOOKUP(C309,'Список рабочих'!A$1:B$162,2,0))</f>
        <v>Комиссаров Д. В.</v>
      </c>
      <c r="B309" s="19"/>
      <c r="C309" s="9" t="s">
        <v>32</v>
      </c>
      <c r="D309" s="10"/>
      <c r="E309" s="88"/>
      <c r="F309" s="84">
        <v>7.2</v>
      </c>
      <c r="G309" s="84">
        <v>7.2</v>
      </c>
      <c r="H309" s="84">
        <v>7.2</v>
      </c>
      <c r="I309" s="84"/>
      <c r="J309" s="84">
        <v>7.2</v>
      </c>
      <c r="K309" s="88"/>
      <c r="L309" s="88"/>
      <c r="M309" s="84">
        <v>4</v>
      </c>
      <c r="N309" s="84">
        <v>7.2</v>
      </c>
      <c r="O309" s="84">
        <v>7.2</v>
      </c>
      <c r="P309" s="84">
        <v>7.2</v>
      </c>
      <c r="Q309" s="84">
        <v>7.2</v>
      </c>
      <c r="R309" s="88"/>
      <c r="S309" s="88"/>
      <c r="T309" s="84">
        <v>7.2</v>
      </c>
      <c r="U309" s="84">
        <v>7.2</v>
      </c>
      <c r="V309" s="84">
        <v>7.2</v>
      </c>
      <c r="W309" s="84">
        <v>7.2</v>
      </c>
      <c r="X309" s="84">
        <v>7.2</v>
      </c>
      <c r="Y309" s="88"/>
      <c r="Z309" s="88"/>
      <c r="AA309" s="84">
        <v>7.2</v>
      </c>
      <c r="AB309" s="84">
        <v>7.2</v>
      </c>
      <c r="AC309" s="84">
        <v>7.2</v>
      </c>
      <c r="AD309" s="84">
        <v>7.2</v>
      </c>
      <c r="AE309" s="84">
        <v>7.2</v>
      </c>
      <c r="AF309" s="88"/>
      <c r="AG309" s="88"/>
      <c r="AH309" s="84">
        <v>7.2</v>
      </c>
      <c r="AI309" s="85">
        <v>6.2</v>
      </c>
      <c r="AJ309" s="32">
        <f t="shared" si="7"/>
        <v>147</v>
      </c>
      <c r="AK309" s="33">
        <f t="shared" si="6"/>
        <v>21</v>
      </c>
    </row>
    <row r="310" spans="1:37">
      <c r="A310" s="7" t="e">
        <f>IF(C310=0," ",VLOOKUP(C310,'Список рабочих'!A$1:B$162,2,0))</f>
        <v>#N/A</v>
      </c>
      <c r="B310" s="8"/>
      <c r="C310" s="9" t="s">
        <v>217</v>
      </c>
      <c r="D310" s="10"/>
      <c r="E310" s="88"/>
      <c r="F310" s="84">
        <v>7.2</v>
      </c>
      <c r="G310" s="84">
        <v>7.2</v>
      </c>
      <c r="H310" s="84">
        <v>7.2</v>
      </c>
      <c r="I310" s="84">
        <v>7.2</v>
      </c>
      <c r="J310" s="84">
        <v>7.2</v>
      </c>
      <c r="K310" s="88"/>
      <c r="L310" s="88"/>
      <c r="M310" s="84">
        <v>7.2</v>
      </c>
      <c r="N310" s="84">
        <v>7.2</v>
      </c>
      <c r="O310" s="84"/>
      <c r="P310" s="84">
        <v>7.2</v>
      </c>
      <c r="Q310" s="84">
        <v>7.2</v>
      </c>
      <c r="R310" s="88"/>
      <c r="S310" s="88"/>
      <c r="T310" s="84">
        <v>7.2</v>
      </c>
      <c r="U310" s="84">
        <v>7.2</v>
      </c>
      <c r="V310" s="84">
        <v>7.2</v>
      </c>
      <c r="W310" s="84">
        <v>7.2</v>
      </c>
      <c r="X310" s="84">
        <v>7.2</v>
      </c>
      <c r="Y310" s="88"/>
      <c r="Z310" s="88"/>
      <c r="AA310" s="84">
        <v>7.2</v>
      </c>
      <c r="AB310" s="84">
        <v>7.2</v>
      </c>
      <c r="AC310" s="84">
        <v>7.2</v>
      </c>
      <c r="AD310" s="84">
        <v>7.2</v>
      </c>
      <c r="AE310" s="84">
        <v>7.2</v>
      </c>
      <c r="AF310" s="88"/>
      <c r="AG310" s="88"/>
      <c r="AH310" s="84">
        <v>7.2</v>
      </c>
      <c r="AI310" s="85">
        <v>6.2</v>
      </c>
      <c r="AJ310" s="32">
        <f t="shared" si="7"/>
        <v>150.19999999999999</v>
      </c>
      <c r="AK310" s="33">
        <f t="shared" si="6"/>
        <v>21</v>
      </c>
    </row>
    <row r="311" spans="1:37">
      <c r="A311" s="7" t="str">
        <f>IF(C311=0," ",VLOOKUP(C311,'Список рабочих'!A$1:B$162,2,0))</f>
        <v>Никаноров В. Е.</v>
      </c>
      <c r="B311" s="8"/>
      <c r="C311" s="9" t="s">
        <v>60</v>
      </c>
      <c r="D311" s="10"/>
      <c r="E311" s="88"/>
      <c r="F311" s="84">
        <v>7.2</v>
      </c>
      <c r="G311" s="84">
        <v>7.2</v>
      </c>
      <c r="H311" s="84">
        <v>7.2</v>
      </c>
      <c r="I311" s="84">
        <v>7.2</v>
      </c>
      <c r="J311" s="84">
        <v>7.2</v>
      </c>
      <c r="K311" s="88"/>
      <c r="L311" s="88"/>
      <c r="M311" s="84">
        <v>7.2</v>
      </c>
      <c r="N311" s="84">
        <v>7.2</v>
      </c>
      <c r="O311" s="84">
        <v>7.2</v>
      </c>
      <c r="P311" s="84">
        <v>7.2</v>
      </c>
      <c r="Q311" s="84">
        <v>7.2</v>
      </c>
      <c r="R311" s="88"/>
      <c r="S311" s="88"/>
      <c r="T311" s="84">
        <v>7.2</v>
      </c>
      <c r="U311" s="84">
        <v>7.2</v>
      </c>
      <c r="V311" s="84">
        <v>7.2</v>
      </c>
      <c r="W311" s="84">
        <v>7.2</v>
      </c>
      <c r="X311" s="84">
        <v>7.2</v>
      </c>
      <c r="Y311" s="88"/>
      <c r="Z311" s="88"/>
      <c r="AA311" s="84">
        <v>7.2</v>
      </c>
      <c r="AB311" s="84">
        <v>7.2</v>
      </c>
      <c r="AC311" s="84">
        <v>7.2</v>
      </c>
      <c r="AD311" s="84">
        <v>7.2</v>
      </c>
      <c r="AE311" s="84">
        <v>7.2</v>
      </c>
      <c r="AF311" s="88"/>
      <c r="AG311" s="88"/>
      <c r="AH311" s="84"/>
      <c r="AI311" s="85">
        <v>6.2</v>
      </c>
      <c r="AJ311" s="32">
        <f t="shared" si="7"/>
        <v>150.19999999999999</v>
      </c>
      <c r="AK311" s="33">
        <f t="shared" si="6"/>
        <v>21</v>
      </c>
    </row>
    <row r="312" spans="1:37">
      <c r="A312" s="7" t="str">
        <f>IF(C312=0," ",VLOOKUP(C312,'Список рабочих'!A$1:B$162,2,0))</f>
        <v>Панов А. Г.</v>
      </c>
      <c r="B312" s="8"/>
      <c r="C312" s="9" t="s">
        <v>125</v>
      </c>
      <c r="D312" s="10"/>
      <c r="E312" s="88"/>
      <c r="F312" s="84">
        <v>7.2</v>
      </c>
      <c r="G312" s="84">
        <v>7.2</v>
      </c>
      <c r="H312" s="84">
        <v>7.2</v>
      </c>
      <c r="I312" s="84">
        <v>7.2</v>
      </c>
      <c r="J312" s="84">
        <v>7.2</v>
      </c>
      <c r="K312" s="88"/>
      <c r="L312" s="88"/>
      <c r="M312" s="84">
        <v>5.5</v>
      </c>
      <c r="N312" s="84">
        <v>7.2</v>
      </c>
      <c r="O312" s="84">
        <v>7.2</v>
      </c>
      <c r="P312" s="84">
        <v>7.2</v>
      </c>
      <c r="Q312" s="84">
        <v>7.2</v>
      </c>
      <c r="R312" s="88"/>
      <c r="S312" s="88"/>
      <c r="T312" s="84">
        <v>7.2</v>
      </c>
      <c r="U312" s="84">
        <v>7.2</v>
      </c>
      <c r="V312" s="84">
        <v>7.2</v>
      </c>
      <c r="W312" s="84">
        <v>7.2</v>
      </c>
      <c r="X312" s="84">
        <v>7.2</v>
      </c>
      <c r="Y312" s="88"/>
      <c r="Z312" s="88"/>
      <c r="AA312" s="84">
        <v>7.2</v>
      </c>
      <c r="AB312" s="84">
        <v>7.2</v>
      </c>
      <c r="AC312" s="84">
        <v>7.2</v>
      </c>
      <c r="AD312" s="84">
        <v>7.2</v>
      </c>
      <c r="AE312" s="84">
        <v>7.2</v>
      </c>
      <c r="AF312" s="88"/>
      <c r="AG312" s="88"/>
      <c r="AH312" s="84">
        <v>7.2</v>
      </c>
      <c r="AI312" s="85">
        <v>6.2</v>
      </c>
      <c r="AJ312" s="32">
        <f t="shared" si="7"/>
        <v>155.69999999999999</v>
      </c>
      <c r="AK312" s="33">
        <f t="shared" si="6"/>
        <v>22</v>
      </c>
    </row>
    <row r="313" spans="1:37">
      <c r="A313" s="7" t="str">
        <f>IF(C313=0," ",VLOOKUP(C313,'Список рабочих'!A$1:B$162,2,0))</f>
        <v>Пахомов В. С.</v>
      </c>
      <c r="B313" s="8"/>
      <c r="C313" s="9" t="s">
        <v>62</v>
      </c>
      <c r="D313" s="10"/>
      <c r="E313" s="88"/>
      <c r="F313" s="84">
        <v>7.2</v>
      </c>
      <c r="G313" s="84">
        <v>7.2</v>
      </c>
      <c r="H313" s="84">
        <v>7.2</v>
      </c>
      <c r="I313" s="84">
        <v>7.2</v>
      </c>
      <c r="J313" s="84">
        <v>7.2</v>
      </c>
      <c r="K313" s="88"/>
      <c r="L313" s="88"/>
      <c r="M313" s="84">
        <v>7.2</v>
      </c>
      <c r="N313" s="84">
        <v>7.2</v>
      </c>
      <c r="O313" s="84">
        <v>7.2</v>
      </c>
      <c r="P313" s="84">
        <v>7.2</v>
      </c>
      <c r="Q313" s="84">
        <v>7.2</v>
      </c>
      <c r="R313" s="88"/>
      <c r="S313" s="88"/>
      <c r="T313" s="84"/>
      <c r="U313" s="84">
        <v>7.2</v>
      </c>
      <c r="V313" s="84">
        <v>7.2</v>
      </c>
      <c r="W313" s="84">
        <v>7.2</v>
      </c>
      <c r="X313" s="84">
        <v>7.2</v>
      </c>
      <c r="Y313" s="88"/>
      <c r="Z313" s="88"/>
      <c r="AA313" s="84">
        <v>7.2</v>
      </c>
      <c r="AB313" s="84">
        <v>7.2</v>
      </c>
      <c r="AC313" s="84"/>
      <c r="AD313" s="84"/>
      <c r="AE313" s="84"/>
      <c r="AF313" s="88"/>
      <c r="AG313" s="88"/>
      <c r="AH313" s="84"/>
      <c r="AI313" s="85"/>
      <c r="AJ313" s="32">
        <f t="shared" si="7"/>
        <v>115.20000000000003</v>
      </c>
      <c r="AK313" s="33">
        <f t="shared" si="6"/>
        <v>16</v>
      </c>
    </row>
    <row r="314" spans="1:37">
      <c r="A314" s="7" t="str">
        <f>IF(C314=0," ",VLOOKUP(C314,'Список рабочих'!A$1:B$162,2,0))</f>
        <v>Петрунин А. Н.</v>
      </c>
      <c r="B314" s="8"/>
      <c r="C314" s="9" t="s">
        <v>64</v>
      </c>
      <c r="D314" s="10"/>
      <c r="E314" s="88"/>
      <c r="F314" s="84">
        <v>7.2</v>
      </c>
      <c r="G314" s="84">
        <v>7.2</v>
      </c>
      <c r="H314" s="84">
        <v>7.2</v>
      </c>
      <c r="I314" s="84">
        <v>7.2</v>
      </c>
      <c r="J314" s="84">
        <v>7.2</v>
      </c>
      <c r="K314" s="88"/>
      <c r="L314" s="88"/>
      <c r="M314" s="84">
        <v>7.2</v>
      </c>
      <c r="N314" s="84">
        <v>7.2</v>
      </c>
      <c r="O314" s="84">
        <v>7.2</v>
      </c>
      <c r="P314" s="84">
        <v>7.2</v>
      </c>
      <c r="Q314" s="84">
        <v>7.2</v>
      </c>
      <c r="R314" s="88"/>
      <c r="S314" s="88"/>
      <c r="T314" s="84">
        <v>7.2</v>
      </c>
      <c r="U314" s="84">
        <v>7.2</v>
      </c>
      <c r="V314" s="84"/>
      <c r="W314" s="84"/>
      <c r="X314" s="84"/>
      <c r="Y314" s="88"/>
      <c r="Z314" s="88"/>
      <c r="AA314" s="84">
        <v>7.2</v>
      </c>
      <c r="AB314" s="84">
        <v>7.2</v>
      </c>
      <c r="AC314" s="84">
        <v>7.2</v>
      </c>
      <c r="AD314" s="84">
        <v>7.2</v>
      </c>
      <c r="AE314" s="84">
        <v>7.2</v>
      </c>
      <c r="AF314" s="88"/>
      <c r="AG314" s="88"/>
      <c r="AH314" s="84">
        <v>7.2</v>
      </c>
      <c r="AI314" s="85">
        <v>6.2</v>
      </c>
      <c r="AJ314" s="32">
        <f t="shared" si="7"/>
        <v>135.80000000000001</v>
      </c>
      <c r="AK314" s="33">
        <f t="shared" si="6"/>
        <v>19</v>
      </c>
    </row>
    <row r="315" spans="1:37">
      <c r="A315" s="7" t="str">
        <f>IF(C315=0," ",VLOOKUP(C315,'Список рабочих'!A$1:B$162,2,0))</f>
        <v>Приходько А. А.</v>
      </c>
      <c r="B315" s="8"/>
      <c r="C315" s="9" t="s">
        <v>66</v>
      </c>
      <c r="D315" s="10"/>
      <c r="E315" s="88"/>
      <c r="F315" s="84">
        <v>7.2</v>
      </c>
      <c r="G315" s="84">
        <v>7.2</v>
      </c>
      <c r="H315" s="84">
        <v>7.2</v>
      </c>
      <c r="I315" s="84">
        <v>7.2</v>
      </c>
      <c r="J315" s="84">
        <v>7.2</v>
      </c>
      <c r="K315" s="88"/>
      <c r="L315" s="88"/>
      <c r="M315" s="84">
        <v>7.2</v>
      </c>
      <c r="N315" s="84">
        <v>7.2</v>
      </c>
      <c r="O315" s="84">
        <v>7.2</v>
      </c>
      <c r="P315" s="84">
        <v>7.2</v>
      </c>
      <c r="Q315" s="84">
        <v>7.2</v>
      </c>
      <c r="R315" s="88"/>
      <c r="S315" s="88"/>
      <c r="T315" s="84">
        <v>7.2</v>
      </c>
      <c r="U315" s="84">
        <v>7.2</v>
      </c>
      <c r="V315" s="84">
        <v>7.2</v>
      </c>
      <c r="W315" s="84">
        <v>7.2</v>
      </c>
      <c r="X315" s="84">
        <v>7.2</v>
      </c>
      <c r="Y315" s="88"/>
      <c r="Z315" s="88"/>
      <c r="AA315" s="84">
        <v>7.2</v>
      </c>
      <c r="AB315" s="84">
        <v>7.2</v>
      </c>
      <c r="AC315" s="84">
        <v>7.2</v>
      </c>
      <c r="AD315" s="84">
        <v>7.2</v>
      </c>
      <c r="AE315" s="84">
        <v>7.2</v>
      </c>
      <c r="AF315" s="88"/>
      <c r="AG315" s="88"/>
      <c r="AH315" s="84">
        <v>7.2</v>
      </c>
      <c r="AI315" s="85">
        <v>6.2</v>
      </c>
      <c r="AJ315" s="32">
        <f t="shared" si="7"/>
        <v>157.39999999999998</v>
      </c>
      <c r="AK315" s="33">
        <f t="shared" si="6"/>
        <v>22</v>
      </c>
    </row>
    <row r="316" spans="1:37">
      <c r="A316" s="7" t="str">
        <f>IF(C316=0," ",VLOOKUP(C316,'Список рабочих'!A$1:B$162,2,0))</f>
        <v>Рыжиков А. Н.</v>
      </c>
      <c r="B316" s="8"/>
      <c r="C316" s="9" t="s">
        <v>133</v>
      </c>
      <c r="D316" s="10"/>
      <c r="E316" s="88"/>
      <c r="F316" s="84">
        <v>7.2</v>
      </c>
      <c r="G316" s="84">
        <v>7.2</v>
      </c>
      <c r="H316" s="84">
        <v>7.2</v>
      </c>
      <c r="I316" s="84"/>
      <c r="J316" s="84">
        <v>7.2</v>
      </c>
      <c r="K316" s="88"/>
      <c r="L316" s="88"/>
      <c r="M316" s="84">
        <v>7.2</v>
      </c>
      <c r="N316" s="84">
        <v>7.2</v>
      </c>
      <c r="O316" s="84">
        <v>7.2</v>
      </c>
      <c r="P316" s="84">
        <v>7.2</v>
      </c>
      <c r="Q316" s="84">
        <v>7.2</v>
      </c>
      <c r="R316" s="88"/>
      <c r="S316" s="88"/>
      <c r="T316" s="84"/>
      <c r="U316" s="84"/>
      <c r="V316" s="84">
        <v>7.2</v>
      </c>
      <c r="W316" s="84">
        <v>7.2</v>
      </c>
      <c r="X316" s="84">
        <v>7.2</v>
      </c>
      <c r="Y316" s="88"/>
      <c r="Z316" s="88"/>
      <c r="AA316" s="84">
        <v>7.2</v>
      </c>
      <c r="AB316" s="84">
        <v>7.2</v>
      </c>
      <c r="AC316" s="84">
        <v>7.2</v>
      </c>
      <c r="AD316" s="84">
        <v>7.2</v>
      </c>
      <c r="AE316" s="84">
        <v>7.2</v>
      </c>
      <c r="AF316" s="88"/>
      <c r="AG316" s="88"/>
      <c r="AH316" s="84">
        <v>7.2</v>
      </c>
      <c r="AI316" s="85">
        <v>6.2</v>
      </c>
      <c r="AJ316" s="32">
        <f t="shared" si="7"/>
        <v>135.80000000000001</v>
      </c>
      <c r="AK316" s="33">
        <f t="shared" si="6"/>
        <v>19</v>
      </c>
    </row>
    <row r="317" spans="1:37">
      <c r="A317" s="7" t="str">
        <f>IF(C317=0," ",VLOOKUP(C317,'Список рабочих'!A$1:B$162,2,0))</f>
        <v>Самарец А. А.</v>
      </c>
      <c r="B317" s="8"/>
      <c r="C317" s="9" t="s">
        <v>68</v>
      </c>
      <c r="D317" s="10"/>
      <c r="E317" s="88"/>
      <c r="F317" s="84">
        <v>7.2</v>
      </c>
      <c r="G317" s="84">
        <v>7.2</v>
      </c>
      <c r="H317" s="84">
        <v>7.2</v>
      </c>
      <c r="I317" s="84">
        <v>7.2</v>
      </c>
      <c r="J317" s="84">
        <v>7.2</v>
      </c>
      <c r="K317" s="88"/>
      <c r="L317" s="88"/>
      <c r="M317" s="84">
        <v>7.2</v>
      </c>
      <c r="N317" s="84">
        <v>7.2</v>
      </c>
      <c r="O317" s="84">
        <v>7.2</v>
      </c>
      <c r="P317" s="84">
        <v>7.2</v>
      </c>
      <c r="Q317" s="84">
        <v>7.2</v>
      </c>
      <c r="R317" s="88"/>
      <c r="S317" s="88"/>
      <c r="T317" s="84"/>
      <c r="U317" s="84">
        <v>7.2</v>
      </c>
      <c r="V317" s="84">
        <v>7.2</v>
      </c>
      <c r="W317" s="84">
        <v>7.2</v>
      </c>
      <c r="X317" s="84">
        <v>7.2</v>
      </c>
      <c r="Y317" s="88"/>
      <c r="Z317" s="88"/>
      <c r="AA317" s="84">
        <v>7.2</v>
      </c>
      <c r="AB317" s="84">
        <v>7.2</v>
      </c>
      <c r="AC317" s="84">
        <v>7.2</v>
      </c>
      <c r="AD317" s="84">
        <v>7.2</v>
      </c>
      <c r="AE317" s="84">
        <v>7.2</v>
      </c>
      <c r="AF317" s="88"/>
      <c r="AG317" s="88"/>
      <c r="AH317" s="84">
        <v>7.2</v>
      </c>
      <c r="AI317" s="85">
        <v>6.2</v>
      </c>
      <c r="AJ317" s="32">
        <f t="shared" si="7"/>
        <v>150.19999999999999</v>
      </c>
      <c r="AK317" s="33">
        <f t="shared" si="6"/>
        <v>21</v>
      </c>
    </row>
    <row r="318" spans="1:37">
      <c r="A318" s="7" t="str">
        <f>IF(C318=0," ",VLOOKUP(C318,'Список рабочих'!A$1:B$162,2,0))</f>
        <v>Сакс Д. С.</v>
      </c>
      <c r="B318" s="8"/>
      <c r="C318" s="9" t="s">
        <v>103</v>
      </c>
      <c r="D318" s="10"/>
      <c r="E318" s="88"/>
      <c r="F318" s="84">
        <v>7.2</v>
      </c>
      <c r="G318" s="84">
        <v>7.2</v>
      </c>
      <c r="H318" s="84">
        <v>7.2</v>
      </c>
      <c r="I318" s="84">
        <v>7.2</v>
      </c>
      <c r="J318" s="84">
        <v>7.2</v>
      </c>
      <c r="K318" s="88"/>
      <c r="L318" s="88"/>
      <c r="M318" s="84">
        <v>7.2</v>
      </c>
      <c r="N318" s="84">
        <v>7.2</v>
      </c>
      <c r="O318" s="84">
        <v>7.2</v>
      </c>
      <c r="P318" s="84">
        <v>7.2</v>
      </c>
      <c r="Q318" s="84">
        <v>7.2</v>
      </c>
      <c r="R318" s="88"/>
      <c r="S318" s="88"/>
      <c r="T318" s="84"/>
      <c r="U318" s="84">
        <v>7.2</v>
      </c>
      <c r="V318" s="84">
        <v>7.2</v>
      </c>
      <c r="W318" s="84">
        <v>7.2</v>
      </c>
      <c r="X318" s="84">
        <v>7.2</v>
      </c>
      <c r="Y318" s="88"/>
      <c r="Z318" s="88"/>
      <c r="AA318" s="84">
        <v>7.2</v>
      </c>
      <c r="AB318" s="84">
        <v>7.2</v>
      </c>
      <c r="AC318" s="84">
        <v>7.2</v>
      </c>
      <c r="AD318" s="84">
        <v>7.2</v>
      </c>
      <c r="AE318" s="84">
        <v>7.2</v>
      </c>
      <c r="AF318" s="88"/>
      <c r="AG318" s="88"/>
      <c r="AH318" s="84">
        <v>7.2</v>
      </c>
      <c r="AI318" s="85">
        <v>6.2</v>
      </c>
      <c r="AJ318" s="32">
        <f t="shared" si="7"/>
        <v>150.19999999999999</v>
      </c>
      <c r="AK318" s="33">
        <f t="shared" si="6"/>
        <v>21</v>
      </c>
    </row>
    <row r="319" spans="1:37">
      <c r="A319" s="7" t="str">
        <f>IF(C319=0," ",VLOOKUP(C319,'Список рабочих'!A$1:B$162,2,0))</f>
        <v>Филиппов В. В.</v>
      </c>
      <c r="B319" s="8"/>
      <c r="C319" s="9" t="s">
        <v>69</v>
      </c>
      <c r="D319" s="10"/>
      <c r="E319" s="88"/>
      <c r="F319" s="84">
        <v>7.2</v>
      </c>
      <c r="G319" s="84">
        <v>4</v>
      </c>
      <c r="H319" s="84">
        <v>7.2</v>
      </c>
      <c r="I319" s="84">
        <v>7.2</v>
      </c>
      <c r="J319" s="84">
        <v>7.2</v>
      </c>
      <c r="K319" s="88"/>
      <c r="L319" s="88"/>
      <c r="M319" s="84">
        <v>4</v>
      </c>
      <c r="N319" s="84">
        <v>7.2</v>
      </c>
      <c r="O319" s="84">
        <v>7.2</v>
      </c>
      <c r="P319" s="84">
        <v>7.2</v>
      </c>
      <c r="Q319" s="84">
        <v>7.2</v>
      </c>
      <c r="R319" s="88"/>
      <c r="S319" s="88"/>
      <c r="T319" s="84"/>
      <c r="U319" s="84"/>
      <c r="V319" s="84">
        <v>7.2</v>
      </c>
      <c r="W319" s="84">
        <v>7.2</v>
      </c>
      <c r="X319" s="84">
        <v>7.2</v>
      </c>
      <c r="Y319" s="88"/>
      <c r="Z319" s="88"/>
      <c r="AA319" s="84">
        <v>4</v>
      </c>
      <c r="AB319" s="84"/>
      <c r="AC319" s="84">
        <v>7.2</v>
      </c>
      <c r="AD319" s="84">
        <v>7.2</v>
      </c>
      <c r="AE319" s="84">
        <v>7.2</v>
      </c>
      <c r="AF319" s="88"/>
      <c r="AG319" s="88"/>
      <c r="AH319" s="84">
        <v>7.2</v>
      </c>
      <c r="AI319" s="85">
        <v>6.2</v>
      </c>
      <c r="AJ319" s="32">
        <f t="shared" si="7"/>
        <v>126.20000000000003</v>
      </c>
      <c r="AK319" s="33">
        <f t="shared" si="6"/>
        <v>19</v>
      </c>
    </row>
    <row r="320" spans="1:37">
      <c r="A320" s="464" t="s">
        <v>70</v>
      </c>
      <c r="B320" s="465"/>
      <c r="C320" s="465"/>
      <c r="D320" s="465"/>
      <c r="E320" s="465"/>
      <c r="F320" s="465"/>
      <c r="G320" s="465"/>
      <c r="H320" s="465"/>
      <c r="I320" s="465"/>
      <c r="J320" s="465"/>
      <c r="K320" s="465"/>
      <c r="L320" s="465"/>
      <c r="M320" s="465"/>
      <c r="N320" s="465"/>
      <c r="O320" s="465"/>
      <c r="P320" s="465"/>
      <c r="Q320" s="465"/>
      <c r="R320" s="465"/>
      <c r="S320" s="465"/>
      <c r="T320" s="465"/>
      <c r="U320" s="465"/>
      <c r="V320" s="465"/>
      <c r="W320" s="465"/>
      <c r="X320" s="465"/>
      <c r="Y320" s="465"/>
      <c r="Z320" s="465"/>
      <c r="AA320" s="465"/>
      <c r="AB320" s="465"/>
      <c r="AC320" s="465"/>
      <c r="AD320" s="465"/>
      <c r="AE320" s="465"/>
      <c r="AF320" s="465"/>
      <c r="AG320" s="465"/>
      <c r="AH320" s="465"/>
      <c r="AI320" s="466"/>
      <c r="AJ320" s="38">
        <f>SUM(AJ277:AJ319)</f>
        <v>6020.9999999999982</v>
      </c>
      <c r="AK320" s="38">
        <f>SUM(AK277:AK319)</f>
        <v>836</v>
      </c>
    </row>
    <row r="322" spans="1:37" ht="15.75" thickBot="1"/>
    <row r="323" spans="1:37">
      <c r="A323" s="459" t="s">
        <v>0</v>
      </c>
      <c r="B323" s="460"/>
      <c r="C323" s="1" t="s">
        <v>1</v>
      </c>
      <c r="D323" s="26" t="s">
        <v>2</v>
      </c>
      <c r="E323" s="459" t="s">
        <v>246</v>
      </c>
      <c r="F323" s="463"/>
      <c r="G323" s="463"/>
      <c r="H323" s="463"/>
      <c r="I323" s="463"/>
      <c r="J323" s="463"/>
      <c r="K323" s="463"/>
      <c r="L323" s="463"/>
      <c r="M323" s="463"/>
      <c r="N323" s="463"/>
      <c r="O323" s="463"/>
      <c r="P323" s="463"/>
      <c r="Q323" s="463"/>
      <c r="R323" s="463"/>
      <c r="S323" s="463"/>
      <c r="T323" s="463"/>
      <c r="U323" s="463"/>
      <c r="V323" s="463"/>
      <c r="W323" s="463"/>
      <c r="X323" s="463"/>
      <c r="Y323" s="463"/>
      <c r="Z323" s="463"/>
      <c r="AA323" s="463"/>
      <c r="AB323" s="463"/>
      <c r="AC323" s="463"/>
      <c r="AD323" s="463"/>
      <c r="AE323" s="463"/>
      <c r="AF323" s="463"/>
      <c r="AG323" s="463"/>
      <c r="AH323" s="463"/>
      <c r="AI323" s="460"/>
      <c r="AJ323" s="29" t="s">
        <v>4</v>
      </c>
      <c r="AK323" s="29" t="s">
        <v>4</v>
      </c>
    </row>
    <row r="324" spans="1:37" ht="15.75" thickBot="1">
      <c r="A324" s="461"/>
      <c r="B324" s="462"/>
      <c r="C324" s="2" t="s">
        <v>5</v>
      </c>
      <c r="D324" s="27" t="s">
        <v>6</v>
      </c>
      <c r="E324" s="35">
        <v>1</v>
      </c>
      <c r="F324" s="4">
        <v>2</v>
      </c>
      <c r="G324" s="4">
        <v>3</v>
      </c>
      <c r="H324" s="4">
        <v>4</v>
      </c>
      <c r="I324" s="4">
        <v>5</v>
      </c>
      <c r="J324" s="4">
        <v>6</v>
      </c>
      <c r="K324" s="5">
        <v>7</v>
      </c>
      <c r="L324" s="5">
        <v>8</v>
      </c>
      <c r="M324" s="4">
        <v>9</v>
      </c>
      <c r="N324" s="4">
        <v>10</v>
      </c>
      <c r="O324" s="4">
        <v>11</v>
      </c>
      <c r="P324" s="4">
        <v>12</v>
      </c>
      <c r="Q324" s="4">
        <v>13</v>
      </c>
      <c r="R324" s="5">
        <v>14</v>
      </c>
      <c r="S324" s="5">
        <v>15</v>
      </c>
      <c r="T324" s="4">
        <v>16</v>
      </c>
      <c r="U324" s="4">
        <v>17</v>
      </c>
      <c r="V324" s="4">
        <v>18</v>
      </c>
      <c r="W324" s="4">
        <v>19</v>
      </c>
      <c r="X324" s="4">
        <v>20</v>
      </c>
      <c r="Y324" s="5">
        <v>21</v>
      </c>
      <c r="Z324" s="5">
        <v>22</v>
      </c>
      <c r="AA324" s="4">
        <v>23</v>
      </c>
      <c r="AB324" s="4">
        <v>24</v>
      </c>
      <c r="AC324" s="4">
        <v>25</v>
      </c>
      <c r="AD324" s="4">
        <v>26</v>
      </c>
      <c r="AE324" s="4">
        <v>27</v>
      </c>
      <c r="AF324" s="5">
        <v>28</v>
      </c>
      <c r="AG324" s="5">
        <v>29</v>
      </c>
      <c r="AH324" s="4">
        <v>30</v>
      </c>
      <c r="AI324" s="36">
        <v>31</v>
      </c>
      <c r="AJ324" s="30" t="s">
        <v>38</v>
      </c>
      <c r="AK324" s="31" t="s">
        <v>39</v>
      </c>
    </row>
    <row r="325" spans="1:37">
      <c r="A325" s="7" t="str">
        <f>IF(C325=0," ",VLOOKUP(C325,'Список рабочих'!A$1:B$162,2,0))</f>
        <v>Шевчук А. В.</v>
      </c>
      <c r="B325" s="8"/>
      <c r="C325" s="9" t="s">
        <v>183</v>
      </c>
      <c r="D325" s="10">
        <v>522</v>
      </c>
      <c r="E325" s="86"/>
      <c r="F325" s="79"/>
      <c r="G325" s="79">
        <v>7.2</v>
      </c>
      <c r="H325" s="79">
        <v>7.2</v>
      </c>
      <c r="I325" s="79">
        <v>7.2</v>
      </c>
      <c r="J325" s="79">
        <v>7.2</v>
      </c>
      <c r="K325" s="86"/>
      <c r="L325" s="86"/>
      <c r="M325" s="79">
        <v>7.2</v>
      </c>
      <c r="N325" s="79">
        <v>7.2</v>
      </c>
      <c r="O325" s="79">
        <v>7.2</v>
      </c>
      <c r="P325" s="79">
        <v>7.2</v>
      </c>
      <c r="Q325" s="79">
        <v>7.2</v>
      </c>
      <c r="R325" s="86"/>
      <c r="S325" s="86"/>
      <c r="T325" s="79">
        <v>7.2</v>
      </c>
      <c r="U325" s="79">
        <v>7.2</v>
      </c>
      <c r="V325" s="79">
        <v>7.2</v>
      </c>
      <c r="W325" s="79">
        <v>7.2</v>
      </c>
      <c r="X325" s="79">
        <v>7.2</v>
      </c>
      <c r="Y325" s="86"/>
      <c r="Z325" s="86"/>
      <c r="AA325" s="79">
        <v>7.2</v>
      </c>
      <c r="AB325" s="79">
        <v>7.2</v>
      </c>
      <c r="AC325" s="79">
        <v>7.2</v>
      </c>
      <c r="AD325" s="79">
        <v>7.2</v>
      </c>
      <c r="AE325" s="80">
        <v>7.2</v>
      </c>
      <c r="AF325" s="86"/>
      <c r="AG325" s="86"/>
      <c r="AH325" s="79">
        <v>7.2</v>
      </c>
      <c r="AI325" s="81">
        <v>6.2</v>
      </c>
      <c r="AJ325" s="13">
        <f>SUM(E325:AI325)</f>
        <v>150.19999999999999</v>
      </c>
      <c r="AK325" s="14">
        <f>COUNT(E325:AI325)</f>
        <v>21</v>
      </c>
    </row>
    <row r="326" spans="1:37">
      <c r="A326" s="7" t="e">
        <f>IF(C326=0," ",VLOOKUP(C326,'Список рабочих'!A$1:B$162,2,0))</f>
        <v>#N/A</v>
      </c>
      <c r="B326" s="8"/>
      <c r="C326" s="9" t="s">
        <v>145</v>
      </c>
      <c r="D326" s="10">
        <v>522</v>
      </c>
      <c r="E326" s="87"/>
      <c r="F326" s="82">
        <v>7.2</v>
      </c>
      <c r="G326" s="82">
        <v>7.2</v>
      </c>
      <c r="H326" s="82">
        <v>7.2</v>
      </c>
      <c r="I326" s="82">
        <v>7.2</v>
      </c>
      <c r="J326" s="82">
        <v>7.2</v>
      </c>
      <c r="K326" s="87"/>
      <c r="L326" s="87"/>
      <c r="M326" s="82">
        <v>7.2</v>
      </c>
      <c r="N326" s="82">
        <v>7.2</v>
      </c>
      <c r="O326" s="82">
        <v>7.2</v>
      </c>
      <c r="P326" s="82">
        <v>7.2</v>
      </c>
      <c r="Q326" s="82">
        <v>7.2</v>
      </c>
      <c r="R326" s="87"/>
      <c r="S326" s="87"/>
      <c r="T326" s="82">
        <v>7.2</v>
      </c>
      <c r="U326" s="82">
        <v>7.2</v>
      </c>
      <c r="V326" s="82">
        <v>7.2</v>
      </c>
      <c r="W326" s="82">
        <v>7.2</v>
      </c>
      <c r="X326" s="82">
        <v>7.2</v>
      </c>
      <c r="Y326" s="87"/>
      <c r="Z326" s="87"/>
      <c r="AA326" s="82">
        <v>7.2</v>
      </c>
      <c r="AB326" s="82">
        <v>7.2</v>
      </c>
      <c r="AC326" s="82">
        <v>7.2</v>
      </c>
      <c r="AD326" s="82">
        <v>7.2</v>
      </c>
      <c r="AE326" s="82">
        <v>7.2</v>
      </c>
      <c r="AF326" s="87"/>
      <c r="AG326" s="87"/>
      <c r="AH326" s="82">
        <v>7.2</v>
      </c>
      <c r="AI326" s="83">
        <v>6.2</v>
      </c>
      <c r="AJ326" s="32">
        <f t="shared" ref="AJ326:AJ367" si="8">SUM(E326:AI326)</f>
        <v>157.39999999999998</v>
      </c>
      <c r="AK326" s="33">
        <f t="shared" ref="AK326:AK367" si="9">COUNT(E326:AI326)</f>
        <v>22</v>
      </c>
    </row>
    <row r="327" spans="1:37">
      <c r="A327" s="7" t="str">
        <f>IF(C327=0," ",VLOOKUP(C327,'Список рабочих'!A$1:B$162,2,0))</f>
        <v>Речинский В. А.</v>
      </c>
      <c r="B327" s="8"/>
      <c r="C327" s="9" t="s">
        <v>131</v>
      </c>
      <c r="D327" s="10">
        <v>522</v>
      </c>
      <c r="E327" s="87"/>
      <c r="F327" s="82"/>
      <c r="G327" s="82"/>
      <c r="H327" s="82">
        <v>7.2</v>
      </c>
      <c r="I327" s="82">
        <v>7.2</v>
      </c>
      <c r="J327" s="82">
        <v>7.2</v>
      </c>
      <c r="K327" s="87"/>
      <c r="L327" s="87"/>
      <c r="M327" s="82">
        <v>7.2</v>
      </c>
      <c r="N327" s="82">
        <v>7.2</v>
      </c>
      <c r="O327" s="82">
        <v>7.2</v>
      </c>
      <c r="P327" s="82">
        <v>7.2</v>
      </c>
      <c r="Q327" s="82">
        <v>7.2</v>
      </c>
      <c r="R327" s="87"/>
      <c r="S327" s="87"/>
      <c r="T327" s="82">
        <v>7.2</v>
      </c>
      <c r="U327" s="82">
        <v>7.2</v>
      </c>
      <c r="V327" s="82">
        <v>7.2</v>
      </c>
      <c r="W327" s="82">
        <v>7.2</v>
      </c>
      <c r="X327" s="82">
        <v>7.2</v>
      </c>
      <c r="Y327" s="87"/>
      <c r="Z327" s="87"/>
      <c r="AA327" s="82">
        <v>7.2</v>
      </c>
      <c r="AB327" s="82">
        <v>7.2</v>
      </c>
      <c r="AC327" s="82">
        <v>7.2</v>
      </c>
      <c r="AD327" s="82">
        <v>7.2</v>
      </c>
      <c r="AE327" s="82">
        <v>7.2</v>
      </c>
      <c r="AF327" s="87"/>
      <c r="AG327" s="87"/>
      <c r="AH327" s="82">
        <v>7.2</v>
      </c>
      <c r="AI327" s="83">
        <v>6.2</v>
      </c>
      <c r="AJ327" s="32">
        <f t="shared" si="8"/>
        <v>143</v>
      </c>
      <c r="AK327" s="33">
        <f t="shared" si="9"/>
        <v>20</v>
      </c>
    </row>
    <row r="328" spans="1:37">
      <c r="A328" s="7" t="str">
        <f>IF(C328=0," ",VLOOKUP(C328,'Список рабочих'!A$1:B$162,2,0))</f>
        <v xml:space="preserve"> </v>
      </c>
      <c r="B328" s="8"/>
      <c r="C328" s="9"/>
      <c r="D328" s="10">
        <v>522</v>
      </c>
      <c r="E328" s="88"/>
      <c r="F328" s="84"/>
      <c r="G328" s="84"/>
      <c r="H328" s="84"/>
      <c r="I328" s="84"/>
      <c r="J328" s="84"/>
      <c r="K328" s="88"/>
      <c r="L328" s="88"/>
      <c r="M328" s="84"/>
      <c r="N328" s="84"/>
      <c r="O328" s="84"/>
      <c r="P328" s="84"/>
      <c r="Q328" s="84"/>
      <c r="R328" s="88"/>
      <c r="S328" s="88"/>
      <c r="T328" s="84"/>
      <c r="U328" s="84"/>
      <c r="V328" s="84"/>
      <c r="W328" s="84"/>
      <c r="X328" s="84"/>
      <c r="Y328" s="88"/>
      <c r="Z328" s="88"/>
      <c r="AA328" s="84"/>
      <c r="AB328" s="84"/>
      <c r="AC328" s="84"/>
      <c r="AD328" s="84"/>
      <c r="AE328" s="84"/>
      <c r="AF328" s="88"/>
      <c r="AG328" s="88"/>
      <c r="AH328" s="84"/>
      <c r="AI328" s="85"/>
      <c r="AJ328" s="32">
        <f t="shared" si="8"/>
        <v>0</v>
      </c>
      <c r="AK328" s="33">
        <f t="shared" si="9"/>
        <v>0</v>
      </c>
    </row>
    <row r="329" spans="1:37">
      <c r="A329" s="7" t="str">
        <f>IF(C329=0," ",VLOOKUP(C329,'Список рабочих'!A$1:B$162,2,0))</f>
        <v xml:space="preserve"> </v>
      </c>
      <c r="B329" s="8"/>
      <c r="C329" s="9"/>
      <c r="D329" s="10">
        <v>522</v>
      </c>
      <c r="E329" s="88"/>
      <c r="F329" s="84"/>
      <c r="G329" s="84"/>
      <c r="H329" s="84"/>
      <c r="I329" s="84"/>
      <c r="J329" s="84"/>
      <c r="K329" s="88"/>
      <c r="L329" s="88"/>
      <c r="M329" s="84"/>
      <c r="N329" s="84"/>
      <c r="O329" s="84"/>
      <c r="P329" s="84"/>
      <c r="Q329" s="84"/>
      <c r="R329" s="88"/>
      <c r="S329" s="88"/>
      <c r="T329" s="84"/>
      <c r="U329" s="84"/>
      <c r="V329" s="84"/>
      <c r="W329" s="84"/>
      <c r="X329" s="84"/>
      <c r="Y329" s="88"/>
      <c r="Z329" s="88"/>
      <c r="AA329" s="84"/>
      <c r="AB329" s="84"/>
      <c r="AC329" s="84"/>
      <c r="AD329" s="84"/>
      <c r="AE329" s="84"/>
      <c r="AF329" s="88"/>
      <c r="AG329" s="88"/>
      <c r="AH329" s="84"/>
      <c r="AI329" s="85"/>
      <c r="AJ329" s="32">
        <f t="shared" si="8"/>
        <v>0</v>
      </c>
      <c r="AK329" s="33">
        <f t="shared" si="9"/>
        <v>0</v>
      </c>
    </row>
    <row r="330" spans="1:37">
      <c r="A330" s="7" t="str">
        <f>IF(C330=0," ",VLOOKUP(C330,'Список рабочих'!A$1:B$162,2,0))</f>
        <v xml:space="preserve"> </v>
      </c>
      <c r="B330" s="8"/>
      <c r="C330" s="9"/>
      <c r="D330" s="10">
        <v>522</v>
      </c>
      <c r="E330" s="88"/>
      <c r="F330" s="84"/>
      <c r="G330" s="84"/>
      <c r="H330" s="84"/>
      <c r="I330" s="84"/>
      <c r="J330" s="84"/>
      <c r="K330" s="88"/>
      <c r="L330" s="88"/>
      <c r="M330" s="84"/>
      <c r="N330" s="84"/>
      <c r="O330" s="84"/>
      <c r="P330" s="84"/>
      <c r="Q330" s="84"/>
      <c r="R330" s="88"/>
      <c r="S330" s="88"/>
      <c r="T330" s="84"/>
      <c r="U330" s="84"/>
      <c r="V330" s="84"/>
      <c r="W330" s="84"/>
      <c r="X330" s="84"/>
      <c r="Y330" s="88"/>
      <c r="Z330" s="88"/>
      <c r="AA330" s="84"/>
      <c r="AB330" s="84"/>
      <c r="AC330" s="84"/>
      <c r="AD330" s="84"/>
      <c r="AE330" s="84"/>
      <c r="AF330" s="88"/>
      <c r="AG330" s="88"/>
      <c r="AH330" s="84"/>
      <c r="AI330" s="85"/>
      <c r="AJ330" s="32">
        <f t="shared" si="8"/>
        <v>0</v>
      </c>
      <c r="AK330" s="33">
        <f t="shared" si="9"/>
        <v>0</v>
      </c>
    </row>
    <row r="331" spans="1:37">
      <c r="A331" s="7" t="str">
        <f>IF(C331=0," ",VLOOKUP(C331,'Список рабочих'!A$1:B$162,2,0))</f>
        <v xml:space="preserve"> </v>
      </c>
      <c r="B331" s="8"/>
      <c r="C331" s="9"/>
      <c r="D331" s="10">
        <v>522</v>
      </c>
      <c r="E331" s="88"/>
      <c r="F331" s="84"/>
      <c r="G331" s="84"/>
      <c r="H331" s="84"/>
      <c r="I331" s="84"/>
      <c r="J331" s="84"/>
      <c r="K331" s="88"/>
      <c r="L331" s="88"/>
      <c r="M331" s="84"/>
      <c r="N331" s="84"/>
      <c r="O331" s="84"/>
      <c r="P331" s="84"/>
      <c r="Q331" s="84"/>
      <c r="R331" s="88"/>
      <c r="S331" s="88"/>
      <c r="T331" s="84"/>
      <c r="U331" s="84"/>
      <c r="V331" s="84"/>
      <c r="W331" s="84"/>
      <c r="X331" s="84"/>
      <c r="Y331" s="88"/>
      <c r="Z331" s="88"/>
      <c r="AA331" s="84"/>
      <c r="AB331" s="84"/>
      <c r="AC331" s="84"/>
      <c r="AD331" s="84"/>
      <c r="AE331" s="84"/>
      <c r="AF331" s="88"/>
      <c r="AG331" s="88"/>
      <c r="AH331" s="84"/>
      <c r="AI331" s="85"/>
      <c r="AJ331" s="32">
        <f t="shared" si="8"/>
        <v>0</v>
      </c>
      <c r="AK331" s="33">
        <f t="shared" si="9"/>
        <v>0</v>
      </c>
    </row>
    <row r="332" spans="1:37">
      <c r="A332" s="15" t="str">
        <f>IF(C332=0," ",VLOOKUP(C332,'Список рабочих'!A$1:B$162,2,0))</f>
        <v xml:space="preserve"> </v>
      </c>
      <c r="B332" s="16"/>
      <c r="C332" s="17"/>
      <c r="D332" s="10">
        <v>522</v>
      </c>
      <c r="E332" s="88"/>
      <c r="F332" s="84"/>
      <c r="G332" s="84"/>
      <c r="H332" s="84"/>
      <c r="I332" s="84"/>
      <c r="J332" s="84"/>
      <c r="K332" s="88"/>
      <c r="L332" s="88"/>
      <c r="M332" s="84"/>
      <c r="N332" s="84"/>
      <c r="O332" s="84"/>
      <c r="P332" s="84"/>
      <c r="Q332" s="84"/>
      <c r="R332" s="88"/>
      <c r="S332" s="88"/>
      <c r="T332" s="84"/>
      <c r="U332" s="84"/>
      <c r="V332" s="84"/>
      <c r="W332" s="84"/>
      <c r="X332" s="84"/>
      <c r="Y332" s="88"/>
      <c r="Z332" s="88"/>
      <c r="AA332" s="84"/>
      <c r="AB332" s="84"/>
      <c r="AC332" s="84"/>
      <c r="AD332" s="84"/>
      <c r="AE332" s="84"/>
      <c r="AF332" s="88"/>
      <c r="AG332" s="88"/>
      <c r="AH332" s="84"/>
      <c r="AI332" s="85"/>
      <c r="AJ332" s="32">
        <f t="shared" si="8"/>
        <v>0</v>
      </c>
      <c r="AK332" s="33">
        <f t="shared" si="9"/>
        <v>0</v>
      </c>
    </row>
    <row r="333" spans="1:37">
      <c r="A333" s="7" t="str">
        <f>IF(C333=0," ",VLOOKUP(C333,'Список рабочих'!A$1:B$162,2,0))</f>
        <v xml:space="preserve"> </v>
      </c>
      <c r="B333" s="8"/>
      <c r="C333" s="9"/>
      <c r="D333" s="10">
        <v>522</v>
      </c>
      <c r="E333" s="88"/>
      <c r="F333" s="84"/>
      <c r="G333" s="84"/>
      <c r="H333" s="84"/>
      <c r="I333" s="84"/>
      <c r="J333" s="84"/>
      <c r="K333" s="88"/>
      <c r="L333" s="88"/>
      <c r="M333" s="84"/>
      <c r="N333" s="84"/>
      <c r="O333" s="84"/>
      <c r="P333" s="84"/>
      <c r="Q333" s="84"/>
      <c r="R333" s="88"/>
      <c r="S333" s="88"/>
      <c r="T333" s="84"/>
      <c r="U333" s="84"/>
      <c r="V333" s="84"/>
      <c r="W333" s="84"/>
      <c r="X333" s="84"/>
      <c r="Y333" s="88"/>
      <c r="Z333" s="88"/>
      <c r="AA333" s="84"/>
      <c r="AB333" s="84"/>
      <c r="AC333" s="84"/>
      <c r="AD333" s="84"/>
      <c r="AE333" s="84"/>
      <c r="AF333" s="88"/>
      <c r="AG333" s="88"/>
      <c r="AH333" s="84"/>
      <c r="AI333" s="85"/>
      <c r="AJ333" s="32">
        <f t="shared" si="8"/>
        <v>0</v>
      </c>
      <c r="AK333" s="33">
        <f t="shared" si="9"/>
        <v>0</v>
      </c>
    </row>
    <row r="334" spans="1:37">
      <c r="A334" s="7" t="str">
        <f>IF(C334=0," ",VLOOKUP(C334,'Список рабочих'!A$1:B$162,2,0))</f>
        <v xml:space="preserve"> </v>
      </c>
      <c r="B334" s="8"/>
      <c r="C334" s="9"/>
      <c r="D334" s="10">
        <v>522</v>
      </c>
      <c r="E334" s="88"/>
      <c r="F334" s="84"/>
      <c r="G334" s="84"/>
      <c r="H334" s="84"/>
      <c r="I334" s="84"/>
      <c r="J334" s="84"/>
      <c r="K334" s="88"/>
      <c r="L334" s="88"/>
      <c r="M334" s="84"/>
      <c r="N334" s="84"/>
      <c r="O334" s="84"/>
      <c r="P334" s="84"/>
      <c r="Q334" s="84"/>
      <c r="R334" s="88"/>
      <c r="S334" s="88"/>
      <c r="T334" s="84"/>
      <c r="U334" s="84"/>
      <c r="V334" s="84"/>
      <c r="W334" s="84"/>
      <c r="X334" s="84"/>
      <c r="Y334" s="88"/>
      <c r="Z334" s="88"/>
      <c r="AA334" s="84"/>
      <c r="AB334" s="84"/>
      <c r="AC334" s="84"/>
      <c r="AD334" s="84"/>
      <c r="AE334" s="84"/>
      <c r="AF334" s="88"/>
      <c r="AG334" s="88"/>
      <c r="AH334" s="84"/>
      <c r="AI334" s="85"/>
      <c r="AJ334" s="32">
        <f t="shared" si="8"/>
        <v>0</v>
      </c>
      <c r="AK334" s="33">
        <f t="shared" si="9"/>
        <v>0</v>
      </c>
    </row>
    <row r="335" spans="1:37">
      <c r="A335" s="7" t="str">
        <f>IF(C335=0," ",VLOOKUP(C335,'Список рабочих'!A$1:B$162,2,0))</f>
        <v xml:space="preserve"> </v>
      </c>
      <c r="B335" s="8"/>
      <c r="C335" s="9"/>
      <c r="D335" s="10">
        <v>522</v>
      </c>
      <c r="E335" s="88"/>
      <c r="F335" s="84"/>
      <c r="G335" s="84"/>
      <c r="H335" s="84"/>
      <c r="I335" s="84"/>
      <c r="J335" s="84"/>
      <c r="K335" s="88"/>
      <c r="L335" s="88"/>
      <c r="M335" s="84"/>
      <c r="N335" s="84"/>
      <c r="O335" s="84"/>
      <c r="P335" s="84"/>
      <c r="Q335" s="84"/>
      <c r="R335" s="88"/>
      <c r="S335" s="88"/>
      <c r="T335" s="84"/>
      <c r="U335" s="84"/>
      <c r="V335" s="84"/>
      <c r="W335" s="84"/>
      <c r="X335" s="84"/>
      <c r="Y335" s="88"/>
      <c r="Z335" s="88"/>
      <c r="AA335" s="84"/>
      <c r="AB335" s="84"/>
      <c r="AC335" s="84"/>
      <c r="AD335" s="84"/>
      <c r="AE335" s="84"/>
      <c r="AF335" s="88"/>
      <c r="AG335" s="88"/>
      <c r="AH335" s="84"/>
      <c r="AI335" s="85"/>
      <c r="AJ335" s="32">
        <f t="shared" si="8"/>
        <v>0</v>
      </c>
      <c r="AK335" s="33">
        <f t="shared" si="9"/>
        <v>0</v>
      </c>
    </row>
    <row r="336" spans="1:37">
      <c r="A336" s="7" t="str">
        <f>IF(C336=0," ",VLOOKUP(C336,'Список рабочих'!A$1:B$162,2,0))</f>
        <v xml:space="preserve"> </v>
      </c>
      <c r="B336" s="8"/>
      <c r="C336" s="9"/>
      <c r="D336" s="10">
        <v>522</v>
      </c>
      <c r="E336" s="88"/>
      <c r="F336" s="84"/>
      <c r="G336" s="84"/>
      <c r="H336" s="84"/>
      <c r="I336" s="84"/>
      <c r="J336" s="84"/>
      <c r="K336" s="88"/>
      <c r="L336" s="88"/>
      <c r="M336" s="84"/>
      <c r="N336" s="84"/>
      <c r="O336" s="84"/>
      <c r="P336" s="84"/>
      <c r="Q336" s="84"/>
      <c r="R336" s="88"/>
      <c r="S336" s="88"/>
      <c r="T336" s="84"/>
      <c r="U336" s="84"/>
      <c r="V336" s="84"/>
      <c r="W336" s="84"/>
      <c r="X336" s="84"/>
      <c r="Y336" s="88"/>
      <c r="Z336" s="88"/>
      <c r="AA336" s="84"/>
      <c r="AB336" s="84"/>
      <c r="AC336" s="84"/>
      <c r="AD336" s="84"/>
      <c r="AE336" s="84"/>
      <c r="AF336" s="88"/>
      <c r="AG336" s="88"/>
      <c r="AH336" s="84"/>
      <c r="AI336" s="85"/>
      <c r="AJ336" s="32">
        <f t="shared" si="8"/>
        <v>0</v>
      </c>
      <c r="AK336" s="33">
        <f t="shared" si="9"/>
        <v>0</v>
      </c>
    </row>
    <row r="337" spans="1:37">
      <c r="A337" s="18" t="str">
        <f>IF(C337=0," ",VLOOKUP(C337,'Список рабочих'!A$1:B$162,2,0))</f>
        <v xml:space="preserve"> </v>
      </c>
      <c r="B337" s="19"/>
      <c r="C337" s="9"/>
      <c r="D337" s="10">
        <v>522</v>
      </c>
      <c r="E337" s="88"/>
      <c r="F337" s="84"/>
      <c r="G337" s="84"/>
      <c r="H337" s="84"/>
      <c r="I337" s="84"/>
      <c r="J337" s="84"/>
      <c r="K337" s="88"/>
      <c r="L337" s="88"/>
      <c r="M337" s="84"/>
      <c r="N337" s="84"/>
      <c r="O337" s="84"/>
      <c r="P337" s="84"/>
      <c r="Q337" s="84"/>
      <c r="R337" s="88"/>
      <c r="S337" s="88"/>
      <c r="T337" s="84"/>
      <c r="U337" s="84"/>
      <c r="V337" s="84"/>
      <c r="W337" s="84"/>
      <c r="X337" s="84"/>
      <c r="Y337" s="88"/>
      <c r="Z337" s="88"/>
      <c r="AA337" s="84"/>
      <c r="AB337" s="84"/>
      <c r="AC337" s="84"/>
      <c r="AD337" s="84"/>
      <c r="AE337" s="84"/>
      <c r="AF337" s="88"/>
      <c r="AG337" s="88"/>
      <c r="AH337" s="84"/>
      <c r="AI337" s="85"/>
      <c r="AJ337" s="32">
        <f t="shared" si="8"/>
        <v>0</v>
      </c>
      <c r="AK337" s="33">
        <f t="shared" si="9"/>
        <v>0</v>
      </c>
    </row>
    <row r="338" spans="1:37">
      <c r="A338" s="20" t="str">
        <f>IF(C338=0," ",VLOOKUP(C338,'Список рабочих'!A$1:B$162,2,0))</f>
        <v xml:space="preserve"> </v>
      </c>
      <c r="B338" s="21"/>
      <c r="C338" s="17"/>
      <c r="D338" s="10">
        <v>522</v>
      </c>
      <c r="E338" s="88"/>
      <c r="F338" s="84"/>
      <c r="G338" s="84"/>
      <c r="H338" s="84"/>
      <c r="I338" s="84"/>
      <c r="J338" s="84"/>
      <c r="K338" s="88"/>
      <c r="L338" s="88"/>
      <c r="M338" s="84"/>
      <c r="N338" s="84"/>
      <c r="O338" s="84"/>
      <c r="P338" s="84"/>
      <c r="Q338" s="84"/>
      <c r="R338" s="88"/>
      <c r="S338" s="88"/>
      <c r="T338" s="84"/>
      <c r="U338" s="84"/>
      <c r="V338" s="84"/>
      <c r="W338" s="84"/>
      <c r="X338" s="84"/>
      <c r="Y338" s="88"/>
      <c r="Z338" s="88"/>
      <c r="AA338" s="84"/>
      <c r="AB338" s="84"/>
      <c r="AC338" s="84"/>
      <c r="AD338" s="84"/>
      <c r="AE338" s="84"/>
      <c r="AF338" s="88"/>
      <c r="AG338" s="88"/>
      <c r="AH338" s="84"/>
      <c r="AI338" s="85"/>
      <c r="AJ338" s="32">
        <f t="shared" si="8"/>
        <v>0</v>
      </c>
      <c r="AK338" s="33">
        <f t="shared" si="9"/>
        <v>0</v>
      </c>
    </row>
    <row r="339" spans="1:37">
      <c r="A339" s="7" t="str">
        <f>IF(C339=0," ",VLOOKUP(C339,'Список рабочих'!A$1:B$162,2,0))</f>
        <v xml:space="preserve"> </v>
      </c>
      <c r="B339" s="8"/>
      <c r="C339" s="9"/>
      <c r="D339" s="10">
        <v>522</v>
      </c>
      <c r="E339" s="88"/>
      <c r="F339" s="84"/>
      <c r="G339" s="84"/>
      <c r="H339" s="84"/>
      <c r="I339" s="84"/>
      <c r="J339" s="84"/>
      <c r="K339" s="88"/>
      <c r="L339" s="88"/>
      <c r="M339" s="84"/>
      <c r="N339" s="84"/>
      <c r="O339" s="84"/>
      <c r="P339" s="84"/>
      <c r="Q339" s="84"/>
      <c r="R339" s="88"/>
      <c r="S339" s="88"/>
      <c r="T339" s="84"/>
      <c r="U339" s="84"/>
      <c r="V339" s="84"/>
      <c r="W339" s="84"/>
      <c r="X339" s="84"/>
      <c r="Y339" s="88"/>
      <c r="Z339" s="88"/>
      <c r="AA339" s="84"/>
      <c r="AB339" s="84"/>
      <c r="AC339" s="84"/>
      <c r="AD339" s="84"/>
      <c r="AE339" s="84"/>
      <c r="AF339" s="88"/>
      <c r="AG339" s="88"/>
      <c r="AH339" s="84"/>
      <c r="AI339" s="85"/>
      <c r="AJ339" s="32">
        <f t="shared" si="8"/>
        <v>0</v>
      </c>
      <c r="AK339" s="33">
        <f t="shared" si="9"/>
        <v>0</v>
      </c>
    </row>
    <row r="340" spans="1:37">
      <c r="A340" s="7" t="str">
        <f>IF(C340=0," ",VLOOKUP(C340,'Список рабочих'!A$1:B$162,2,0))</f>
        <v xml:space="preserve"> </v>
      </c>
      <c r="B340" s="8"/>
      <c r="C340" s="9"/>
      <c r="D340" s="10">
        <v>522</v>
      </c>
      <c r="E340" s="88"/>
      <c r="F340" s="84"/>
      <c r="G340" s="84"/>
      <c r="H340" s="84"/>
      <c r="I340" s="84"/>
      <c r="J340" s="84"/>
      <c r="K340" s="88"/>
      <c r="L340" s="88"/>
      <c r="M340" s="84"/>
      <c r="N340" s="84"/>
      <c r="O340" s="84"/>
      <c r="P340" s="84"/>
      <c r="Q340" s="84"/>
      <c r="R340" s="88"/>
      <c r="S340" s="88"/>
      <c r="T340" s="84"/>
      <c r="U340" s="84"/>
      <c r="V340" s="84"/>
      <c r="W340" s="84"/>
      <c r="X340" s="84"/>
      <c r="Y340" s="88"/>
      <c r="Z340" s="88"/>
      <c r="AA340" s="84"/>
      <c r="AB340" s="84"/>
      <c r="AC340" s="84"/>
      <c r="AD340" s="84"/>
      <c r="AE340" s="84"/>
      <c r="AF340" s="88"/>
      <c r="AG340" s="88"/>
      <c r="AH340" s="84"/>
      <c r="AI340" s="85"/>
      <c r="AJ340" s="32">
        <f t="shared" si="8"/>
        <v>0</v>
      </c>
      <c r="AK340" s="33">
        <f t="shared" si="9"/>
        <v>0</v>
      </c>
    </row>
    <row r="341" spans="1:37">
      <c r="A341" s="7" t="str">
        <f>IF(C341=0," ",VLOOKUP(C341,'Список рабочих'!A$1:B$162,2,0))</f>
        <v xml:space="preserve"> </v>
      </c>
      <c r="B341" s="8"/>
      <c r="C341" s="9"/>
      <c r="D341" s="10">
        <v>522</v>
      </c>
      <c r="E341" s="88"/>
      <c r="F341" s="84"/>
      <c r="G341" s="84"/>
      <c r="H341" s="84"/>
      <c r="I341" s="84"/>
      <c r="J341" s="84"/>
      <c r="K341" s="88"/>
      <c r="L341" s="88"/>
      <c r="M341" s="84"/>
      <c r="N341" s="84"/>
      <c r="O341" s="84"/>
      <c r="P341" s="84"/>
      <c r="Q341" s="84"/>
      <c r="R341" s="88"/>
      <c r="S341" s="88"/>
      <c r="T341" s="84"/>
      <c r="U341" s="84"/>
      <c r="V341" s="84"/>
      <c r="W341" s="84"/>
      <c r="X341" s="84"/>
      <c r="Y341" s="88"/>
      <c r="Z341" s="88"/>
      <c r="AA341" s="84"/>
      <c r="AB341" s="84"/>
      <c r="AC341" s="84"/>
      <c r="AD341" s="84"/>
      <c r="AE341" s="84"/>
      <c r="AF341" s="88"/>
      <c r="AG341" s="88"/>
      <c r="AH341" s="84"/>
      <c r="AI341" s="85"/>
      <c r="AJ341" s="32">
        <f t="shared" si="8"/>
        <v>0</v>
      </c>
      <c r="AK341" s="33">
        <f t="shared" si="9"/>
        <v>0</v>
      </c>
    </row>
    <row r="342" spans="1:37">
      <c r="A342" s="7" t="str">
        <f>IF(C342=0," ",VLOOKUP(C342,'Список рабочих'!A$1:B$162,2,0))</f>
        <v xml:space="preserve"> </v>
      </c>
      <c r="B342" s="8"/>
      <c r="C342" s="17"/>
      <c r="D342" s="10">
        <v>522</v>
      </c>
      <c r="E342" s="88"/>
      <c r="F342" s="84"/>
      <c r="G342" s="84"/>
      <c r="H342" s="84"/>
      <c r="I342" s="84"/>
      <c r="J342" s="84"/>
      <c r="K342" s="88"/>
      <c r="L342" s="88"/>
      <c r="M342" s="84"/>
      <c r="N342" s="84"/>
      <c r="O342" s="84"/>
      <c r="P342" s="84"/>
      <c r="Q342" s="84"/>
      <c r="R342" s="88"/>
      <c r="S342" s="88"/>
      <c r="T342" s="84"/>
      <c r="U342" s="84"/>
      <c r="V342" s="84"/>
      <c r="W342" s="84"/>
      <c r="X342" s="84"/>
      <c r="Y342" s="88"/>
      <c r="Z342" s="88"/>
      <c r="AA342" s="84"/>
      <c r="AB342" s="84"/>
      <c r="AC342" s="84"/>
      <c r="AD342" s="84"/>
      <c r="AE342" s="84"/>
      <c r="AF342" s="88"/>
      <c r="AG342" s="88"/>
      <c r="AH342" s="84"/>
      <c r="AI342" s="85"/>
      <c r="AJ342" s="32">
        <f t="shared" si="8"/>
        <v>0</v>
      </c>
      <c r="AK342" s="33">
        <f t="shared" si="9"/>
        <v>0</v>
      </c>
    </row>
    <row r="343" spans="1:37">
      <c r="A343" s="7" t="str">
        <f>IF(C343=0," ",VLOOKUP(C343,'Список рабочих'!A$1:B$162,2,0))</f>
        <v xml:space="preserve"> </v>
      </c>
      <c r="B343" s="8"/>
      <c r="C343" s="9"/>
      <c r="D343" s="10">
        <v>522</v>
      </c>
      <c r="E343" s="88"/>
      <c r="F343" s="84"/>
      <c r="G343" s="84"/>
      <c r="H343" s="84"/>
      <c r="I343" s="84"/>
      <c r="J343" s="84"/>
      <c r="K343" s="88"/>
      <c r="L343" s="88"/>
      <c r="M343" s="84"/>
      <c r="N343" s="84"/>
      <c r="O343" s="84"/>
      <c r="P343" s="84"/>
      <c r="Q343" s="84"/>
      <c r="R343" s="88"/>
      <c r="S343" s="88"/>
      <c r="T343" s="84"/>
      <c r="U343" s="84"/>
      <c r="V343" s="84"/>
      <c r="W343" s="84"/>
      <c r="X343" s="84"/>
      <c r="Y343" s="88"/>
      <c r="Z343" s="88"/>
      <c r="AA343" s="84"/>
      <c r="AB343" s="84"/>
      <c r="AC343" s="84"/>
      <c r="AD343" s="84"/>
      <c r="AE343" s="84"/>
      <c r="AF343" s="88"/>
      <c r="AG343" s="88"/>
      <c r="AH343" s="84"/>
      <c r="AI343" s="85"/>
      <c r="AJ343" s="32">
        <f t="shared" si="8"/>
        <v>0</v>
      </c>
      <c r="AK343" s="33">
        <f t="shared" si="9"/>
        <v>0</v>
      </c>
    </row>
    <row r="344" spans="1:37">
      <c r="A344" s="7" t="str">
        <f>IF(C344=0," ",VLOOKUP(C344,'Список рабочих'!A$1:B$162,2,0))</f>
        <v xml:space="preserve"> </v>
      </c>
      <c r="B344" s="8"/>
      <c r="C344" s="9"/>
      <c r="D344" s="10">
        <v>522</v>
      </c>
      <c r="E344" s="88"/>
      <c r="F344" s="84"/>
      <c r="G344" s="84"/>
      <c r="H344" s="84"/>
      <c r="I344" s="84"/>
      <c r="J344" s="84"/>
      <c r="K344" s="88"/>
      <c r="L344" s="88"/>
      <c r="M344" s="84"/>
      <c r="N344" s="84"/>
      <c r="O344" s="84"/>
      <c r="P344" s="84"/>
      <c r="Q344" s="84"/>
      <c r="R344" s="88"/>
      <c r="S344" s="88"/>
      <c r="T344" s="84"/>
      <c r="U344" s="84"/>
      <c r="V344" s="84"/>
      <c r="W344" s="84"/>
      <c r="X344" s="84"/>
      <c r="Y344" s="88"/>
      <c r="Z344" s="88"/>
      <c r="AA344" s="84"/>
      <c r="AB344" s="84"/>
      <c r="AC344" s="84"/>
      <c r="AD344" s="84"/>
      <c r="AE344" s="84"/>
      <c r="AF344" s="88"/>
      <c r="AG344" s="88"/>
      <c r="AH344" s="84"/>
      <c r="AI344" s="85"/>
      <c r="AJ344" s="32">
        <f t="shared" si="8"/>
        <v>0</v>
      </c>
      <c r="AK344" s="33">
        <f t="shared" si="9"/>
        <v>0</v>
      </c>
    </row>
    <row r="345" spans="1:37">
      <c r="A345" s="18" t="str">
        <f>IF(C345=0," ",VLOOKUP(C345,'Список рабочих'!A$1:B$162,2,0))</f>
        <v xml:space="preserve"> </v>
      </c>
      <c r="B345" s="19"/>
      <c r="C345" s="9"/>
      <c r="D345" s="10">
        <v>522</v>
      </c>
      <c r="E345" s="88"/>
      <c r="F345" s="84"/>
      <c r="G345" s="84"/>
      <c r="H345" s="84"/>
      <c r="I345" s="84"/>
      <c r="J345" s="84"/>
      <c r="K345" s="88"/>
      <c r="L345" s="88"/>
      <c r="M345" s="84"/>
      <c r="N345" s="84"/>
      <c r="O345" s="84"/>
      <c r="P345" s="84"/>
      <c r="Q345" s="84"/>
      <c r="R345" s="88"/>
      <c r="S345" s="88"/>
      <c r="T345" s="84"/>
      <c r="U345" s="84"/>
      <c r="V345" s="84"/>
      <c r="W345" s="84"/>
      <c r="X345" s="84"/>
      <c r="Y345" s="88"/>
      <c r="Z345" s="88"/>
      <c r="AA345" s="84"/>
      <c r="AB345" s="84"/>
      <c r="AC345" s="84"/>
      <c r="AD345" s="84"/>
      <c r="AE345" s="84"/>
      <c r="AF345" s="88"/>
      <c r="AG345" s="88"/>
      <c r="AH345" s="84"/>
      <c r="AI345" s="85"/>
      <c r="AJ345" s="32">
        <f t="shared" si="8"/>
        <v>0</v>
      </c>
      <c r="AK345" s="33">
        <f t="shared" si="9"/>
        <v>0</v>
      </c>
    </row>
    <row r="346" spans="1:37">
      <c r="A346" s="7" t="str">
        <f>IF(C346=0," ",VLOOKUP(C346,'Список рабочих'!A$1:B$162,2,0))</f>
        <v xml:space="preserve"> </v>
      </c>
      <c r="B346" s="8"/>
      <c r="C346" s="9"/>
      <c r="D346" s="10">
        <v>522</v>
      </c>
      <c r="E346" s="88"/>
      <c r="F346" s="84"/>
      <c r="G346" s="84"/>
      <c r="H346" s="84"/>
      <c r="I346" s="84"/>
      <c r="J346" s="84"/>
      <c r="K346" s="88"/>
      <c r="L346" s="88"/>
      <c r="M346" s="84"/>
      <c r="N346" s="84"/>
      <c r="O346" s="84"/>
      <c r="P346" s="84"/>
      <c r="Q346" s="84"/>
      <c r="R346" s="88"/>
      <c r="S346" s="88"/>
      <c r="T346" s="84"/>
      <c r="U346" s="84"/>
      <c r="V346" s="84"/>
      <c r="W346" s="84"/>
      <c r="X346" s="84"/>
      <c r="Y346" s="88"/>
      <c r="Z346" s="88"/>
      <c r="AA346" s="84"/>
      <c r="AB346" s="84"/>
      <c r="AC346" s="84"/>
      <c r="AD346" s="84"/>
      <c r="AE346" s="84"/>
      <c r="AF346" s="88"/>
      <c r="AG346" s="88"/>
      <c r="AH346" s="84"/>
      <c r="AI346" s="85"/>
      <c r="AJ346" s="32">
        <f t="shared" si="8"/>
        <v>0</v>
      </c>
      <c r="AK346" s="33">
        <f t="shared" si="9"/>
        <v>0</v>
      </c>
    </row>
    <row r="347" spans="1:37">
      <c r="A347" s="7" t="str">
        <f>IF(C347=0," ",VLOOKUP(C347,'Список рабочих'!A$1:B$162,2,0))</f>
        <v xml:space="preserve"> </v>
      </c>
      <c r="B347" s="8"/>
      <c r="C347" s="9"/>
      <c r="D347" s="10">
        <v>522</v>
      </c>
      <c r="E347" s="88"/>
      <c r="F347" s="84"/>
      <c r="G347" s="84"/>
      <c r="H347" s="84"/>
      <c r="I347" s="84"/>
      <c r="J347" s="84"/>
      <c r="K347" s="88"/>
      <c r="L347" s="88"/>
      <c r="M347" s="84"/>
      <c r="N347" s="84"/>
      <c r="O347" s="84"/>
      <c r="P347" s="84"/>
      <c r="Q347" s="84"/>
      <c r="R347" s="88"/>
      <c r="S347" s="88"/>
      <c r="T347" s="84"/>
      <c r="U347" s="84"/>
      <c r="V347" s="84"/>
      <c r="W347" s="84"/>
      <c r="X347" s="84"/>
      <c r="Y347" s="88"/>
      <c r="Z347" s="88"/>
      <c r="AA347" s="84"/>
      <c r="AB347" s="84"/>
      <c r="AC347" s="84"/>
      <c r="AD347" s="84"/>
      <c r="AE347" s="84"/>
      <c r="AF347" s="88"/>
      <c r="AG347" s="88"/>
      <c r="AH347" s="84"/>
      <c r="AI347" s="85"/>
      <c r="AJ347" s="32">
        <f t="shared" si="8"/>
        <v>0</v>
      </c>
      <c r="AK347" s="33">
        <f t="shared" si="9"/>
        <v>0</v>
      </c>
    </row>
    <row r="348" spans="1:37">
      <c r="A348" s="20" t="str">
        <f>IF(C348=0," ",VLOOKUP(C348,'Список рабочих'!A$1:B$162,2,0))</f>
        <v xml:space="preserve"> </v>
      </c>
      <c r="B348" s="21"/>
      <c r="C348" s="17"/>
      <c r="D348" s="10">
        <v>522</v>
      </c>
      <c r="E348" s="88"/>
      <c r="F348" s="84"/>
      <c r="G348" s="84"/>
      <c r="H348" s="84"/>
      <c r="I348" s="84"/>
      <c r="J348" s="84"/>
      <c r="K348" s="88"/>
      <c r="L348" s="88"/>
      <c r="M348" s="84"/>
      <c r="N348" s="84"/>
      <c r="O348" s="84"/>
      <c r="P348" s="84"/>
      <c r="Q348" s="84"/>
      <c r="R348" s="88"/>
      <c r="S348" s="88"/>
      <c r="T348" s="84"/>
      <c r="U348" s="84"/>
      <c r="V348" s="84"/>
      <c r="W348" s="84"/>
      <c r="X348" s="84"/>
      <c r="Y348" s="88"/>
      <c r="Z348" s="88"/>
      <c r="AA348" s="84"/>
      <c r="AB348" s="84"/>
      <c r="AC348" s="84"/>
      <c r="AD348" s="84"/>
      <c r="AE348" s="84"/>
      <c r="AF348" s="88"/>
      <c r="AG348" s="88"/>
      <c r="AH348" s="84"/>
      <c r="AI348" s="85"/>
      <c r="AJ348" s="32">
        <f t="shared" si="8"/>
        <v>0</v>
      </c>
      <c r="AK348" s="33">
        <f t="shared" si="9"/>
        <v>0</v>
      </c>
    </row>
    <row r="349" spans="1:37">
      <c r="A349" s="18" t="str">
        <f>IF(C349=0," ",VLOOKUP(C349,'Список рабочих'!A$1:B$162,2,0))</f>
        <v xml:space="preserve"> </v>
      </c>
      <c r="B349" s="19"/>
      <c r="C349" s="9"/>
      <c r="D349" s="10">
        <v>522</v>
      </c>
      <c r="E349" s="88"/>
      <c r="F349" s="84"/>
      <c r="G349" s="84"/>
      <c r="H349" s="84"/>
      <c r="I349" s="84"/>
      <c r="J349" s="84"/>
      <c r="K349" s="88"/>
      <c r="L349" s="88"/>
      <c r="M349" s="84"/>
      <c r="N349" s="84"/>
      <c r="O349" s="84"/>
      <c r="P349" s="84"/>
      <c r="Q349" s="84"/>
      <c r="R349" s="88"/>
      <c r="S349" s="88"/>
      <c r="T349" s="84"/>
      <c r="U349" s="84"/>
      <c r="V349" s="84"/>
      <c r="W349" s="84"/>
      <c r="X349" s="84"/>
      <c r="Y349" s="88"/>
      <c r="Z349" s="88"/>
      <c r="AA349" s="84"/>
      <c r="AB349" s="84"/>
      <c r="AC349" s="84"/>
      <c r="AD349" s="84"/>
      <c r="AE349" s="84"/>
      <c r="AF349" s="88"/>
      <c r="AG349" s="88"/>
      <c r="AH349" s="84"/>
      <c r="AI349" s="85"/>
      <c r="AJ349" s="32">
        <f t="shared" si="8"/>
        <v>0</v>
      </c>
      <c r="AK349" s="33">
        <f t="shared" si="9"/>
        <v>0</v>
      </c>
    </row>
    <row r="350" spans="1:37">
      <c r="A350" s="7" t="str">
        <f>IF(C350=0," ",VLOOKUP(C350,'Список рабочих'!A$1:B$162,2,0))</f>
        <v xml:space="preserve"> </v>
      </c>
      <c r="B350" s="8"/>
      <c r="C350" s="9"/>
      <c r="D350" s="10">
        <v>522</v>
      </c>
      <c r="E350" s="88"/>
      <c r="F350" s="84"/>
      <c r="G350" s="84"/>
      <c r="H350" s="84"/>
      <c r="I350" s="84"/>
      <c r="J350" s="84"/>
      <c r="K350" s="88"/>
      <c r="L350" s="88"/>
      <c r="M350" s="84"/>
      <c r="N350" s="84"/>
      <c r="O350" s="84"/>
      <c r="P350" s="84"/>
      <c r="Q350" s="84"/>
      <c r="R350" s="88"/>
      <c r="S350" s="88"/>
      <c r="T350" s="84"/>
      <c r="U350" s="84"/>
      <c r="V350" s="84"/>
      <c r="W350" s="84"/>
      <c r="X350" s="84"/>
      <c r="Y350" s="88"/>
      <c r="Z350" s="88"/>
      <c r="AA350" s="84"/>
      <c r="AB350" s="84"/>
      <c r="AC350" s="84"/>
      <c r="AD350" s="84"/>
      <c r="AE350" s="84"/>
      <c r="AF350" s="88"/>
      <c r="AG350" s="88"/>
      <c r="AH350" s="84"/>
      <c r="AI350" s="85"/>
      <c r="AJ350" s="32">
        <f t="shared" si="8"/>
        <v>0</v>
      </c>
      <c r="AK350" s="33">
        <f t="shared" si="9"/>
        <v>0</v>
      </c>
    </row>
    <row r="351" spans="1:37">
      <c r="A351" s="7" t="str">
        <f>IF(C351=0," ",VLOOKUP(C351,'Список рабочих'!A$1:B$162,2,0))</f>
        <v xml:space="preserve"> </v>
      </c>
      <c r="B351" s="8"/>
      <c r="C351" s="9"/>
      <c r="D351" s="10">
        <v>522</v>
      </c>
      <c r="E351" s="88"/>
      <c r="F351" s="84"/>
      <c r="G351" s="84"/>
      <c r="H351" s="84"/>
      <c r="I351" s="84"/>
      <c r="J351" s="84"/>
      <c r="K351" s="88"/>
      <c r="L351" s="88"/>
      <c r="M351" s="84"/>
      <c r="N351" s="84"/>
      <c r="O351" s="84"/>
      <c r="P351" s="84"/>
      <c r="Q351" s="84"/>
      <c r="R351" s="88"/>
      <c r="S351" s="88"/>
      <c r="T351" s="84"/>
      <c r="U351" s="84"/>
      <c r="V351" s="84"/>
      <c r="W351" s="84"/>
      <c r="X351" s="84"/>
      <c r="Y351" s="88"/>
      <c r="Z351" s="88"/>
      <c r="AA351" s="84"/>
      <c r="AB351" s="84"/>
      <c r="AC351" s="84"/>
      <c r="AD351" s="84"/>
      <c r="AE351" s="84"/>
      <c r="AF351" s="88"/>
      <c r="AG351" s="88"/>
      <c r="AH351" s="84"/>
      <c r="AI351" s="85"/>
      <c r="AJ351" s="32">
        <f t="shared" si="8"/>
        <v>0</v>
      </c>
      <c r="AK351" s="33">
        <f t="shared" si="9"/>
        <v>0</v>
      </c>
    </row>
    <row r="352" spans="1:37">
      <c r="A352" s="7" t="str">
        <f>IF(C352=0," ",VLOOKUP(C352,'Список рабочих'!A$1:B$162,2,0))</f>
        <v xml:space="preserve"> </v>
      </c>
      <c r="B352" s="8"/>
      <c r="C352" s="9"/>
      <c r="D352" s="10">
        <v>522</v>
      </c>
      <c r="E352" s="88"/>
      <c r="F352" s="84"/>
      <c r="G352" s="84"/>
      <c r="H352" s="84"/>
      <c r="I352" s="84"/>
      <c r="J352" s="84"/>
      <c r="K352" s="88"/>
      <c r="L352" s="88"/>
      <c r="M352" s="84"/>
      <c r="N352" s="84"/>
      <c r="O352" s="84"/>
      <c r="P352" s="84"/>
      <c r="Q352" s="84"/>
      <c r="R352" s="88"/>
      <c r="S352" s="88"/>
      <c r="T352" s="84"/>
      <c r="U352" s="84"/>
      <c r="V352" s="84"/>
      <c r="W352" s="84"/>
      <c r="X352" s="84"/>
      <c r="Y352" s="88"/>
      <c r="Z352" s="88"/>
      <c r="AA352" s="84"/>
      <c r="AB352" s="84"/>
      <c r="AC352" s="84"/>
      <c r="AD352" s="84"/>
      <c r="AE352" s="84"/>
      <c r="AF352" s="88"/>
      <c r="AG352" s="88"/>
      <c r="AH352" s="84"/>
      <c r="AI352" s="85"/>
      <c r="AJ352" s="32">
        <f t="shared" si="8"/>
        <v>0</v>
      </c>
      <c r="AK352" s="33">
        <f t="shared" si="9"/>
        <v>0</v>
      </c>
    </row>
    <row r="353" spans="1:37">
      <c r="A353" s="22" t="str">
        <f>IF(C353=0," ",VLOOKUP(C353,'Список рабочих'!A$1:B$162,2,0))</f>
        <v xml:space="preserve"> </v>
      </c>
      <c r="B353" s="23"/>
      <c r="C353" s="24"/>
      <c r="D353" s="10">
        <v>522</v>
      </c>
      <c r="E353" s="88"/>
      <c r="F353" s="84"/>
      <c r="G353" s="84"/>
      <c r="H353" s="84"/>
      <c r="I353" s="84"/>
      <c r="J353" s="84"/>
      <c r="K353" s="88"/>
      <c r="L353" s="88"/>
      <c r="M353" s="84"/>
      <c r="N353" s="84"/>
      <c r="O353" s="84"/>
      <c r="P353" s="84"/>
      <c r="Q353" s="84"/>
      <c r="R353" s="88"/>
      <c r="S353" s="88"/>
      <c r="T353" s="84"/>
      <c r="U353" s="84"/>
      <c r="V353" s="84"/>
      <c r="W353" s="84"/>
      <c r="X353" s="84"/>
      <c r="Y353" s="88"/>
      <c r="Z353" s="88"/>
      <c r="AA353" s="84"/>
      <c r="AB353" s="84"/>
      <c r="AC353" s="84"/>
      <c r="AD353" s="84"/>
      <c r="AE353" s="84"/>
      <c r="AF353" s="88"/>
      <c r="AG353" s="88"/>
      <c r="AH353" s="84"/>
      <c r="AI353" s="85"/>
      <c r="AJ353" s="32">
        <f t="shared" si="8"/>
        <v>0</v>
      </c>
      <c r="AK353" s="33">
        <f t="shared" si="9"/>
        <v>0</v>
      </c>
    </row>
    <row r="354" spans="1:37">
      <c r="A354" s="7" t="str">
        <f>IF(C354=0," ",VLOOKUP(C354,'Список рабочих'!A$1:B$162,2,0))</f>
        <v xml:space="preserve"> </v>
      </c>
      <c r="B354" s="8"/>
      <c r="C354" s="9"/>
      <c r="D354" s="10">
        <v>522</v>
      </c>
      <c r="E354" s="88"/>
      <c r="F354" s="84"/>
      <c r="G354" s="84"/>
      <c r="H354" s="84"/>
      <c r="I354" s="84"/>
      <c r="J354" s="84"/>
      <c r="K354" s="88"/>
      <c r="L354" s="88"/>
      <c r="M354" s="84"/>
      <c r="N354" s="84"/>
      <c r="O354" s="84"/>
      <c r="P354" s="84"/>
      <c r="Q354" s="84"/>
      <c r="R354" s="88"/>
      <c r="S354" s="88"/>
      <c r="T354" s="84"/>
      <c r="U354" s="84"/>
      <c r="V354" s="84"/>
      <c r="W354" s="84"/>
      <c r="X354" s="84"/>
      <c r="Y354" s="88"/>
      <c r="Z354" s="88"/>
      <c r="AA354" s="84"/>
      <c r="AB354" s="84"/>
      <c r="AC354" s="84"/>
      <c r="AD354" s="84"/>
      <c r="AE354" s="84"/>
      <c r="AF354" s="88"/>
      <c r="AG354" s="88"/>
      <c r="AH354" s="84"/>
      <c r="AI354" s="85"/>
      <c r="AJ354" s="32">
        <f t="shared" si="8"/>
        <v>0</v>
      </c>
      <c r="AK354" s="33">
        <f t="shared" si="9"/>
        <v>0</v>
      </c>
    </row>
    <row r="355" spans="1:37">
      <c r="A355" s="18" t="str">
        <f>IF(C355=0," ",VLOOKUP(C355,'Список рабочих'!A$1:B$162,2,0))</f>
        <v xml:space="preserve"> </v>
      </c>
      <c r="B355" s="19"/>
      <c r="C355" s="9"/>
      <c r="D355" s="10">
        <v>522</v>
      </c>
      <c r="E355" s="88"/>
      <c r="F355" s="84"/>
      <c r="G355" s="84"/>
      <c r="H355" s="84"/>
      <c r="I355" s="84"/>
      <c r="J355" s="84"/>
      <c r="K355" s="88"/>
      <c r="L355" s="88"/>
      <c r="M355" s="84"/>
      <c r="N355" s="84"/>
      <c r="O355" s="84"/>
      <c r="P355" s="84"/>
      <c r="Q355" s="84"/>
      <c r="R355" s="88"/>
      <c r="S355" s="88"/>
      <c r="T355" s="84"/>
      <c r="U355" s="84"/>
      <c r="V355" s="84"/>
      <c r="W355" s="84"/>
      <c r="X355" s="84"/>
      <c r="Y355" s="88"/>
      <c r="Z355" s="88"/>
      <c r="AA355" s="84"/>
      <c r="AB355" s="84"/>
      <c r="AC355" s="84"/>
      <c r="AD355" s="84"/>
      <c r="AE355" s="84"/>
      <c r="AF355" s="88"/>
      <c r="AG355" s="88"/>
      <c r="AH355" s="84"/>
      <c r="AI355" s="85"/>
      <c r="AJ355" s="32">
        <f t="shared" si="8"/>
        <v>0</v>
      </c>
      <c r="AK355" s="33">
        <f t="shared" si="9"/>
        <v>0</v>
      </c>
    </row>
    <row r="356" spans="1:37">
      <c r="A356" s="7" t="str">
        <f>IF(C356=0," ",VLOOKUP(C356,'Список рабочих'!A$1:B$162,2,0))</f>
        <v xml:space="preserve"> </v>
      </c>
      <c r="B356" s="8"/>
      <c r="C356" s="9"/>
      <c r="D356" s="10">
        <v>522</v>
      </c>
      <c r="E356" s="88"/>
      <c r="F356" s="84"/>
      <c r="G356" s="84"/>
      <c r="H356" s="84"/>
      <c r="I356" s="84"/>
      <c r="J356" s="84"/>
      <c r="K356" s="88"/>
      <c r="L356" s="88"/>
      <c r="M356" s="84"/>
      <c r="N356" s="84"/>
      <c r="O356" s="84"/>
      <c r="P356" s="84"/>
      <c r="Q356" s="84"/>
      <c r="R356" s="88"/>
      <c r="S356" s="88"/>
      <c r="T356" s="84"/>
      <c r="U356" s="84"/>
      <c r="V356" s="84"/>
      <c r="W356" s="84"/>
      <c r="X356" s="84"/>
      <c r="Y356" s="88"/>
      <c r="Z356" s="88"/>
      <c r="AA356" s="84"/>
      <c r="AB356" s="84"/>
      <c r="AC356" s="84"/>
      <c r="AD356" s="84"/>
      <c r="AE356" s="84"/>
      <c r="AF356" s="88"/>
      <c r="AG356" s="88"/>
      <c r="AH356" s="84"/>
      <c r="AI356" s="85"/>
      <c r="AJ356" s="32">
        <f t="shared" si="8"/>
        <v>0</v>
      </c>
      <c r="AK356" s="33">
        <f t="shared" si="9"/>
        <v>0</v>
      </c>
    </row>
    <row r="357" spans="1:37">
      <c r="A357" s="18" t="str">
        <f>IF(C357=0," ",VLOOKUP(C357,'Список рабочих'!A$1:B$162,2,0))</f>
        <v xml:space="preserve"> </v>
      </c>
      <c r="B357" s="19"/>
      <c r="C357" s="9"/>
      <c r="D357" s="10">
        <v>522</v>
      </c>
      <c r="E357" s="88"/>
      <c r="F357" s="84"/>
      <c r="G357" s="84"/>
      <c r="H357" s="84"/>
      <c r="I357" s="84"/>
      <c r="J357" s="84"/>
      <c r="K357" s="88"/>
      <c r="L357" s="88"/>
      <c r="M357" s="84"/>
      <c r="N357" s="84"/>
      <c r="O357" s="84"/>
      <c r="P357" s="84"/>
      <c r="Q357" s="84"/>
      <c r="R357" s="88"/>
      <c r="S357" s="88"/>
      <c r="T357" s="84"/>
      <c r="U357" s="84"/>
      <c r="V357" s="84"/>
      <c r="W357" s="84"/>
      <c r="X357" s="84"/>
      <c r="Y357" s="88"/>
      <c r="Z357" s="88"/>
      <c r="AA357" s="84"/>
      <c r="AB357" s="84"/>
      <c r="AC357" s="84"/>
      <c r="AD357" s="84"/>
      <c r="AE357" s="84"/>
      <c r="AF357" s="88"/>
      <c r="AG357" s="88"/>
      <c r="AH357" s="84"/>
      <c r="AI357" s="85"/>
      <c r="AJ357" s="32">
        <f t="shared" si="8"/>
        <v>0</v>
      </c>
      <c r="AK357" s="33">
        <f t="shared" si="9"/>
        <v>0</v>
      </c>
    </row>
    <row r="358" spans="1:37">
      <c r="A358" s="7" t="str">
        <f>IF(C358=0," ",VLOOKUP(C358,'Список рабочих'!A$1:B$162,2,0))</f>
        <v xml:space="preserve"> </v>
      </c>
      <c r="B358" s="8"/>
      <c r="C358" s="9"/>
      <c r="D358" s="10">
        <v>522</v>
      </c>
      <c r="E358" s="88"/>
      <c r="F358" s="84"/>
      <c r="G358" s="84"/>
      <c r="H358" s="84"/>
      <c r="I358" s="84"/>
      <c r="J358" s="84"/>
      <c r="K358" s="88"/>
      <c r="L358" s="88"/>
      <c r="M358" s="84"/>
      <c r="N358" s="84"/>
      <c r="O358" s="84"/>
      <c r="P358" s="84"/>
      <c r="Q358" s="84"/>
      <c r="R358" s="88"/>
      <c r="S358" s="88"/>
      <c r="T358" s="84"/>
      <c r="U358" s="84"/>
      <c r="V358" s="84"/>
      <c r="W358" s="84"/>
      <c r="X358" s="84"/>
      <c r="Y358" s="88"/>
      <c r="Z358" s="88"/>
      <c r="AA358" s="84"/>
      <c r="AB358" s="84"/>
      <c r="AC358" s="84"/>
      <c r="AD358" s="84"/>
      <c r="AE358" s="84"/>
      <c r="AF358" s="88"/>
      <c r="AG358" s="88"/>
      <c r="AH358" s="84"/>
      <c r="AI358" s="85"/>
      <c r="AJ358" s="32">
        <f t="shared" si="8"/>
        <v>0</v>
      </c>
      <c r="AK358" s="33">
        <f t="shared" si="9"/>
        <v>0</v>
      </c>
    </row>
    <row r="359" spans="1:37">
      <c r="A359" s="7" t="str">
        <f>IF(C359=0," ",VLOOKUP(C359,'Список рабочих'!A$1:B$162,2,0))</f>
        <v xml:space="preserve"> </v>
      </c>
      <c r="B359" s="8"/>
      <c r="C359" s="9"/>
      <c r="D359" s="10">
        <v>522</v>
      </c>
      <c r="E359" s="88"/>
      <c r="F359" s="84"/>
      <c r="G359" s="84"/>
      <c r="H359" s="84"/>
      <c r="I359" s="84"/>
      <c r="J359" s="84"/>
      <c r="K359" s="88"/>
      <c r="L359" s="88"/>
      <c r="M359" s="84"/>
      <c r="N359" s="84"/>
      <c r="O359" s="84"/>
      <c r="P359" s="84"/>
      <c r="Q359" s="84"/>
      <c r="R359" s="88"/>
      <c r="S359" s="88"/>
      <c r="T359" s="84"/>
      <c r="U359" s="84"/>
      <c r="V359" s="84"/>
      <c r="W359" s="84"/>
      <c r="X359" s="84"/>
      <c r="Y359" s="88"/>
      <c r="Z359" s="88"/>
      <c r="AA359" s="84"/>
      <c r="AB359" s="84"/>
      <c r="AC359" s="84"/>
      <c r="AD359" s="84"/>
      <c r="AE359" s="84"/>
      <c r="AF359" s="88"/>
      <c r="AG359" s="88"/>
      <c r="AH359" s="84"/>
      <c r="AI359" s="85"/>
      <c r="AJ359" s="32">
        <f t="shared" si="8"/>
        <v>0</v>
      </c>
      <c r="AK359" s="33">
        <f t="shared" si="9"/>
        <v>0</v>
      </c>
    </row>
    <row r="360" spans="1:37">
      <c r="A360" s="7" t="str">
        <f>IF(C360=0," ",VLOOKUP(C360,'Список рабочих'!A$1:B$162,2,0))</f>
        <v xml:space="preserve"> </v>
      </c>
      <c r="B360" s="8"/>
      <c r="C360" s="9"/>
      <c r="D360" s="10">
        <v>522</v>
      </c>
      <c r="E360" s="88"/>
      <c r="F360" s="84"/>
      <c r="G360" s="84"/>
      <c r="H360" s="84"/>
      <c r="I360" s="84"/>
      <c r="J360" s="84"/>
      <c r="K360" s="88"/>
      <c r="L360" s="88"/>
      <c r="M360" s="84"/>
      <c r="N360" s="84"/>
      <c r="O360" s="84"/>
      <c r="P360" s="84"/>
      <c r="Q360" s="84"/>
      <c r="R360" s="88"/>
      <c r="S360" s="88"/>
      <c r="T360" s="84"/>
      <c r="U360" s="84"/>
      <c r="V360" s="84"/>
      <c r="W360" s="84"/>
      <c r="X360" s="84"/>
      <c r="Y360" s="88"/>
      <c r="Z360" s="88"/>
      <c r="AA360" s="84"/>
      <c r="AB360" s="84"/>
      <c r="AC360" s="84"/>
      <c r="AD360" s="84"/>
      <c r="AE360" s="84"/>
      <c r="AF360" s="88"/>
      <c r="AG360" s="88"/>
      <c r="AH360" s="84"/>
      <c r="AI360" s="85"/>
      <c r="AJ360" s="32">
        <f t="shared" si="8"/>
        <v>0</v>
      </c>
      <c r="AK360" s="33">
        <f t="shared" si="9"/>
        <v>0</v>
      </c>
    </row>
    <row r="361" spans="1:37">
      <c r="A361" s="7" t="str">
        <f>IF(C361=0," ",VLOOKUP(C361,'Список рабочих'!A$1:B$162,2,0))</f>
        <v xml:space="preserve"> </v>
      </c>
      <c r="B361" s="8"/>
      <c r="C361" s="9"/>
      <c r="D361" s="10">
        <v>522</v>
      </c>
      <c r="E361" s="88"/>
      <c r="F361" s="84"/>
      <c r="G361" s="84"/>
      <c r="H361" s="84"/>
      <c r="I361" s="84"/>
      <c r="J361" s="84"/>
      <c r="K361" s="88"/>
      <c r="L361" s="88"/>
      <c r="M361" s="84"/>
      <c r="N361" s="84"/>
      <c r="O361" s="84"/>
      <c r="P361" s="84"/>
      <c r="Q361" s="84"/>
      <c r="R361" s="88"/>
      <c r="S361" s="88"/>
      <c r="T361" s="84"/>
      <c r="U361" s="84"/>
      <c r="V361" s="84"/>
      <c r="W361" s="84"/>
      <c r="X361" s="84"/>
      <c r="Y361" s="88"/>
      <c r="Z361" s="88"/>
      <c r="AA361" s="84"/>
      <c r="AB361" s="84"/>
      <c r="AC361" s="84"/>
      <c r="AD361" s="84"/>
      <c r="AE361" s="84"/>
      <c r="AF361" s="88"/>
      <c r="AG361" s="88"/>
      <c r="AH361" s="84"/>
      <c r="AI361" s="85"/>
      <c r="AJ361" s="32">
        <f t="shared" si="8"/>
        <v>0</v>
      </c>
      <c r="AK361" s="33">
        <f t="shared" si="9"/>
        <v>0</v>
      </c>
    </row>
    <row r="362" spans="1:37">
      <c r="A362" s="7" t="str">
        <f>IF(C362=0," ",VLOOKUP(C362,'Список рабочих'!A$1:B$162,2,0))</f>
        <v xml:space="preserve"> </v>
      </c>
      <c r="B362" s="8"/>
      <c r="C362" s="9"/>
      <c r="D362" s="10">
        <v>522</v>
      </c>
      <c r="E362" s="88"/>
      <c r="F362" s="84"/>
      <c r="G362" s="84"/>
      <c r="H362" s="84"/>
      <c r="I362" s="84"/>
      <c r="J362" s="84"/>
      <c r="K362" s="88"/>
      <c r="L362" s="88"/>
      <c r="M362" s="84"/>
      <c r="N362" s="84"/>
      <c r="O362" s="84"/>
      <c r="P362" s="84"/>
      <c r="Q362" s="84"/>
      <c r="R362" s="88"/>
      <c r="S362" s="88"/>
      <c r="T362" s="84"/>
      <c r="U362" s="84"/>
      <c r="V362" s="84"/>
      <c r="W362" s="84"/>
      <c r="X362" s="84"/>
      <c r="Y362" s="88"/>
      <c r="Z362" s="88"/>
      <c r="AA362" s="84"/>
      <c r="AB362" s="84"/>
      <c r="AC362" s="84"/>
      <c r="AD362" s="84"/>
      <c r="AE362" s="84"/>
      <c r="AF362" s="88"/>
      <c r="AG362" s="88"/>
      <c r="AH362" s="84"/>
      <c r="AI362" s="85"/>
      <c r="AJ362" s="32">
        <f t="shared" si="8"/>
        <v>0</v>
      </c>
      <c r="AK362" s="33">
        <f t="shared" si="9"/>
        <v>0</v>
      </c>
    </row>
    <row r="363" spans="1:37">
      <c r="A363" s="7" t="str">
        <f>IF(C363=0," ",VLOOKUP(C363,'Список рабочих'!A$1:B$162,2,0))</f>
        <v xml:space="preserve"> </v>
      </c>
      <c r="B363" s="8"/>
      <c r="C363" s="9"/>
      <c r="D363" s="10">
        <v>522</v>
      </c>
      <c r="E363" s="88"/>
      <c r="F363" s="84"/>
      <c r="G363" s="84"/>
      <c r="H363" s="84"/>
      <c r="I363" s="84"/>
      <c r="J363" s="84"/>
      <c r="K363" s="88"/>
      <c r="L363" s="88"/>
      <c r="M363" s="84"/>
      <c r="N363" s="84"/>
      <c r="O363" s="84"/>
      <c r="P363" s="84"/>
      <c r="Q363" s="84"/>
      <c r="R363" s="88"/>
      <c r="S363" s="88"/>
      <c r="T363" s="84"/>
      <c r="U363" s="84"/>
      <c r="V363" s="84"/>
      <c r="W363" s="84"/>
      <c r="X363" s="84"/>
      <c r="Y363" s="88"/>
      <c r="Z363" s="88"/>
      <c r="AA363" s="84"/>
      <c r="AB363" s="84"/>
      <c r="AC363" s="84"/>
      <c r="AD363" s="84"/>
      <c r="AE363" s="84"/>
      <c r="AF363" s="88"/>
      <c r="AG363" s="88"/>
      <c r="AH363" s="84"/>
      <c r="AI363" s="85"/>
      <c r="AJ363" s="32">
        <f t="shared" si="8"/>
        <v>0</v>
      </c>
      <c r="AK363" s="33">
        <f t="shared" si="9"/>
        <v>0</v>
      </c>
    </row>
    <row r="364" spans="1:37">
      <c r="A364" s="7" t="str">
        <f>IF(C364=0," ",VLOOKUP(C364,'Список рабочих'!A$1:B$162,2,0))</f>
        <v xml:space="preserve"> </v>
      </c>
      <c r="B364" s="8"/>
      <c r="C364" s="9"/>
      <c r="D364" s="10">
        <v>522</v>
      </c>
      <c r="E364" s="88"/>
      <c r="F364" s="84"/>
      <c r="G364" s="84"/>
      <c r="H364" s="84"/>
      <c r="I364" s="84"/>
      <c r="J364" s="84"/>
      <c r="K364" s="88"/>
      <c r="L364" s="88"/>
      <c r="M364" s="84"/>
      <c r="N364" s="84"/>
      <c r="O364" s="84"/>
      <c r="P364" s="84"/>
      <c r="Q364" s="84"/>
      <c r="R364" s="88"/>
      <c r="S364" s="88"/>
      <c r="T364" s="84"/>
      <c r="U364" s="84"/>
      <c r="V364" s="84"/>
      <c r="W364" s="84"/>
      <c r="X364" s="84"/>
      <c r="Y364" s="88"/>
      <c r="Z364" s="88"/>
      <c r="AA364" s="84"/>
      <c r="AB364" s="84"/>
      <c r="AC364" s="84"/>
      <c r="AD364" s="84"/>
      <c r="AE364" s="84"/>
      <c r="AF364" s="88"/>
      <c r="AG364" s="88"/>
      <c r="AH364" s="84"/>
      <c r="AI364" s="85"/>
      <c r="AJ364" s="32">
        <f t="shared" si="8"/>
        <v>0</v>
      </c>
      <c r="AK364" s="33">
        <f t="shared" si="9"/>
        <v>0</v>
      </c>
    </row>
    <row r="365" spans="1:37">
      <c r="A365" s="7" t="str">
        <f>IF(C365=0," ",VLOOKUP(C365,'Список рабочих'!A$1:B$162,2,0))</f>
        <v xml:space="preserve"> </v>
      </c>
      <c r="B365" s="8"/>
      <c r="C365" s="9"/>
      <c r="D365" s="10">
        <v>522</v>
      </c>
      <c r="E365" s="88"/>
      <c r="F365" s="84"/>
      <c r="G365" s="84"/>
      <c r="H365" s="84"/>
      <c r="I365" s="84"/>
      <c r="J365" s="84"/>
      <c r="K365" s="88"/>
      <c r="L365" s="88"/>
      <c r="M365" s="84"/>
      <c r="N365" s="84"/>
      <c r="O365" s="84"/>
      <c r="P365" s="84"/>
      <c r="Q365" s="84"/>
      <c r="R365" s="88"/>
      <c r="S365" s="88"/>
      <c r="T365" s="84"/>
      <c r="U365" s="84"/>
      <c r="V365" s="84"/>
      <c r="W365" s="84"/>
      <c r="X365" s="84"/>
      <c r="Y365" s="88"/>
      <c r="Z365" s="88"/>
      <c r="AA365" s="84"/>
      <c r="AB365" s="84"/>
      <c r="AC365" s="84"/>
      <c r="AD365" s="84"/>
      <c r="AE365" s="84"/>
      <c r="AF365" s="88"/>
      <c r="AG365" s="88"/>
      <c r="AH365" s="84"/>
      <c r="AI365" s="85"/>
      <c r="AJ365" s="32">
        <f t="shared" si="8"/>
        <v>0</v>
      </c>
      <c r="AK365" s="33">
        <f t="shared" si="9"/>
        <v>0</v>
      </c>
    </row>
    <row r="366" spans="1:37">
      <c r="A366" s="7" t="str">
        <f>IF(C366=0," ",VLOOKUP(C366,'Список рабочих'!A$1:B$162,2,0))</f>
        <v xml:space="preserve"> </v>
      </c>
      <c r="B366" s="8"/>
      <c r="C366" s="9"/>
      <c r="D366" s="10">
        <v>522</v>
      </c>
      <c r="E366" s="88"/>
      <c r="F366" s="84"/>
      <c r="G366" s="84"/>
      <c r="H366" s="84"/>
      <c r="I366" s="84"/>
      <c r="J366" s="84"/>
      <c r="K366" s="88"/>
      <c r="L366" s="88"/>
      <c r="M366" s="84"/>
      <c r="N366" s="84"/>
      <c r="O366" s="84"/>
      <c r="P366" s="84"/>
      <c r="Q366" s="84"/>
      <c r="R366" s="88"/>
      <c r="S366" s="88"/>
      <c r="T366" s="84"/>
      <c r="U366" s="84"/>
      <c r="V366" s="84"/>
      <c r="W366" s="84"/>
      <c r="X366" s="84"/>
      <c r="Y366" s="88"/>
      <c r="Z366" s="88"/>
      <c r="AA366" s="84"/>
      <c r="AB366" s="84"/>
      <c r="AC366" s="84"/>
      <c r="AD366" s="84"/>
      <c r="AE366" s="84"/>
      <c r="AF366" s="88"/>
      <c r="AG366" s="88"/>
      <c r="AH366" s="84"/>
      <c r="AI366" s="85"/>
      <c r="AJ366" s="32">
        <f t="shared" si="8"/>
        <v>0</v>
      </c>
      <c r="AK366" s="33">
        <f t="shared" si="9"/>
        <v>0</v>
      </c>
    </row>
    <row r="367" spans="1:37">
      <c r="A367" s="7" t="str">
        <f>IF(C367=0," ",VLOOKUP(C367,'Список рабочих'!A$1:B$162,2,0))</f>
        <v xml:space="preserve"> </v>
      </c>
      <c r="B367" s="8"/>
      <c r="C367" s="9"/>
      <c r="D367" s="10">
        <v>522</v>
      </c>
      <c r="E367" s="88"/>
      <c r="F367" s="84"/>
      <c r="G367" s="84"/>
      <c r="H367" s="84"/>
      <c r="I367" s="84"/>
      <c r="J367" s="84"/>
      <c r="K367" s="88"/>
      <c r="L367" s="88"/>
      <c r="M367" s="84"/>
      <c r="N367" s="84"/>
      <c r="O367" s="84"/>
      <c r="P367" s="84"/>
      <c r="Q367" s="84"/>
      <c r="R367" s="88"/>
      <c r="S367" s="88"/>
      <c r="T367" s="84"/>
      <c r="U367" s="84"/>
      <c r="V367" s="84"/>
      <c r="W367" s="84"/>
      <c r="X367" s="84"/>
      <c r="Y367" s="88"/>
      <c r="Z367" s="88"/>
      <c r="AA367" s="84"/>
      <c r="AB367" s="84"/>
      <c r="AC367" s="84"/>
      <c r="AD367" s="84"/>
      <c r="AE367" s="84"/>
      <c r="AF367" s="88"/>
      <c r="AG367" s="88"/>
      <c r="AH367" s="84"/>
      <c r="AI367" s="85"/>
      <c r="AJ367" s="32">
        <f t="shared" si="8"/>
        <v>0</v>
      </c>
      <c r="AK367" s="33">
        <f t="shared" si="9"/>
        <v>0</v>
      </c>
    </row>
    <row r="368" spans="1:37">
      <c r="A368" s="464" t="s">
        <v>70</v>
      </c>
      <c r="B368" s="465"/>
      <c r="C368" s="465"/>
      <c r="D368" s="465"/>
      <c r="E368" s="465"/>
      <c r="F368" s="465"/>
      <c r="G368" s="465"/>
      <c r="H368" s="465"/>
      <c r="I368" s="465"/>
      <c r="J368" s="465"/>
      <c r="K368" s="465"/>
      <c r="L368" s="465"/>
      <c r="M368" s="465"/>
      <c r="N368" s="465"/>
      <c r="O368" s="465"/>
      <c r="P368" s="465"/>
      <c r="Q368" s="465"/>
      <c r="R368" s="465"/>
      <c r="S368" s="465"/>
      <c r="T368" s="465"/>
      <c r="U368" s="465"/>
      <c r="V368" s="465"/>
      <c r="W368" s="465"/>
      <c r="X368" s="465"/>
      <c r="Y368" s="465"/>
      <c r="Z368" s="465"/>
      <c r="AA368" s="465"/>
      <c r="AB368" s="465"/>
      <c r="AC368" s="465"/>
      <c r="AD368" s="465"/>
      <c r="AE368" s="465"/>
      <c r="AF368" s="465"/>
      <c r="AG368" s="465"/>
      <c r="AH368" s="465"/>
      <c r="AI368" s="466"/>
      <c r="AJ368" s="38">
        <f>SUM(AJ325:AJ367)</f>
        <v>450.59999999999997</v>
      </c>
      <c r="AK368" s="38">
        <f>SUM(AK325:AK367)</f>
        <v>63</v>
      </c>
    </row>
  </sheetData>
  <mergeCells count="26">
    <mergeCell ref="A368:AI368"/>
    <mergeCell ref="A275:B276"/>
    <mergeCell ref="E275:AI275"/>
    <mergeCell ref="A320:AI320"/>
    <mergeCell ref="A323:B324"/>
    <mergeCell ref="E323:AI323"/>
    <mergeCell ref="A215:AK215"/>
    <mergeCell ref="A218:B219"/>
    <mergeCell ref="E218:AI218"/>
    <mergeCell ref="A263:AI263"/>
    <mergeCell ref="A272:AK272"/>
    <mergeCell ref="A160:AK160"/>
    <mergeCell ref="A163:B164"/>
    <mergeCell ref="E163:AI163"/>
    <mergeCell ref="A208:AI208"/>
    <mergeCell ref="A3:AK3"/>
    <mergeCell ref="A5:B6"/>
    <mergeCell ref="E5:AI5"/>
    <mergeCell ref="A50:AI50"/>
    <mergeCell ref="A155:AI155"/>
    <mergeCell ref="A107:AK107"/>
    <mergeCell ref="A110:B111"/>
    <mergeCell ref="E110:AI110"/>
    <mergeCell ref="A53:B54"/>
    <mergeCell ref="E53:AI53"/>
    <mergeCell ref="A98:AI98"/>
  </mergeCells>
  <pageMargins left="0.25" right="0.25" top="0.75" bottom="0.75" header="0.3" footer="0.3"/>
  <pageSetup paperSize="9" scale="1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216"/>
  <sheetViews>
    <sheetView tabSelected="1" zoomScale="85" zoomScaleNormal="85" zoomScaleSheetLayoutView="85" workbookViewId="0">
      <pane ySplit="2" topLeftCell="A3" activePane="bottomLeft" state="frozen"/>
      <selection pane="bottomLeft" activeCell="S4" sqref="S4"/>
    </sheetView>
  </sheetViews>
  <sheetFormatPr defaultRowHeight="15"/>
  <cols>
    <col min="1" max="1" width="4.28515625" style="163" customWidth="1"/>
    <col min="2" max="2" width="17.85546875" style="163" customWidth="1"/>
    <col min="3" max="3" width="7.140625" style="163" customWidth="1"/>
    <col min="4" max="4" width="9.140625" style="163"/>
    <col min="5" max="7" width="4.42578125" style="163" customWidth="1"/>
    <col min="8" max="9" width="4" style="163" customWidth="1"/>
    <col min="10" max="10" width="4.7109375" style="163" customWidth="1"/>
    <col min="11" max="11" width="4.85546875" style="163" customWidth="1"/>
    <col min="12" max="12" width="4.42578125" style="163" customWidth="1"/>
    <col min="13" max="13" width="4.5703125" style="163" customWidth="1"/>
    <col min="14" max="14" width="4.7109375" style="163" customWidth="1"/>
    <col min="15" max="15" width="4.5703125" style="163" customWidth="1"/>
    <col min="16" max="16" width="4.85546875" style="163" customWidth="1"/>
    <col min="17" max="19" width="4.42578125" style="163" customWidth="1"/>
    <col min="20" max="20" width="4.5703125" style="163" customWidth="1"/>
    <col min="21" max="21" width="4.42578125" style="163" customWidth="1"/>
    <col min="22" max="22" width="4" style="163" customWidth="1"/>
    <col min="23" max="23" width="3.85546875" style="163" customWidth="1"/>
    <col min="24" max="25" width="4.42578125" style="163" customWidth="1"/>
    <col min="26" max="27" width="4" style="163" customWidth="1"/>
    <col min="28" max="28" width="4.5703125" style="163" customWidth="1"/>
    <col min="29" max="35" width="4" style="163" customWidth="1"/>
    <col min="36" max="36" width="8" customWidth="1"/>
    <col min="37" max="37" width="7" customWidth="1"/>
    <col min="38" max="38" width="6.28515625" customWidth="1"/>
    <col min="39" max="39" width="7.28515625" customWidth="1"/>
    <col min="40" max="40" width="7.85546875" customWidth="1"/>
    <col min="41" max="41" width="20" customWidth="1"/>
    <col min="42" max="42" width="19.7109375" customWidth="1"/>
    <col min="43" max="43" width="5.7109375" customWidth="1"/>
    <col min="45" max="45" width="10.28515625" bestFit="1" customWidth="1"/>
    <col min="48" max="48" width="6.140625" customWidth="1"/>
    <col min="49" max="49" width="15.28515625" customWidth="1"/>
    <col min="50" max="50" width="7.140625" customWidth="1"/>
    <col min="52" max="52" width="17.7109375" customWidth="1"/>
  </cols>
  <sheetData>
    <row r="1" spans="1:52">
      <c r="A1" s="485" t="s">
        <v>249</v>
      </c>
      <c r="B1" s="487" t="s">
        <v>0</v>
      </c>
      <c r="C1" s="487" t="s">
        <v>248</v>
      </c>
      <c r="D1" s="176" t="s">
        <v>1</v>
      </c>
      <c r="E1" s="489" t="s">
        <v>481</v>
      </c>
      <c r="F1" s="490"/>
      <c r="G1" s="490"/>
      <c r="H1" s="490"/>
      <c r="I1" s="490"/>
      <c r="J1" s="490"/>
      <c r="K1" s="490"/>
      <c r="L1" s="490"/>
      <c r="M1" s="490"/>
      <c r="N1" s="490"/>
      <c r="O1" s="490"/>
      <c r="P1" s="490"/>
      <c r="Q1" s="490"/>
      <c r="R1" s="490"/>
      <c r="S1" s="490"/>
      <c r="T1" s="490"/>
      <c r="U1" s="490"/>
      <c r="V1" s="490"/>
      <c r="W1" s="490"/>
      <c r="X1" s="490"/>
      <c r="Y1" s="490"/>
      <c r="Z1" s="490"/>
      <c r="AA1" s="490"/>
      <c r="AB1" s="490"/>
      <c r="AC1" s="490"/>
      <c r="AD1" s="490"/>
      <c r="AE1" s="490"/>
      <c r="AF1" s="490"/>
      <c r="AG1" s="490"/>
      <c r="AH1" s="490"/>
      <c r="AI1" s="491"/>
      <c r="AJ1" s="177"/>
      <c r="AK1" s="177" t="s">
        <v>247</v>
      </c>
      <c r="AL1" s="177"/>
      <c r="AM1" s="177" t="s">
        <v>4</v>
      </c>
      <c r="AN1" s="214" t="s">
        <v>456</v>
      </c>
    </row>
    <row r="2" spans="1:52" ht="15.75" thickBot="1">
      <c r="A2" s="486"/>
      <c r="B2" s="488"/>
      <c r="C2" s="488"/>
      <c r="D2" s="178" t="s">
        <v>5</v>
      </c>
      <c r="E2" s="179">
        <v>1</v>
      </c>
      <c r="F2" s="180">
        <v>2</v>
      </c>
      <c r="G2" s="180">
        <v>3</v>
      </c>
      <c r="H2" s="180">
        <v>4</v>
      </c>
      <c r="I2" s="180">
        <v>5</v>
      </c>
      <c r="J2" s="180">
        <v>6</v>
      </c>
      <c r="K2" s="180">
        <v>7</v>
      </c>
      <c r="L2" s="180">
        <v>8</v>
      </c>
      <c r="M2" s="181">
        <v>9</v>
      </c>
      <c r="N2" s="181">
        <v>10</v>
      </c>
      <c r="O2" s="181">
        <v>11</v>
      </c>
      <c r="P2" s="181">
        <v>12</v>
      </c>
      <c r="Q2" s="180">
        <v>13</v>
      </c>
      <c r="R2" s="180">
        <v>14</v>
      </c>
      <c r="S2" s="181">
        <v>15</v>
      </c>
      <c r="T2" s="181">
        <v>16</v>
      </c>
      <c r="U2" s="181">
        <v>17</v>
      </c>
      <c r="V2" s="181">
        <v>18</v>
      </c>
      <c r="W2" s="181">
        <v>19</v>
      </c>
      <c r="X2" s="180">
        <v>20</v>
      </c>
      <c r="Y2" s="180">
        <v>21</v>
      </c>
      <c r="Z2" s="181">
        <v>22</v>
      </c>
      <c r="AA2" s="181">
        <v>23</v>
      </c>
      <c r="AB2" s="181">
        <v>24</v>
      </c>
      <c r="AC2" s="181">
        <v>25</v>
      </c>
      <c r="AD2" s="181">
        <v>26</v>
      </c>
      <c r="AE2" s="180">
        <v>27</v>
      </c>
      <c r="AF2" s="180">
        <v>28</v>
      </c>
      <c r="AG2" s="181">
        <v>29</v>
      </c>
      <c r="AH2" s="181">
        <v>30</v>
      </c>
      <c r="AI2" s="182">
        <v>31</v>
      </c>
      <c r="AJ2" s="183" t="s">
        <v>38</v>
      </c>
      <c r="AK2" s="219" t="s">
        <v>39</v>
      </c>
      <c r="AL2" s="219" t="s">
        <v>457</v>
      </c>
      <c r="AM2" s="183" t="s">
        <v>38</v>
      </c>
      <c r="AN2" s="218" t="s">
        <v>350</v>
      </c>
      <c r="AV2" s="479" t="s">
        <v>417</v>
      </c>
      <c r="AW2" s="479"/>
      <c r="AX2" s="479"/>
      <c r="AY2" s="479"/>
      <c r="AZ2" s="479"/>
    </row>
    <row r="3" spans="1:52">
      <c r="A3" s="199">
        <v>1</v>
      </c>
      <c r="B3" s="184" t="str">
        <f>IF(D3=0," ",VLOOKUP(D3,'Список рабочих'!A$1:B$240,2,0))</f>
        <v>Байдин А. А.</v>
      </c>
      <c r="C3" s="185">
        <f>IF(D3=0," ",VLOOKUP(D3,'Список рабочих'!A$1:C$202,3,0))</f>
        <v>3</v>
      </c>
      <c r="D3" s="188" t="s">
        <v>450</v>
      </c>
      <c r="E3" s="347"/>
      <c r="F3" s="347"/>
      <c r="G3" s="347"/>
      <c r="H3" s="347"/>
      <c r="I3" s="347"/>
      <c r="J3" s="348"/>
      <c r="K3" s="348"/>
      <c r="L3" s="348"/>
      <c r="M3" s="349">
        <v>7.2</v>
      </c>
      <c r="N3" s="349">
        <v>7.2</v>
      </c>
      <c r="O3" s="349">
        <v>7.2</v>
      </c>
      <c r="P3" s="349">
        <v>7.2</v>
      </c>
      <c r="Q3" s="348"/>
      <c r="R3" s="348"/>
      <c r="S3" s="349">
        <v>7.2</v>
      </c>
      <c r="T3" s="349"/>
      <c r="U3" s="349"/>
      <c r="V3" s="349"/>
      <c r="W3" s="349"/>
      <c r="X3" s="348"/>
      <c r="Y3" s="348"/>
      <c r="Z3" s="349"/>
      <c r="AA3" s="349"/>
      <c r="AB3" s="349"/>
      <c r="AC3" s="349"/>
      <c r="AD3" s="349"/>
      <c r="AE3" s="348"/>
      <c r="AF3" s="348"/>
      <c r="AG3" s="349"/>
      <c r="AH3" s="350"/>
      <c r="AI3" s="343"/>
      <c r="AJ3" s="313">
        <f>SUM(M3:P3,S3:W3,Z3:AD3,AG3:AI3)</f>
        <v>36</v>
      </c>
      <c r="AK3" s="314">
        <f>SUM(E3:L3,Q3:R3,X3:Y3,AE3:AF3)</f>
        <v>0</v>
      </c>
      <c r="AL3" s="314">
        <f>COUNT(M3:P3,S3:W3,Z3:AD3,AG3:AI3)</f>
        <v>5</v>
      </c>
      <c r="AM3" s="315">
        <f>SUM(AK3,AJ3)</f>
        <v>36</v>
      </c>
      <c r="AN3" s="316">
        <f>COUNT(E3:AI3)</f>
        <v>5</v>
      </c>
    </row>
    <row r="4" spans="1:52">
      <c r="A4" s="189">
        <f>SUM(A3+1)</f>
        <v>2</v>
      </c>
      <c r="B4" s="186" t="str">
        <f>IF(D4=0," ",VLOOKUP(D4,'Список рабочих'!A$1:B$240,2,0))</f>
        <v>Бойков А. А.</v>
      </c>
      <c r="C4" s="187">
        <f>IF(D4=0," ",VLOOKUP(D4,'Список рабочих'!A$1:C$202,3,0))</f>
        <v>5</v>
      </c>
      <c r="D4" s="188" t="s">
        <v>8</v>
      </c>
      <c r="E4" s="353"/>
      <c r="F4" s="347"/>
      <c r="G4" s="347"/>
      <c r="H4" s="347"/>
      <c r="I4" s="347"/>
      <c r="J4" s="347"/>
      <c r="K4" s="347"/>
      <c r="L4" s="347"/>
      <c r="M4" s="349"/>
      <c r="N4" s="349"/>
      <c r="O4" s="349"/>
      <c r="P4" s="346"/>
      <c r="Q4" s="352"/>
      <c r="R4" s="352"/>
      <c r="S4" s="351"/>
      <c r="T4" s="351"/>
      <c r="U4" s="351"/>
      <c r="V4" s="351"/>
      <c r="W4" s="351"/>
      <c r="X4" s="352"/>
      <c r="Y4" s="352"/>
      <c r="Z4" s="351"/>
      <c r="AA4" s="351"/>
      <c r="AB4" s="351"/>
      <c r="AC4" s="351"/>
      <c r="AD4" s="351"/>
      <c r="AE4" s="352"/>
      <c r="AF4" s="352"/>
      <c r="AG4" s="351"/>
      <c r="AH4" s="351"/>
      <c r="AI4" s="344"/>
      <c r="AJ4" s="317">
        <f>SUM(M4:P4,S4:W4,Z4:AD4,AG4:AI4)</f>
        <v>0</v>
      </c>
      <c r="AK4" s="318">
        <f t="shared" ref="AK4:AK51" si="0">SUM(E4:L4,Q4:R4,X4:Y4,AE4:AF4)</f>
        <v>0</v>
      </c>
      <c r="AL4" s="318">
        <f t="shared" ref="AL4:AL51" si="1">COUNT(M4:P4,S4:W4,Z4:AD4,AG4:AI4)</f>
        <v>0</v>
      </c>
      <c r="AM4" s="319">
        <f t="shared" ref="AM4:AM51" si="2">SUM(AK4,AJ4)</f>
        <v>0</v>
      </c>
      <c r="AN4" s="320">
        <f t="shared" ref="AN4:AN51" si="3">COUNT(E4:AI4)</f>
        <v>0</v>
      </c>
      <c r="AP4" s="32"/>
      <c r="AQ4" s="32"/>
      <c r="AR4" s="32"/>
      <c r="AS4" s="32"/>
      <c r="AV4" s="480" t="s">
        <v>249</v>
      </c>
      <c r="AW4" s="481" t="s">
        <v>0</v>
      </c>
      <c r="AX4" s="481" t="s">
        <v>248</v>
      </c>
      <c r="AY4" s="371" t="s">
        <v>1</v>
      </c>
      <c r="AZ4" s="166" t="s">
        <v>2</v>
      </c>
    </row>
    <row r="5" spans="1:52">
      <c r="A5" s="189">
        <f t="shared" ref="A5:A51" si="4">SUM(A4+1)</f>
        <v>3</v>
      </c>
      <c r="B5" s="186" t="str">
        <f>IF(D5=0," ",VLOOKUP(D5,'Список рабочих'!A$1:B$240,2,0))</f>
        <v>Вараксин П. А.</v>
      </c>
      <c r="C5" s="187">
        <f>IF(D5=0," ",VLOOKUP(D5,'Список рабочих'!A$1:C$202,3,0))</f>
        <v>4</v>
      </c>
      <c r="D5" s="188" t="s">
        <v>14</v>
      </c>
      <c r="E5" s="353"/>
      <c r="F5" s="347"/>
      <c r="G5" s="347"/>
      <c r="H5" s="348"/>
      <c r="I5" s="348"/>
      <c r="J5" s="348"/>
      <c r="K5" s="352"/>
      <c r="L5" s="352"/>
      <c r="M5" s="349">
        <v>7.2</v>
      </c>
      <c r="N5" s="349">
        <v>7.2</v>
      </c>
      <c r="O5" s="349">
        <v>7.2</v>
      </c>
      <c r="P5" s="349">
        <v>7.2</v>
      </c>
      <c r="Q5" s="352"/>
      <c r="R5" s="352"/>
      <c r="S5" s="351"/>
      <c r="T5" s="351"/>
      <c r="U5" s="351"/>
      <c r="V5" s="351"/>
      <c r="W5" s="351"/>
      <c r="X5" s="352"/>
      <c r="Y5" s="352"/>
      <c r="Z5" s="351"/>
      <c r="AA5" s="351"/>
      <c r="AB5" s="351"/>
      <c r="AC5" s="351"/>
      <c r="AD5" s="351"/>
      <c r="AE5" s="352"/>
      <c r="AF5" s="352"/>
      <c r="AG5" s="351"/>
      <c r="AH5" s="351"/>
      <c r="AI5" s="344"/>
      <c r="AJ5" s="317">
        <f t="shared" ref="AJ5:AJ51" si="5">SUM(M5:P5,S5:W5,Z5:AD5,AG5:AI5)</f>
        <v>28.8</v>
      </c>
      <c r="AK5" s="318">
        <f t="shared" si="0"/>
        <v>0</v>
      </c>
      <c r="AL5" s="318">
        <f t="shared" si="1"/>
        <v>4</v>
      </c>
      <c r="AM5" s="319">
        <f t="shared" si="2"/>
        <v>28.8</v>
      </c>
      <c r="AN5" s="320">
        <f t="shared" si="3"/>
        <v>4</v>
      </c>
      <c r="AP5" s="32"/>
      <c r="AQ5" s="32"/>
      <c r="AR5" s="188"/>
      <c r="AS5" s="32"/>
      <c r="AV5" s="480"/>
      <c r="AW5" s="481"/>
      <c r="AX5" s="481"/>
      <c r="AY5" s="371" t="s">
        <v>5</v>
      </c>
      <c r="AZ5" s="166" t="s">
        <v>6</v>
      </c>
    </row>
    <row r="6" spans="1:52">
      <c r="A6" s="189">
        <f t="shared" si="4"/>
        <v>4</v>
      </c>
      <c r="B6" s="186" t="str">
        <f>IF(D6=0," ",VLOOKUP(D6,'Список рабочих'!A$1:B$240,2,0))</f>
        <v>Васильев А. Ю.</v>
      </c>
      <c r="C6" s="187">
        <f>IF(D6=0," ",VLOOKUP(D6,'Список рабочих'!A$1:C$202,3,0))</f>
        <v>5</v>
      </c>
      <c r="D6" s="188" t="s">
        <v>12</v>
      </c>
      <c r="E6" s="353"/>
      <c r="F6" s="347"/>
      <c r="G6" s="347"/>
      <c r="H6" s="348"/>
      <c r="I6" s="348"/>
      <c r="J6" s="348"/>
      <c r="K6" s="348"/>
      <c r="L6" s="348"/>
      <c r="M6" s="349"/>
      <c r="N6" s="349"/>
      <c r="O6" s="349"/>
      <c r="P6" s="351"/>
      <c r="Q6" s="352"/>
      <c r="R6" s="352"/>
      <c r="S6" s="351"/>
      <c r="T6" s="351"/>
      <c r="U6" s="351"/>
      <c r="V6" s="351"/>
      <c r="W6" s="351"/>
      <c r="X6" s="352"/>
      <c r="Y6" s="352"/>
      <c r="Z6" s="351"/>
      <c r="AA6" s="351"/>
      <c r="AB6" s="351"/>
      <c r="AC6" s="351"/>
      <c r="AD6" s="351"/>
      <c r="AE6" s="352"/>
      <c r="AF6" s="352"/>
      <c r="AG6" s="351"/>
      <c r="AH6" s="351"/>
      <c r="AI6" s="344"/>
      <c r="AJ6" s="317">
        <f t="shared" si="5"/>
        <v>0</v>
      </c>
      <c r="AK6" s="318">
        <f t="shared" si="0"/>
        <v>0</v>
      </c>
      <c r="AL6" s="318">
        <f t="shared" si="1"/>
        <v>0</v>
      </c>
      <c r="AM6" s="319">
        <f t="shared" si="2"/>
        <v>0</v>
      </c>
      <c r="AN6" s="320">
        <f t="shared" si="3"/>
        <v>0</v>
      </c>
      <c r="AP6" s="32"/>
      <c r="AQ6" s="32"/>
      <c r="AR6" s="188"/>
      <c r="AS6" s="32"/>
      <c r="AV6" s="167">
        <v>1</v>
      </c>
      <c r="AW6" s="32" t="str">
        <f>IF(AY6=0," ",VLOOKUP(AY6,'Список рабочих'!A$1:B$162,2,0))</f>
        <v>Вараксин П. А.</v>
      </c>
      <c r="AX6" s="32">
        <f>IF(AY6=0," ",VLOOKUP(AY6,'Список рабочих'!A$1:C$202,3,0))</f>
        <v>4</v>
      </c>
      <c r="AY6" s="32" t="s">
        <v>14</v>
      </c>
      <c r="AZ6" s="32" t="s">
        <v>414</v>
      </c>
    </row>
    <row r="7" spans="1:52">
      <c r="A7" s="189">
        <f t="shared" si="4"/>
        <v>5</v>
      </c>
      <c r="B7" s="186" t="str">
        <f>IF(D7=0," ",VLOOKUP(D7,'Список рабочих'!A$1:B$240,2,0))</f>
        <v>Вдовин А. А.</v>
      </c>
      <c r="C7" s="187">
        <f>IF(D7=0," ",VLOOKUP(D7,'Список рабочих'!A$1:C$202,3,0))</f>
        <v>3</v>
      </c>
      <c r="D7" s="188" t="s">
        <v>84</v>
      </c>
      <c r="E7" s="353"/>
      <c r="F7" s="353"/>
      <c r="G7" s="353"/>
      <c r="H7" s="353"/>
      <c r="I7" s="353"/>
      <c r="J7" s="353"/>
      <c r="K7" s="353"/>
      <c r="L7" s="353"/>
      <c r="M7" s="349">
        <v>7.2</v>
      </c>
      <c r="N7" s="349">
        <v>7.2</v>
      </c>
      <c r="O7" s="349">
        <v>7.2</v>
      </c>
      <c r="P7" s="349">
        <v>7.2</v>
      </c>
      <c r="Q7" s="352"/>
      <c r="R7" s="352"/>
      <c r="S7" s="351"/>
      <c r="T7" s="351"/>
      <c r="U7" s="351"/>
      <c r="V7" s="351"/>
      <c r="W7" s="351"/>
      <c r="X7" s="352"/>
      <c r="Y7" s="352"/>
      <c r="Z7" s="351"/>
      <c r="AA7" s="351"/>
      <c r="AB7" s="351"/>
      <c r="AC7" s="351"/>
      <c r="AD7" s="351"/>
      <c r="AE7" s="352"/>
      <c r="AF7" s="352"/>
      <c r="AG7" s="351"/>
      <c r="AH7" s="351"/>
      <c r="AI7" s="344"/>
      <c r="AJ7" s="317">
        <f t="shared" si="5"/>
        <v>28.8</v>
      </c>
      <c r="AK7" s="318">
        <f t="shared" si="0"/>
        <v>0</v>
      </c>
      <c r="AL7" s="318">
        <f t="shared" si="1"/>
        <v>4</v>
      </c>
      <c r="AM7" s="319">
        <f t="shared" si="2"/>
        <v>28.8</v>
      </c>
      <c r="AN7" s="320">
        <f t="shared" si="3"/>
        <v>4</v>
      </c>
      <c r="AP7" s="32"/>
      <c r="AQ7" s="32"/>
      <c r="AR7" s="188"/>
      <c r="AS7" s="32"/>
      <c r="AV7" s="167">
        <f>SUM(AV6+1)</f>
        <v>2</v>
      </c>
      <c r="AW7" s="32" t="str">
        <f>IF(AY7=0," ",VLOOKUP(AY7,'Список рабочих'!A$1:B$162,2,0))</f>
        <v>Галицкий А. В.</v>
      </c>
      <c r="AX7" s="32">
        <f>IF(AY7=0," ",VLOOKUP(AY7,'Список рабочих'!A$1:C$202,3,0))</f>
        <v>5</v>
      </c>
      <c r="AY7" s="164" t="s">
        <v>89</v>
      </c>
      <c r="AZ7" s="32" t="s">
        <v>414</v>
      </c>
    </row>
    <row r="8" spans="1:52">
      <c r="A8" s="189">
        <f t="shared" si="4"/>
        <v>6</v>
      </c>
      <c r="B8" s="186" t="str">
        <f>IF(D8=0," ",VLOOKUP(D8,'Список рабочих'!A$1:B$240,2,0))</f>
        <v>Вирки И. И.</v>
      </c>
      <c r="C8" s="187">
        <f>IF(D8=0," ",VLOOKUP(D8,'Список рабочих'!A$1:C$202,3,0))</f>
        <v>4</v>
      </c>
      <c r="D8" s="191" t="s">
        <v>87</v>
      </c>
      <c r="E8" s="353"/>
      <c r="F8" s="347"/>
      <c r="G8" s="347"/>
      <c r="H8" s="348"/>
      <c r="I8" s="348"/>
      <c r="J8" s="348"/>
      <c r="K8" s="348"/>
      <c r="L8" s="348"/>
      <c r="M8" s="349"/>
      <c r="N8" s="349"/>
      <c r="O8" s="349"/>
      <c r="P8" s="351"/>
      <c r="Q8" s="352"/>
      <c r="R8" s="352"/>
      <c r="S8" s="351"/>
      <c r="T8" s="351"/>
      <c r="U8" s="351"/>
      <c r="V8" s="351"/>
      <c r="W8" s="351"/>
      <c r="X8" s="352"/>
      <c r="Y8" s="352"/>
      <c r="Z8" s="351"/>
      <c r="AA8" s="351"/>
      <c r="AB8" s="351"/>
      <c r="AC8" s="351"/>
      <c r="AD8" s="351"/>
      <c r="AE8" s="352"/>
      <c r="AF8" s="352"/>
      <c r="AG8" s="351"/>
      <c r="AH8" s="351"/>
      <c r="AI8" s="344"/>
      <c r="AJ8" s="317">
        <f t="shared" si="5"/>
        <v>0</v>
      </c>
      <c r="AK8" s="318">
        <f t="shared" si="0"/>
        <v>0</v>
      </c>
      <c r="AL8" s="318">
        <f t="shared" si="1"/>
        <v>0</v>
      </c>
      <c r="AM8" s="319">
        <f t="shared" si="2"/>
        <v>0</v>
      </c>
      <c r="AN8" s="320">
        <f t="shared" si="3"/>
        <v>0</v>
      </c>
      <c r="AP8" s="32"/>
      <c r="AQ8" s="32"/>
      <c r="AR8" s="188"/>
      <c r="AS8" s="32"/>
      <c r="AV8" s="167">
        <f t="shared" ref="AV8:AV39" si="6">SUM(AV7+1)</f>
        <v>3</v>
      </c>
      <c r="AW8" s="32" t="str">
        <f>IF(AY8=0," ",VLOOKUP(AY8,'Список рабочих'!A$1:B$162,2,0))</f>
        <v>Данилов В. Н.</v>
      </c>
      <c r="AX8" s="32">
        <f>IF(AY8=0," ",VLOOKUP(AY8,'Список рабочих'!A$1:C$202,3,0))</f>
        <v>3</v>
      </c>
      <c r="AY8" s="32" t="s">
        <v>18</v>
      </c>
      <c r="AZ8" s="32" t="s">
        <v>415</v>
      </c>
    </row>
    <row r="9" spans="1:52">
      <c r="A9" s="189">
        <f t="shared" si="4"/>
        <v>7</v>
      </c>
      <c r="B9" s="186" t="str">
        <f>IF(D9=0," ",VLOOKUP(D9,'Список рабочих'!A$1:B$240,2,0))</f>
        <v>Гаврилов А. Б.</v>
      </c>
      <c r="C9" s="187">
        <f>IF(D9=0," ",VLOOKUP(D9,'Список рабочих'!A$1:C$202,3,0))</f>
        <v>3</v>
      </c>
      <c r="D9" s="188" t="s">
        <v>438</v>
      </c>
      <c r="E9" s="347"/>
      <c r="F9" s="347"/>
      <c r="G9" s="347"/>
      <c r="H9" s="347"/>
      <c r="I9" s="347"/>
      <c r="J9" s="347"/>
      <c r="K9" s="347"/>
      <c r="L9" s="347"/>
      <c r="M9" s="349">
        <v>8</v>
      </c>
      <c r="N9" s="349">
        <v>8</v>
      </c>
      <c r="O9" s="349">
        <v>8</v>
      </c>
      <c r="P9" s="351">
        <v>8</v>
      </c>
      <c r="Q9" s="352"/>
      <c r="R9" s="352"/>
      <c r="S9" s="351"/>
      <c r="T9" s="351"/>
      <c r="U9" s="351"/>
      <c r="V9" s="351"/>
      <c r="W9" s="351"/>
      <c r="X9" s="352"/>
      <c r="Y9" s="352"/>
      <c r="Z9" s="351"/>
      <c r="AA9" s="351"/>
      <c r="AB9" s="351"/>
      <c r="AC9" s="351"/>
      <c r="AD9" s="351"/>
      <c r="AE9" s="352"/>
      <c r="AF9" s="352"/>
      <c r="AG9" s="351"/>
      <c r="AH9" s="351"/>
      <c r="AI9" s="344"/>
      <c r="AJ9" s="317">
        <f t="shared" si="5"/>
        <v>32</v>
      </c>
      <c r="AK9" s="318">
        <f t="shared" si="0"/>
        <v>0</v>
      </c>
      <c r="AL9" s="318">
        <f t="shared" si="1"/>
        <v>4</v>
      </c>
      <c r="AM9" s="319">
        <f t="shared" si="2"/>
        <v>32</v>
      </c>
      <c r="AN9" s="320">
        <f t="shared" si="3"/>
        <v>4</v>
      </c>
      <c r="AP9" s="32"/>
      <c r="AQ9" s="32"/>
      <c r="AR9" s="191"/>
      <c r="AS9" s="32"/>
      <c r="AV9" s="167">
        <f t="shared" si="6"/>
        <v>4</v>
      </c>
      <c r="AW9" s="32" t="str">
        <f>IF(AY9=0," ",VLOOKUP(AY9,'Список рабочих'!A$1:B$162,2,0))</f>
        <v>Евдокимов К. А.</v>
      </c>
      <c r="AX9" s="32">
        <f>IF(AY9=0," ",VLOOKUP(AY9,'Список рабочих'!A$1:C$202,3,0))</f>
        <v>3</v>
      </c>
      <c r="AY9" s="32" t="s">
        <v>20</v>
      </c>
      <c r="AZ9" s="32" t="s">
        <v>414</v>
      </c>
    </row>
    <row r="10" spans="1:52">
      <c r="A10" s="189">
        <v>8</v>
      </c>
      <c r="B10" s="190" t="str">
        <f>IF(D10=0," ",VLOOKUP(D10,'Список рабочих'!A$1:B$240,2,0))</f>
        <v>Галицкий А. В.</v>
      </c>
      <c r="C10" s="187">
        <f>IF(D10=0," ",VLOOKUP(D10,'Список рабочих'!A$1:C$202,3,0))</f>
        <v>5</v>
      </c>
      <c r="D10" s="191" t="s">
        <v>89</v>
      </c>
      <c r="E10" s="353"/>
      <c r="F10" s="347"/>
      <c r="G10" s="347"/>
      <c r="H10" s="348"/>
      <c r="I10" s="348"/>
      <c r="J10" s="354"/>
      <c r="K10" s="356"/>
      <c r="L10" s="356"/>
      <c r="M10" s="355">
        <v>8</v>
      </c>
      <c r="N10" s="355">
        <v>8</v>
      </c>
      <c r="O10" s="355">
        <v>8</v>
      </c>
      <c r="P10" s="358">
        <v>8</v>
      </c>
      <c r="Q10" s="357"/>
      <c r="R10" s="357"/>
      <c r="S10" s="358"/>
      <c r="T10" s="358"/>
      <c r="U10" s="358"/>
      <c r="V10" s="360"/>
      <c r="W10" s="360"/>
      <c r="X10" s="359"/>
      <c r="Y10" s="359"/>
      <c r="Z10" s="358"/>
      <c r="AA10" s="358"/>
      <c r="AB10" s="360"/>
      <c r="AC10" s="360"/>
      <c r="AD10" s="360"/>
      <c r="AE10" s="359"/>
      <c r="AF10" s="359"/>
      <c r="AG10" s="358"/>
      <c r="AH10" s="358"/>
      <c r="AI10" s="345"/>
      <c r="AJ10" s="321">
        <f t="shared" si="5"/>
        <v>32</v>
      </c>
      <c r="AK10" s="322">
        <f t="shared" si="0"/>
        <v>0</v>
      </c>
      <c r="AL10" s="318">
        <f t="shared" si="1"/>
        <v>4</v>
      </c>
      <c r="AM10" s="319">
        <f>SUM(AK10,AJ10)</f>
        <v>32</v>
      </c>
      <c r="AN10" s="320">
        <f t="shared" si="3"/>
        <v>4</v>
      </c>
      <c r="AP10" s="32"/>
      <c r="AQ10" s="32"/>
      <c r="AR10" s="188"/>
      <c r="AS10" s="32"/>
      <c r="AV10" s="167">
        <f t="shared" si="6"/>
        <v>5</v>
      </c>
      <c r="AW10" s="32" t="str">
        <f>IF(AY10=0," ",VLOOKUP(AY10,'Список рабочих'!A$1:B$162,2,0))</f>
        <v>Захаров А. Б.</v>
      </c>
      <c r="AX10" s="32">
        <f>IF(AY10=0," ",VLOOKUP(AY10,'Список рабочих'!A$1:C$202,3,0))</f>
        <v>4</v>
      </c>
      <c r="AY10" s="32" t="s">
        <v>105</v>
      </c>
      <c r="AZ10" s="32" t="s">
        <v>414</v>
      </c>
    </row>
    <row r="11" spans="1:52">
      <c r="A11" s="189">
        <v>9</v>
      </c>
      <c r="B11" s="186" t="str">
        <f>IF(D11=0," ",VLOOKUP(D11,'Список рабочих'!A$1:B$240,2,0))</f>
        <v>Гареев М. И.</v>
      </c>
      <c r="C11" s="187">
        <f>IF(D11=0," ",VLOOKUP(D11,'Список рабочих'!A$1:C$202,3,0))</f>
        <v>2</v>
      </c>
      <c r="D11" s="188" t="s">
        <v>452</v>
      </c>
      <c r="E11" s="353"/>
      <c r="F11" s="353"/>
      <c r="G11" s="353"/>
      <c r="H11" s="352"/>
      <c r="I11" s="352"/>
      <c r="J11" s="352"/>
      <c r="K11" s="352"/>
      <c r="L11" s="352"/>
      <c r="M11" s="349">
        <v>7.2</v>
      </c>
      <c r="N11" s="349">
        <v>7.2</v>
      </c>
      <c r="O11" s="349">
        <v>7.2</v>
      </c>
      <c r="P11" s="349">
        <v>7.2</v>
      </c>
      <c r="Q11" s="352"/>
      <c r="R11" s="352"/>
      <c r="S11" s="351"/>
      <c r="T11" s="351"/>
      <c r="U11" s="351"/>
      <c r="V11" s="351"/>
      <c r="W11" s="351"/>
      <c r="X11" s="352"/>
      <c r="Y11" s="352"/>
      <c r="Z11" s="351"/>
      <c r="AA11" s="351"/>
      <c r="AB11" s="351"/>
      <c r="AC11" s="351"/>
      <c r="AD11" s="351"/>
      <c r="AE11" s="352"/>
      <c r="AF11" s="352"/>
      <c r="AG11" s="351"/>
      <c r="AH11" s="351"/>
      <c r="AI11" s="344"/>
      <c r="AJ11" s="317">
        <f t="shared" si="5"/>
        <v>28.8</v>
      </c>
      <c r="AK11" s="318">
        <f t="shared" si="0"/>
        <v>0</v>
      </c>
      <c r="AL11" s="318">
        <f t="shared" si="1"/>
        <v>4</v>
      </c>
      <c r="AM11" s="319">
        <f t="shared" si="2"/>
        <v>28.8</v>
      </c>
      <c r="AN11" s="320">
        <f t="shared" si="3"/>
        <v>4</v>
      </c>
      <c r="AP11" s="32"/>
      <c r="AQ11" s="32"/>
      <c r="AR11" s="191"/>
      <c r="AS11" s="32"/>
      <c r="AV11" s="167">
        <f t="shared" si="6"/>
        <v>6</v>
      </c>
      <c r="AW11" s="32" t="str">
        <f>IF(AY11=0," ",VLOOKUP(AY11,'Список рабочих'!A$1:B$162,2,0))</f>
        <v>Иванов А. Ю.</v>
      </c>
      <c r="AX11" s="32">
        <f>IF(AY11=0," ",VLOOKUP(AY11,'Список рабочих'!A$1:C$202,3,0))</f>
        <v>3</v>
      </c>
      <c r="AY11" s="32" t="s">
        <v>224</v>
      </c>
      <c r="AZ11" s="32" t="s">
        <v>414</v>
      </c>
    </row>
    <row r="12" spans="1:52">
      <c r="A12" s="189">
        <v>10</v>
      </c>
      <c r="B12" s="186" t="str">
        <f>IF(D12=0," ",VLOOKUP(D12,'Список рабочих'!A$1:B$240,2,0))</f>
        <v>Гребенюк И.А.</v>
      </c>
      <c r="C12" s="187">
        <f>IF(D12=0," ",VLOOKUP(D12,'Список рабочих'!A$1:C$202,3,0))</f>
        <v>3</v>
      </c>
      <c r="D12" s="188" t="s">
        <v>83</v>
      </c>
      <c r="E12" s="353"/>
      <c r="F12" s="347"/>
      <c r="G12" s="347"/>
      <c r="H12" s="348"/>
      <c r="I12" s="348"/>
      <c r="J12" s="348"/>
      <c r="K12" s="348"/>
      <c r="L12" s="348"/>
      <c r="M12" s="349">
        <v>7.2</v>
      </c>
      <c r="N12" s="349" t="s">
        <v>426</v>
      </c>
      <c r="O12" s="349" t="s">
        <v>426</v>
      </c>
      <c r="P12" s="351" t="s">
        <v>426</v>
      </c>
      <c r="Q12" s="352"/>
      <c r="R12" s="352"/>
      <c r="S12" s="351"/>
      <c r="T12" s="351"/>
      <c r="U12" s="351"/>
      <c r="V12" s="351"/>
      <c r="W12" s="351"/>
      <c r="X12" s="352"/>
      <c r="Y12" s="352"/>
      <c r="Z12" s="351"/>
      <c r="AA12" s="351"/>
      <c r="AB12" s="351"/>
      <c r="AC12" s="351"/>
      <c r="AD12" s="351"/>
      <c r="AE12" s="352"/>
      <c r="AF12" s="352"/>
      <c r="AG12" s="351"/>
      <c r="AH12" s="351"/>
      <c r="AI12" s="344"/>
      <c r="AJ12" s="317">
        <f t="shared" si="5"/>
        <v>7.2</v>
      </c>
      <c r="AK12" s="318">
        <f t="shared" si="0"/>
        <v>0</v>
      </c>
      <c r="AL12" s="318">
        <f t="shared" si="1"/>
        <v>1</v>
      </c>
      <c r="AM12" s="319">
        <f t="shared" si="2"/>
        <v>7.2</v>
      </c>
      <c r="AN12" s="320">
        <f t="shared" si="3"/>
        <v>1</v>
      </c>
      <c r="AP12" s="32"/>
      <c r="AQ12" s="32"/>
      <c r="AR12" s="188"/>
      <c r="AS12" s="32"/>
      <c r="AV12" s="167">
        <f t="shared" si="6"/>
        <v>7</v>
      </c>
      <c r="AW12" s="32" t="str">
        <f>IF(AY12=0," ",VLOOKUP(AY12,'Список рабочих'!A$1:B$162,2,0))</f>
        <v>Ильин А. В.</v>
      </c>
      <c r="AX12" s="32">
        <f>IF(AY12=0," ",VLOOKUP(AY12,'Список рабочих'!A$1:C$202,3,0))</f>
        <v>4</v>
      </c>
      <c r="AY12" s="32" t="s">
        <v>24</v>
      </c>
      <c r="AZ12" s="32" t="s">
        <v>415</v>
      </c>
    </row>
    <row r="13" spans="1:52">
      <c r="A13" s="189">
        <v>11</v>
      </c>
      <c r="B13" s="186" t="str">
        <f>IF(D13=0," ",VLOOKUP(D13,'Список рабочих'!A$1:B$240,2,0))</f>
        <v>Данилов В. Н.</v>
      </c>
      <c r="C13" s="187">
        <f>IF(D13=0," ",VLOOKUP(D13,'Список рабочих'!A$1:C$202,3,0))</f>
        <v>3</v>
      </c>
      <c r="D13" s="188" t="s">
        <v>18</v>
      </c>
      <c r="E13" s="353"/>
      <c r="F13" s="353"/>
      <c r="G13" s="353"/>
      <c r="H13" s="348"/>
      <c r="I13" s="348"/>
      <c r="J13" s="348"/>
      <c r="K13" s="348"/>
      <c r="L13" s="348"/>
      <c r="M13" s="349">
        <v>7.2</v>
      </c>
      <c r="N13" s="351">
        <v>7.2</v>
      </c>
      <c r="O13" s="351">
        <v>7.2</v>
      </c>
      <c r="P13" s="351">
        <v>7.2</v>
      </c>
      <c r="Q13" s="352"/>
      <c r="R13" s="352"/>
      <c r="S13" s="351"/>
      <c r="T13" s="351"/>
      <c r="U13" s="351"/>
      <c r="V13" s="351"/>
      <c r="W13" s="351"/>
      <c r="X13" s="352"/>
      <c r="Y13" s="352"/>
      <c r="Z13" s="351"/>
      <c r="AA13" s="351"/>
      <c r="AB13" s="351"/>
      <c r="AC13" s="351"/>
      <c r="AD13" s="351"/>
      <c r="AE13" s="352"/>
      <c r="AF13" s="352"/>
      <c r="AG13" s="351"/>
      <c r="AH13" s="351"/>
      <c r="AI13" s="344"/>
      <c r="AJ13" s="317">
        <f t="shared" si="5"/>
        <v>28.8</v>
      </c>
      <c r="AK13" s="318">
        <f t="shared" si="0"/>
        <v>0</v>
      </c>
      <c r="AL13" s="318">
        <f t="shared" si="1"/>
        <v>4</v>
      </c>
      <c r="AM13" s="319">
        <f t="shared" si="2"/>
        <v>28.8</v>
      </c>
      <c r="AN13" s="320">
        <f t="shared" si="3"/>
        <v>4</v>
      </c>
      <c r="AP13" s="32"/>
      <c r="AQ13" s="32"/>
      <c r="AR13" s="188"/>
      <c r="AS13" s="32"/>
      <c r="AV13" s="168">
        <v>8</v>
      </c>
      <c r="AW13" s="32" t="str">
        <f>IF(AY13=0," ",VLOOKUP(AY13,'Список рабочих'!A$1:B$162,2,0))</f>
        <v>Козлов Н. К.</v>
      </c>
      <c r="AX13" s="32">
        <f>IF(AY13=0," ",VLOOKUP(AY13,'Список рабочих'!A$1:C$202,3,0))</f>
        <v>3</v>
      </c>
      <c r="AY13" s="32" t="s">
        <v>355</v>
      </c>
      <c r="AZ13" s="32" t="s">
        <v>414</v>
      </c>
    </row>
    <row r="14" spans="1:52">
      <c r="A14" s="189">
        <f t="shared" si="4"/>
        <v>12</v>
      </c>
      <c r="B14" s="186" t="str">
        <f>IF(D14=0," ",VLOOKUP(D14,'Список рабочих'!A$1:B$240,2,0))</f>
        <v>Дроздов А. С.</v>
      </c>
      <c r="C14" s="187">
        <f>IF(D14=0," ",VLOOKUP(D14,'Список рабочих'!A$1:C$202,3,0))</f>
        <v>2</v>
      </c>
      <c r="D14" s="191" t="s">
        <v>462</v>
      </c>
      <c r="E14" s="353"/>
      <c r="F14" s="353"/>
      <c r="G14" s="353"/>
      <c r="H14" s="353"/>
      <c r="I14" s="353"/>
      <c r="J14" s="353"/>
      <c r="K14" s="353"/>
      <c r="L14" s="353"/>
      <c r="M14" s="351">
        <v>7.2</v>
      </c>
      <c r="N14" s="351">
        <v>7.2</v>
      </c>
      <c r="O14" s="351">
        <v>7.2</v>
      </c>
      <c r="P14" s="351">
        <v>7.2</v>
      </c>
      <c r="Q14" s="352"/>
      <c r="R14" s="352"/>
      <c r="S14" s="351"/>
      <c r="T14" s="351"/>
      <c r="U14" s="351"/>
      <c r="V14" s="351"/>
      <c r="W14" s="351"/>
      <c r="X14" s="352"/>
      <c r="Y14" s="352"/>
      <c r="Z14" s="351"/>
      <c r="AA14" s="351"/>
      <c r="AB14" s="351"/>
      <c r="AC14" s="351"/>
      <c r="AD14" s="351"/>
      <c r="AE14" s="352"/>
      <c r="AF14" s="352"/>
      <c r="AG14" s="351"/>
      <c r="AH14" s="351"/>
      <c r="AI14" s="344"/>
      <c r="AJ14" s="317">
        <f t="shared" si="5"/>
        <v>28.8</v>
      </c>
      <c r="AK14" s="318">
        <f t="shared" si="0"/>
        <v>0</v>
      </c>
      <c r="AL14" s="318">
        <f t="shared" si="1"/>
        <v>4</v>
      </c>
      <c r="AM14" s="319">
        <f t="shared" si="2"/>
        <v>28.8</v>
      </c>
      <c r="AN14" s="320">
        <f t="shared" si="3"/>
        <v>4</v>
      </c>
      <c r="AP14" s="32"/>
      <c r="AQ14" s="32"/>
      <c r="AR14" s="188"/>
      <c r="AS14" s="32"/>
      <c r="AV14" s="167">
        <v>9</v>
      </c>
      <c r="AW14" s="32" t="str">
        <f>IF(AY14=0," ",VLOOKUP(AY14,'Список рабочих'!A$1:B$162,2,0))</f>
        <v>Килимник О. В.</v>
      </c>
      <c r="AX14" s="32">
        <f>IF(AY14=0," ",VLOOKUP(AY14,'Список рабочих'!A$1:C$202,3,0))</f>
        <v>4</v>
      </c>
      <c r="AY14" s="32" t="s">
        <v>111</v>
      </c>
      <c r="AZ14" s="32" t="s">
        <v>415</v>
      </c>
    </row>
    <row r="15" spans="1:52">
      <c r="A15" s="189">
        <f t="shared" si="4"/>
        <v>13</v>
      </c>
      <c r="B15" s="186" t="str">
        <f>IF(D15=0," ",VLOOKUP(D15,'Список рабочих'!A$1:B$240,2,0))</f>
        <v>Ефремов В. В.</v>
      </c>
      <c r="C15" s="187">
        <f>IF(D15=0," ",VLOOKUP(D15,'Список рабочих'!A$1:C$202,3,0))</f>
        <v>3</v>
      </c>
      <c r="D15" s="191" t="s">
        <v>460</v>
      </c>
      <c r="E15" s="353"/>
      <c r="F15" s="353"/>
      <c r="G15" s="353"/>
      <c r="H15" s="353"/>
      <c r="I15" s="353"/>
      <c r="J15" s="353"/>
      <c r="K15" s="353"/>
      <c r="L15" s="353"/>
      <c r="M15" s="351"/>
      <c r="N15" s="351"/>
      <c r="O15" s="351"/>
      <c r="P15" s="351"/>
      <c r="Q15" s="352"/>
      <c r="R15" s="352"/>
      <c r="S15" s="351"/>
      <c r="T15" s="351"/>
      <c r="U15" s="351"/>
      <c r="V15" s="351"/>
      <c r="W15" s="351"/>
      <c r="X15" s="352"/>
      <c r="Y15" s="352"/>
      <c r="Z15" s="351"/>
      <c r="AA15" s="351"/>
      <c r="AB15" s="351"/>
      <c r="AC15" s="351"/>
      <c r="AD15" s="351"/>
      <c r="AE15" s="352"/>
      <c r="AF15" s="352"/>
      <c r="AG15" s="351"/>
      <c r="AH15" s="351"/>
      <c r="AI15" s="344"/>
      <c r="AJ15" s="317">
        <f t="shared" si="5"/>
        <v>0</v>
      </c>
      <c r="AK15" s="318">
        <f t="shared" si="0"/>
        <v>0</v>
      </c>
      <c r="AL15" s="318">
        <f t="shared" si="1"/>
        <v>0</v>
      </c>
      <c r="AM15" s="319">
        <f t="shared" si="2"/>
        <v>0</v>
      </c>
      <c r="AN15" s="320">
        <f t="shared" si="3"/>
        <v>0</v>
      </c>
      <c r="AP15" s="32"/>
      <c r="AQ15" s="32"/>
      <c r="AR15" s="191"/>
      <c r="AS15" s="32"/>
      <c r="AV15" s="167">
        <v>10</v>
      </c>
      <c r="AW15" s="32" t="str">
        <f>IF(AY15=0," ",VLOOKUP(AY15,'Список рабочих'!A$1:B$162,2,0))</f>
        <v>Клюев Л. И.</v>
      </c>
      <c r="AX15" s="32">
        <f>IF(AY15=0," ",VLOOKUP(AY15,'Список рабочих'!A$1:C$202,3,0))</f>
        <v>4</v>
      </c>
      <c r="AY15" s="32" t="s">
        <v>29</v>
      </c>
      <c r="AZ15" s="32" t="s">
        <v>414</v>
      </c>
    </row>
    <row r="16" spans="1:52">
      <c r="A16" s="189">
        <v>14</v>
      </c>
      <c r="B16" s="186" t="str">
        <f>IF(D16=0," ",VLOOKUP(D16,'Список рабочих'!A$1:B$240,2,0))</f>
        <v>Евдокимов К. А.</v>
      </c>
      <c r="C16" s="187">
        <f>IF(D16=0," ",VLOOKUP(D16,'Список рабочих'!A$1:C$202,3,0))</f>
        <v>3</v>
      </c>
      <c r="D16" s="188" t="s">
        <v>20</v>
      </c>
      <c r="E16" s="353"/>
      <c r="F16" s="353"/>
      <c r="G16" s="353"/>
      <c r="H16" s="348"/>
      <c r="I16" s="348"/>
      <c r="J16" s="348"/>
      <c r="K16" s="348"/>
      <c r="L16" s="348"/>
      <c r="M16" s="349"/>
      <c r="N16" s="349"/>
      <c r="O16" s="349"/>
      <c r="P16" s="351"/>
      <c r="Q16" s="352"/>
      <c r="R16" s="352"/>
      <c r="S16" s="351"/>
      <c r="T16" s="351"/>
      <c r="U16" s="351"/>
      <c r="V16" s="351"/>
      <c r="W16" s="351"/>
      <c r="X16" s="352"/>
      <c r="Y16" s="352"/>
      <c r="Z16" s="351"/>
      <c r="AA16" s="351"/>
      <c r="AB16" s="351"/>
      <c r="AC16" s="351"/>
      <c r="AD16" s="351"/>
      <c r="AE16" s="352"/>
      <c r="AF16" s="352"/>
      <c r="AG16" s="351"/>
      <c r="AH16" s="351"/>
      <c r="AI16" s="344"/>
      <c r="AJ16" s="317">
        <f t="shared" si="5"/>
        <v>0</v>
      </c>
      <c r="AK16" s="318">
        <f t="shared" si="0"/>
        <v>0</v>
      </c>
      <c r="AL16" s="318">
        <f t="shared" si="1"/>
        <v>0</v>
      </c>
      <c r="AM16" s="319">
        <f t="shared" si="2"/>
        <v>0</v>
      </c>
      <c r="AN16" s="320">
        <f t="shared" si="3"/>
        <v>0</v>
      </c>
      <c r="AP16" s="32"/>
      <c r="AQ16" s="32"/>
      <c r="AR16" s="188"/>
      <c r="AS16" s="32"/>
      <c r="AV16" s="167">
        <v>11</v>
      </c>
      <c r="AW16" s="32" t="str">
        <f>IF(AY16=0," ",VLOOKUP(AY16,'Список рабочих'!A$1:B$162,2,0))</f>
        <v>Клюев Д. Л.</v>
      </c>
      <c r="AX16" s="32">
        <f>IF(AY16=0," ",VLOOKUP(AY16,'Список рабочих'!A$1:C$202,3,0))</f>
        <v>3</v>
      </c>
      <c r="AY16" s="32" t="s">
        <v>30</v>
      </c>
      <c r="AZ16" s="32" t="s">
        <v>414</v>
      </c>
    </row>
    <row r="17" spans="1:52">
      <c r="A17" s="189">
        <f t="shared" si="4"/>
        <v>15</v>
      </c>
      <c r="B17" s="186" t="str">
        <f>IF(D17=0," ",VLOOKUP(D17,'Список рабочих'!A$1:B$240,2,0))</f>
        <v>Елисеев А. В.</v>
      </c>
      <c r="C17" s="187">
        <f>IF(D17=0," ",VLOOKUP(D17,'Список рабочих'!A$1:C$202,3,0))</f>
        <v>4</v>
      </c>
      <c r="D17" s="188" t="s">
        <v>261</v>
      </c>
      <c r="E17" s="353"/>
      <c r="F17" s="353"/>
      <c r="G17" s="353"/>
      <c r="H17" s="348"/>
      <c r="I17" s="348"/>
      <c r="J17" s="348"/>
      <c r="K17" s="348"/>
      <c r="L17" s="348"/>
      <c r="M17" s="349">
        <v>7.2</v>
      </c>
      <c r="N17" s="349">
        <v>7.2</v>
      </c>
      <c r="O17" s="349">
        <v>7.2</v>
      </c>
      <c r="P17" s="351">
        <v>7.2</v>
      </c>
      <c r="Q17" s="352"/>
      <c r="R17" s="352"/>
      <c r="S17" s="351"/>
      <c r="T17" s="351"/>
      <c r="U17" s="351"/>
      <c r="V17" s="351"/>
      <c r="W17" s="351"/>
      <c r="X17" s="352"/>
      <c r="Y17" s="352"/>
      <c r="Z17" s="351"/>
      <c r="AA17" s="351"/>
      <c r="AB17" s="351"/>
      <c r="AC17" s="351"/>
      <c r="AD17" s="351"/>
      <c r="AE17" s="352"/>
      <c r="AF17" s="352"/>
      <c r="AG17" s="351"/>
      <c r="AH17" s="351"/>
      <c r="AI17" s="344"/>
      <c r="AJ17" s="317">
        <f t="shared" si="5"/>
        <v>28.8</v>
      </c>
      <c r="AK17" s="318">
        <f t="shared" si="0"/>
        <v>0</v>
      </c>
      <c r="AL17" s="318">
        <f t="shared" si="1"/>
        <v>4</v>
      </c>
      <c r="AM17" s="319">
        <f t="shared" si="2"/>
        <v>28.8</v>
      </c>
      <c r="AN17" s="320">
        <f t="shared" si="3"/>
        <v>4</v>
      </c>
      <c r="AP17" s="32"/>
      <c r="AQ17" s="32"/>
      <c r="AR17" s="188"/>
      <c r="AS17" s="32"/>
      <c r="AV17" s="167">
        <f t="shared" si="6"/>
        <v>12</v>
      </c>
      <c r="AW17" s="32" t="str">
        <f>IF(AY17=0," ",VLOOKUP(AY17,'Список рабочих'!A$1:B$162,2,0))</f>
        <v>Мельников А. В.</v>
      </c>
      <c r="AX17" s="32">
        <f>IF(AY17=0," ",VLOOKUP(AY17,'Список рабочих'!A$1:C$202,3,0))</f>
        <v>5</v>
      </c>
      <c r="AY17" s="32" t="s">
        <v>119</v>
      </c>
      <c r="AZ17" s="32" t="s">
        <v>415</v>
      </c>
    </row>
    <row r="18" spans="1:52">
      <c r="A18" s="189">
        <f t="shared" si="4"/>
        <v>16</v>
      </c>
      <c r="B18" s="186" t="str">
        <f>IF(D18=0," ",VLOOKUP(D18,'Список рабочих'!A$1:B$240,2,0))</f>
        <v>Захаров А. Б.</v>
      </c>
      <c r="C18" s="187">
        <f>IF(D18=0," ",VLOOKUP(D18,'Список рабочих'!A$1:C$202,3,0))</f>
        <v>4</v>
      </c>
      <c r="D18" s="188" t="s">
        <v>105</v>
      </c>
      <c r="E18" s="353"/>
      <c r="F18" s="353"/>
      <c r="G18" s="353"/>
      <c r="H18" s="353"/>
      <c r="I18" s="353"/>
      <c r="J18" s="348"/>
      <c r="K18" s="348"/>
      <c r="L18" s="348"/>
      <c r="M18" s="349">
        <v>7.2</v>
      </c>
      <c r="N18" s="349">
        <v>7.2</v>
      </c>
      <c r="O18" s="349">
        <v>7.2</v>
      </c>
      <c r="P18" s="351">
        <v>7.2</v>
      </c>
      <c r="Q18" s="352"/>
      <c r="R18" s="352"/>
      <c r="S18" s="351"/>
      <c r="T18" s="351"/>
      <c r="U18" s="351"/>
      <c r="V18" s="351"/>
      <c r="W18" s="351"/>
      <c r="X18" s="352"/>
      <c r="Y18" s="352"/>
      <c r="Z18" s="351"/>
      <c r="AA18" s="351"/>
      <c r="AB18" s="351"/>
      <c r="AC18" s="351"/>
      <c r="AD18" s="351"/>
      <c r="AE18" s="352"/>
      <c r="AF18" s="352"/>
      <c r="AG18" s="351"/>
      <c r="AH18" s="351"/>
      <c r="AI18" s="344"/>
      <c r="AJ18" s="317">
        <f t="shared" si="5"/>
        <v>28.8</v>
      </c>
      <c r="AK18" s="318">
        <f t="shared" si="0"/>
        <v>0</v>
      </c>
      <c r="AL18" s="318">
        <f t="shared" si="1"/>
        <v>4</v>
      </c>
      <c r="AM18" s="319">
        <f t="shared" si="2"/>
        <v>28.8</v>
      </c>
      <c r="AN18" s="320">
        <f t="shared" si="3"/>
        <v>4</v>
      </c>
      <c r="AP18" s="32"/>
      <c r="AQ18" s="32"/>
      <c r="AR18" s="188"/>
      <c r="AS18" s="32"/>
      <c r="AV18" s="167">
        <f t="shared" si="6"/>
        <v>13</v>
      </c>
      <c r="AW18" s="32" t="str">
        <f>IF(AY18=0," ",VLOOKUP(AY18,'Список рабочих'!A$1:B$162,2,0))</f>
        <v>Мельников В. Ю.</v>
      </c>
      <c r="AX18" s="32">
        <f>IF(AY18=0," ",VLOOKUP(AY18,'Список рабочих'!A$1:C$202,3,0))</f>
        <v>4</v>
      </c>
      <c r="AY18" s="32" t="s">
        <v>195</v>
      </c>
      <c r="AZ18" s="32" t="s">
        <v>414</v>
      </c>
    </row>
    <row r="19" spans="1:52">
      <c r="A19" s="189">
        <f t="shared" si="4"/>
        <v>17</v>
      </c>
      <c r="B19" s="186" t="str">
        <f>IF(D19=0," ",VLOOKUP(D19,'Список рабочих'!A$1:B$240,2,0))</f>
        <v>Казак А. В.</v>
      </c>
      <c r="C19" s="187">
        <f>IF(D19=0," ",VLOOKUP(D19,'Список рабочих'!A$1:C$202,3,0))</f>
        <v>4</v>
      </c>
      <c r="D19" s="188" t="s">
        <v>28</v>
      </c>
      <c r="E19" s="353"/>
      <c r="F19" s="353"/>
      <c r="G19" s="353"/>
      <c r="H19" s="353"/>
      <c r="I19" s="353"/>
      <c r="J19" s="353"/>
      <c r="K19" s="353"/>
      <c r="L19" s="353"/>
      <c r="M19" s="351" t="s">
        <v>427</v>
      </c>
      <c r="N19" s="351" t="s">
        <v>427</v>
      </c>
      <c r="O19" s="351" t="s">
        <v>427</v>
      </c>
      <c r="P19" s="351">
        <v>7.2</v>
      </c>
      <c r="Q19" s="352"/>
      <c r="R19" s="352"/>
      <c r="S19" s="351"/>
      <c r="T19" s="351"/>
      <c r="U19" s="351"/>
      <c r="V19" s="351"/>
      <c r="W19" s="351" t="s">
        <v>427</v>
      </c>
      <c r="X19" s="352"/>
      <c r="Y19" s="352"/>
      <c r="Z19" s="351"/>
      <c r="AA19" s="351"/>
      <c r="AB19" s="351"/>
      <c r="AC19" s="351"/>
      <c r="AD19" s="351"/>
      <c r="AE19" s="352"/>
      <c r="AF19" s="352"/>
      <c r="AG19" s="351"/>
      <c r="AH19" s="351"/>
      <c r="AI19" s="344"/>
      <c r="AJ19" s="323">
        <f t="shared" si="5"/>
        <v>7.2</v>
      </c>
      <c r="AK19" s="324">
        <f t="shared" si="0"/>
        <v>0</v>
      </c>
      <c r="AL19" s="324">
        <f t="shared" si="1"/>
        <v>1</v>
      </c>
      <c r="AM19" s="325">
        <f t="shared" si="2"/>
        <v>7.2</v>
      </c>
      <c r="AN19" s="326">
        <f t="shared" si="3"/>
        <v>1</v>
      </c>
      <c r="AP19" s="32"/>
      <c r="AQ19" s="32"/>
      <c r="AR19" s="188"/>
      <c r="AS19" s="32"/>
      <c r="AV19" s="167">
        <v>14</v>
      </c>
      <c r="AW19" s="32" t="str">
        <f>IF(AY19=0," ",VLOOKUP(AY19,'Список рабочих'!A$1:B$162,2,0))</f>
        <v>Никаноров В. Е.</v>
      </c>
      <c r="AX19" s="32">
        <f>IF(AY19=0," ",VLOOKUP(AY19,'Список рабочих'!A$1:C$202,3,0))</f>
        <v>4</v>
      </c>
      <c r="AY19" s="32" t="s">
        <v>60</v>
      </c>
      <c r="AZ19" s="32" t="s">
        <v>414</v>
      </c>
    </row>
    <row r="20" spans="1:52">
      <c r="A20" s="189">
        <v>18</v>
      </c>
      <c r="B20" s="186" t="str">
        <f>IF(D20=0," ",VLOOKUP(D20,'Список рабочих'!A$1:B$240,2,0))</f>
        <v>Килимник О. В.</v>
      </c>
      <c r="C20" s="187">
        <f>IF(D20=0," ",VLOOKUP(D20,'Список рабочих'!A$1:C$202,3,0))</f>
        <v>4</v>
      </c>
      <c r="D20" s="188" t="s">
        <v>111</v>
      </c>
      <c r="E20" s="353"/>
      <c r="F20" s="353"/>
      <c r="G20" s="353"/>
      <c r="H20" s="353"/>
      <c r="I20" s="348"/>
      <c r="J20" s="348"/>
      <c r="K20" s="348"/>
      <c r="L20" s="348"/>
      <c r="M20" s="349"/>
      <c r="N20" s="349"/>
      <c r="O20" s="349"/>
      <c r="P20" s="351"/>
      <c r="Q20" s="352"/>
      <c r="R20" s="352"/>
      <c r="S20" s="351"/>
      <c r="T20" s="351"/>
      <c r="U20" s="351"/>
      <c r="V20" s="351"/>
      <c r="W20" s="351"/>
      <c r="X20" s="352"/>
      <c r="Y20" s="352"/>
      <c r="Z20" s="351"/>
      <c r="AA20" s="351"/>
      <c r="AB20" s="351"/>
      <c r="AC20" s="351"/>
      <c r="AD20" s="351"/>
      <c r="AE20" s="352"/>
      <c r="AF20" s="352"/>
      <c r="AG20" s="351"/>
      <c r="AH20" s="351"/>
      <c r="AI20" s="344"/>
      <c r="AJ20" s="323">
        <f t="shared" si="5"/>
        <v>0</v>
      </c>
      <c r="AK20" s="324">
        <f t="shared" si="0"/>
        <v>0</v>
      </c>
      <c r="AL20" s="324">
        <f t="shared" si="1"/>
        <v>0</v>
      </c>
      <c r="AM20" s="325">
        <f t="shared" si="2"/>
        <v>0</v>
      </c>
      <c r="AN20" s="327">
        <f t="shared" si="3"/>
        <v>0</v>
      </c>
      <c r="AP20" s="32"/>
      <c r="AQ20" s="32"/>
      <c r="AR20" s="192"/>
      <c r="AS20" s="32"/>
      <c r="AV20" s="167">
        <f t="shared" si="6"/>
        <v>15</v>
      </c>
      <c r="AW20" s="32" t="str">
        <f>IF(AY20=0," ",VLOOKUP(AY20,'Список рабочих'!A$1:B$162,2,0))</f>
        <v>Осипов Е. В.</v>
      </c>
      <c r="AX20" s="32">
        <f>IF(AY20=0," ",VLOOKUP(AY20,'Список рабочих'!A$1:C$202,3,0))</f>
        <v>2</v>
      </c>
      <c r="AY20" s="32" t="s">
        <v>354</v>
      </c>
      <c r="AZ20" s="32" t="s">
        <v>414</v>
      </c>
    </row>
    <row r="21" spans="1:52">
      <c r="A21" s="189">
        <v>19</v>
      </c>
      <c r="B21" s="186" t="str">
        <f>IF(D21=0," ",VLOOKUP(D21,'Список рабочих'!A$1:B$240,2,0))</f>
        <v>Кондратюк И. М.</v>
      </c>
      <c r="C21" s="187">
        <f>IF(D21=0," ",VLOOKUP(D21,'Список рабочих'!A$1:C$202,3,0))</f>
        <v>3</v>
      </c>
      <c r="D21" s="192" t="s">
        <v>93</v>
      </c>
      <c r="E21" s="353"/>
      <c r="F21" s="352"/>
      <c r="G21" s="352"/>
      <c r="H21" s="352"/>
      <c r="I21" s="352"/>
      <c r="J21" s="352"/>
      <c r="K21" s="352"/>
      <c r="L21" s="352"/>
      <c r="M21" s="351">
        <v>7.2</v>
      </c>
      <c r="N21" s="349">
        <v>7.2</v>
      </c>
      <c r="O21" s="349">
        <v>7.2</v>
      </c>
      <c r="P21" s="351">
        <v>7.2</v>
      </c>
      <c r="Q21" s="352"/>
      <c r="R21" s="352"/>
      <c r="S21" s="351"/>
      <c r="T21" s="351"/>
      <c r="U21" s="351"/>
      <c r="V21" s="351"/>
      <c r="W21" s="351"/>
      <c r="X21" s="352"/>
      <c r="Y21" s="352"/>
      <c r="Z21" s="351"/>
      <c r="AA21" s="351"/>
      <c r="AB21" s="351"/>
      <c r="AC21" s="351"/>
      <c r="AD21" s="351"/>
      <c r="AE21" s="352"/>
      <c r="AF21" s="352"/>
      <c r="AG21" s="351"/>
      <c r="AH21" s="351"/>
      <c r="AI21" s="344"/>
      <c r="AJ21" s="323">
        <f t="shared" si="5"/>
        <v>28.8</v>
      </c>
      <c r="AK21" s="324">
        <f t="shared" si="0"/>
        <v>0</v>
      </c>
      <c r="AL21" s="324">
        <f t="shared" si="1"/>
        <v>4</v>
      </c>
      <c r="AM21" s="325">
        <f t="shared" si="2"/>
        <v>28.8</v>
      </c>
      <c r="AN21" s="327">
        <f t="shared" si="3"/>
        <v>4</v>
      </c>
      <c r="AP21" s="32"/>
      <c r="AQ21" s="32"/>
      <c r="AR21" s="188"/>
      <c r="AS21" s="32"/>
      <c r="AV21" s="167">
        <f t="shared" si="6"/>
        <v>16</v>
      </c>
      <c r="AW21" s="32" t="str">
        <f>IF(AY21=0," ",VLOOKUP(AY21,'Список рабочих'!A$1:B$162,2,0))</f>
        <v>Остапчук В. В.</v>
      </c>
      <c r="AX21" s="32">
        <f>IF(AY21=0," ",VLOOKUP(AY21,'Список рабочих'!A$1:C$202,3,0))</f>
        <v>5</v>
      </c>
      <c r="AY21" s="32" t="s">
        <v>391</v>
      </c>
      <c r="AZ21" s="32" t="s">
        <v>415</v>
      </c>
    </row>
    <row r="22" spans="1:52">
      <c r="A22" s="189">
        <v>20</v>
      </c>
      <c r="B22" s="186" t="str">
        <f>IF(D22=0," ",VLOOKUP(D22,'Список рабочих'!A$1:B$240,2,0))</f>
        <v>Косимов Х.Г.</v>
      </c>
      <c r="C22" s="187">
        <f>IF(D22=0," ",VLOOKUP(D22,'Список рабочих'!A$1:C$202,3,0))</f>
        <v>3</v>
      </c>
      <c r="D22" s="188" t="s">
        <v>357</v>
      </c>
      <c r="E22" s="353"/>
      <c r="F22" s="353"/>
      <c r="G22" s="353"/>
      <c r="H22" s="348"/>
      <c r="I22" s="348"/>
      <c r="J22" s="348"/>
      <c r="K22" s="348"/>
      <c r="L22" s="348"/>
      <c r="M22" s="349">
        <v>7.2</v>
      </c>
      <c r="N22" s="349">
        <v>7.2</v>
      </c>
      <c r="O22" s="349">
        <v>7.2</v>
      </c>
      <c r="P22" s="351">
        <v>7.2</v>
      </c>
      <c r="Q22" s="352"/>
      <c r="R22" s="352"/>
      <c r="S22" s="351"/>
      <c r="T22" s="351"/>
      <c r="U22" s="351"/>
      <c r="V22" s="351"/>
      <c r="W22" s="351"/>
      <c r="X22" s="352"/>
      <c r="Y22" s="352"/>
      <c r="Z22" s="351"/>
      <c r="AA22" s="351"/>
      <c r="AB22" s="351"/>
      <c r="AC22" s="351"/>
      <c r="AD22" s="351"/>
      <c r="AE22" s="352"/>
      <c r="AF22" s="352"/>
      <c r="AG22" s="351"/>
      <c r="AH22" s="351"/>
      <c r="AI22" s="344"/>
      <c r="AJ22" s="323">
        <f t="shared" si="5"/>
        <v>28.8</v>
      </c>
      <c r="AK22" s="324">
        <f t="shared" si="0"/>
        <v>0</v>
      </c>
      <c r="AL22" s="324">
        <f t="shared" si="1"/>
        <v>4</v>
      </c>
      <c r="AM22" s="325">
        <f t="shared" si="2"/>
        <v>28.8</v>
      </c>
      <c r="AN22" s="327">
        <f t="shared" si="3"/>
        <v>4</v>
      </c>
      <c r="AP22" s="32"/>
      <c r="AQ22" s="32"/>
      <c r="AR22" s="188"/>
      <c r="AS22" s="32"/>
      <c r="AV22" s="167">
        <f t="shared" si="6"/>
        <v>17</v>
      </c>
      <c r="AW22" s="32" t="str">
        <f>IF(AY22=0," ",VLOOKUP(AY22,'Список рабочих'!A$1:B$162,2,0))</f>
        <v>Платонов Д. С.</v>
      </c>
      <c r="AX22" s="32">
        <f>IF(AY22=0," ",VLOOKUP(AY22,'Список рабочих'!A$1:C$202,3,0))</f>
        <v>3</v>
      </c>
      <c r="AY22" s="32" t="s">
        <v>221</v>
      </c>
      <c r="AZ22" s="32" t="s">
        <v>414</v>
      </c>
    </row>
    <row r="23" spans="1:52">
      <c r="A23" s="189">
        <f t="shared" si="4"/>
        <v>21</v>
      </c>
      <c r="B23" s="186" t="str">
        <f>IF(D23=0," ",VLOOKUP(D23,'Список рабочих'!A$1:B$240,2,0))</f>
        <v>Мамонтов Д. П.</v>
      </c>
      <c r="C23" s="187">
        <f>IF(D23=0," ",VLOOKUP(D23,'Список рабочих'!A$1:C$202,3,0))</f>
        <v>4</v>
      </c>
      <c r="D23" s="188" t="s">
        <v>454</v>
      </c>
      <c r="E23" s="353"/>
      <c r="F23" s="352"/>
      <c r="G23" s="348"/>
      <c r="H23" s="348"/>
      <c r="I23" s="348"/>
      <c r="J23" s="348"/>
      <c r="K23" s="348"/>
      <c r="L23" s="348"/>
      <c r="M23" s="349">
        <v>7.2</v>
      </c>
      <c r="N23" s="349">
        <v>7.2</v>
      </c>
      <c r="O23" s="366">
        <v>7.2</v>
      </c>
      <c r="P23" s="351" t="s">
        <v>427</v>
      </c>
      <c r="Q23" s="352"/>
      <c r="R23" s="352"/>
      <c r="S23" s="351"/>
      <c r="T23" s="351"/>
      <c r="U23" s="351"/>
      <c r="V23" s="351"/>
      <c r="W23" s="351"/>
      <c r="X23" s="352"/>
      <c r="Y23" s="352"/>
      <c r="Z23" s="351"/>
      <c r="AA23" s="351"/>
      <c r="AB23" s="351"/>
      <c r="AC23" s="351"/>
      <c r="AD23" s="351"/>
      <c r="AE23" s="352"/>
      <c r="AF23" s="352"/>
      <c r="AG23" s="351"/>
      <c r="AH23" s="351"/>
      <c r="AI23" s="344"/>
      <c r="AJ23" s="323">
        <f t="shared" si="5"/>
        <v>21.6</v>
      </c>
      <c r="AK23" s="324">
        <f t="shared" si="0"/>
        <v>0</v>
      </c>
      <c r="AL23" s="324">
        <f t="shared" si="1"/>
        <v>3</v>
      </c>
      <c r="AM23" s="325">
        <f t="shared" si="2"/>
        <v>21.6</v>
      </c>
      <c r="AN23" s="327">
        <f t="shared" si="3"/>
        <v>3</v>
      </c>
      <c r="AP23" s="32"/>
      <c r="AQ23" s="32"/>
      <c r="AR23" s="188"/>
      <c r="AS23" s="32"/>
      <c r="AV23" s="167">
        <v>18</v>
      </c>
      <c r="AW23" s="32" t="str">
        <f>IF(AY23=0," ",VLOOKUP(AY23,'Список рабочих'!A$1:B$162,2,0))</f>
        <v>Приходько А. А.</v>
      </c>
      <c r="AX23" s="32">
        <f>IF(AY23=0," ",VLOOKUP(AY23,'Список рабочих'!A$1:C$202,3,0))</f>
        <v>5</v>
      </c>
      <c r="AY23" s="165" t="s">
        <v>66</v>
      </c>
      <c r="AZ23" s="32" t="s">
        <v>414</v>
      </c>
    </row>
    <row r="24" spans="1:52">
      <c r="A24" s="189">
        <f t="shared" si="4"/>
        <v>22</v>
      </c>
      <c r="B24" s="186" t="str">
        <f>IF(D24=0," ",VLOOKUP(D24,'Список рабочих'!A$1:B$240,2,0))</f>
        <v>Медведев В. К.</v>
      </c>
      <c r="C24" s="187">
        <f>IF(D24=0," ",VLOOKUP(D24,'Список рабочих'!A$1:C$202,3,0))</f>
        <v>4</v>
      </c>
      <c r="D24" s="191" t="s">
        <v>237</v>
      </c>
      <c r="E24" s="353"/>
      <c r="F24" s="353"/>
      <c r="G24" s="353"/>
      <c r="H24" s="353"/>
      <c r="I24" s="352"/>
      <c r="J24" s="352"/>
      <c r="K24" s="352"/>
      <c r="L24" s="352"/>
      <c r="M24" s="351"/>
      <c r="N24" s="351"/>
      <c r="O24" s="351"/>
      <c r="P24" s="351"/>
      <c r="Q24" s="352"/>
      <c r="R24" s="352"/>
      <c r="S24" s="351"/>
      <c r="T24" s="351"/>
      <c r="U24" s="351"/>
      <c r="V24" s="351"/>
      <c r="W24" s="351"/>
      <c r="X24" s="352"/>
      <c r="Y24" s="352"/>
      <c r="Z24" s="351"/>
      <c r="AA24" s="351"/>
      <c r="AB24" s="351"/>
      <c r="AC24" s="351"/>
      <c r="AD24" s="351"/>
      <c r="AE24" s="352"/>
      <c r="AF24" s="352"/>
      <c r="AG24" s="351"/>
      <c r="AH24" s="351"/>
      <c r="AI24" s="344"/>
      <c r="AJ24" s="323">
        <f t="shared" si="5"/>
        <v>0</v>
      </c>
      <c r="AK24" s="324">
        <f t="shared" si="0"/>
        <v>0</v>
      </c>
      <c r="AL24" s="324">
        <f t="shared" si="1"/>
        <v>0</v>
      </c>
      <c r="AM24" s="325">
        <f t="shared" si="2"/>
        <v>0</v>
      </c>
      <c r="AN24" s="327">
        <f t="shared" si="3"/>
        <v>0</v>
      </c>
      <c r="AP24" s="32"/>
      <c r="AQ24" s="32"/>
      <c r="AR24" s="188"/>
      <c r="AS24" s="32"/>
      <c r="AV24" s="167">
        <v>19</v>
      </c>
      <c r="AW24" s="32" t="str">
        <f>IF(AY24=0," ",VLOOKUP(AY24,'Список рабочих'!A$1:B$162,2,0))</f>
        <v>Рыбалкина Е. Г.</v>
      </c>
      <c r="AX24" s="32">
        <f>IF(AY24=0," ",VLOOKUP(AY24,'Список рабочих'!A$1:C$202,3,0))</f>
        <v>4</v>
      </c>
      <c r="AY24" s="32" t="s">
        <v>135</v>
      </c>
      <c r="AZ24" s="32" t="s">
        <v>415</v>
      </c>
    </row>
    <row r="25" spans="1:52">
      <c r="A25" s="189">
        <f t="shared" si="4"/>
        <v>23</v>
      </c>
      <c r="B25" s="186" t="str">
        <f>IF(D25=0," ",VLOOKUP(D25,'Список рабочих'!A$1:B$240,2,0))</f>
        <v>Мельников А. В.</v>
      </c>
      <c r="C25" s="187">
        <f>IF(D25=0," ",VLOOKUP(D25,'Список рабочих'!A$1:C$202,3,0))</f>
        <v>5</v>
      </c>
      <c r="D25" s="188" t="s">
        <v>119</v>
      </c>
      <c r="E25" s="353"/>
      <c r="F25" s="353"/>
      <c r="G25" s="353"/>
      <c r="H25" s="352"/>
      <c r="I25" s="352"/>
      <c r="J25" s="352"/>
      <c r="K25" s="352"/>
      <c r="L25" s="352"/>
      <c r="M25" s="351"/>
      <c r="N25" s="351"/>
      <c r="O25" s="349"/>
      <c r="P25" s="351"/>
      <c r="Q25" s="352"/>
      <c r="R25" s="352"/>
      <c r="S25" s="351"/>
      <c r="T25" s="351"/>
      <c r="U25" s="351"/>
      <c r="V25" s="351"/>
      <c r="W25" s="351"/>
      <c r="X25" s="352"/>
      <c r="Y25" s="352"/>
      <c r="Z25" s="351"/>
      <c r="AA25" s="351"/>
      <c r="AB25" s="351"/>
      <c r="AC25" s="351"/>
      <c r="AD25" s="351"/>
      <c r="AE25" s="352"/>
      <c r="AF25" s="352"/>
      <c r="AG25" s="351"/>
      <c r="AH25" s="351"/>
      <c r="AI25" s="344"/>
      <c r="AJ25" s="323">
        <f t="shared" si="5"/>
        <v>0</v>
      </c>
      <c r="AK25" s="324">
        <f t="shared" si="0"/>
        <v>0</v>
      </c>
      <c r="AL25" s="324">
        <f t="shared" si="1"/>
        <v>0</v>
      </c>
      <c r="AM25" s="325">
        <f t="shared" si="2"/>
        <v>0</v>
      </c>
      <c r="AN25" s="327">
        <f t="shared" si="3"/>
        <v>0</v>
      </c>
      <c r="AP25" s="32"/>
      <c r="AQ25" s="32"/>
      <c r="AR25" s="188"/>
      <c r="AS25" s="32"/>
      <c r="AV25" s="167">
        <v>20</v>
      </c>
      <c r="AW25" s="32" t="str">
        <f>IF(AY25=0," ",VLOOKUP(AY25,'Список рабочих'!A$1:B$162,2,0))</f>
        <v>Саноян А. А.</v>
      </c>
      <c r="AX25" s="32">
        <f>IF(AY25=0," ",VLOOKUP(AY25,'Список рабочих'!A$1:C$202,3,0))</f>
        <v>3</v>
      </c>
      <c r="AY25" s="32" t="s">
        <v>48</v>
      </c>
      <c r="AZ25" s="32" t="s">
        <v>415</v>
      </c>
    </row>
    <row r="26" spans="1:52">
      <c r="A26" s="189">
        <f t="shared" si="4"/>
        <v>24</v>
      </c>
      <c r="B26" s="186" t="str">
        <f>IF(D26=0," ",VLOOKUP(D26,'Список рабочих'!A$1:B$240,2,0))</f>
        <v>Митнев А. П.</v>
      </c>
      <c r="C26" s="187">
        <f>IF(D26=0," ",VLOOKUP(D26,'Список рабочих'!A$1:C$202,3,0))</f>
        <v>3</v>
      </c>
      <c r="D26" s="188" t="s">
        <v>219</v>
      </c>
      <c r="E26" s="353"/>
      <c r="F26" s="353"/>
      <c r="G26" s="353"/>
      <c r="H26" s="353"/>
      <c r="I26" s="353"/>
      <c r="J26" s="352"/>
      <c r="K26" s="352"/>
      <c r="L26" s="352"/>
      <c r="M26" s="351">
        <v>7.2</v>
      </c>
      <c r="N26" s="349">
        <v>7.2</v>
      </c>
      <c r="O26" s="349">
        <v>7.2</v>
      </c>
      <c r="P26" s="351">
        <v>7.2</v>
      </c>
      <c r="Q26" s="352"/>
      <c r="R26" s="352"/>
      <c r="S26" s="351"/>
      <c r="T26" s="351"/>
      <c r="U26" s="351"/>
      <c r="V26" s="351"/>
      <c r="W26" s="351"/>
      <c r="X26" s="352"/>
      <c r="Y26" s="352"/>
      <c r="Z26" s="351"/>
      <c r="AA26" s="351"/>
      <c r="AB26" s="351"/>
      <c r="AC26" s="351"/>
      <c r="AD26" s="351"/>
      <c r="AE26" s="352"/>
      <c r="AF26" s="352"/>
      <c r="AG26" s="351"/>
      <c r="AH26" s="351"/>
      <c r="AI26" s="344"/>
      <c r="AJ26" s="323">
        <f t="shared" si="5"/>
        <v>28.8</v>
      </c>
      <c r="AK26" s="324">
        <f t="shared" si="0"/>
        <v>0</v>
      </c>
      <c r="AL26" s="324">
        <f t="shared" si="1"/>
        <v>4</v>
      </c>
      <c r="AM26" s="325">
        <f t="shared" si="2"/>
        <v>28.8</v>
      </c>
      <c r="AN26" s="327">
        <f t="shared" si="3"/>
        <v>4</v>
      </c>
      <c r="AP26" s="32"/>
      <c r="AQ26" s="32"/>
      <c r="AR26" s="188"/>
      <c r="AS26" s="32"/>
      <c r="AV26" s="167">
        <f t="shared" si="6"/>
        <v>21</v>
      </c>
      <c r="AW26" s="32" t="str">
        <f>IF(AY26=0," ",VLOOKUP(AY26,'Список рабочих'!A$1:B$162,2,0))</f>
        <v>Свояков Н. А.</v>
      </c>
      <c r="AX26" s="32">
        <f>IF(AY26=0," ",VLOOKUP(AY26,'Список рабочих'!A$1:C$202,3,0))</f>
        <v>4</v>
      </c>
      <c r="AY26" s="32" t="s">
        <v>49</v>
      </c>
      <c r="AZ26" s="32" t="s">
        <v>415</v>
      </c>
    </row>
    <row r="27" spans="1:52">
      <c r="A27" s="189">
        <f t="shared" si="4"/>
        <v>25</v>
      </c>
      <c r="B27" s="186" t="str">
        <f>IF(D27=0," ",VLOOKUP(D27,'Список рабочих'!A$1:B$240,2,0))</f>
        <v>Михайлов В. В.</v>
      </c>
      <c r="C27" s="187">
        <f>IF(D27=0," ",VLOOKUP(D27,'Список рабочих'!A$1:C$202,3,0))</f>
        <v>3</v>
      </c>
      <c r="D27" s="188" t="s">
        <v>413</v>
      </c>
      <c r="E27" s="353"/>
      <c r="F27" s="353"/>
      <c r="G27" s="353"/>
      <c r="H27" s="353"/>
      <c r="I27" s="348"/>
      <c r="J27" s="348"/>
      <c r="K27" s="348"/>
      <c r="L27" s="348"/>
      <c r="M27" s="349">
        <v>7.2</v>
      </c>
      <c r="N27" s="349">
        <v>7.2</v>
      </c>
      <c r="O27" s="349">
        <v>7.2</v>
      </c>
      <c r="P27" s="351">
        <v>7.2</v>
      </c>
      <c r="Q27" s="352"/>
      <c r="R27" s="352"/>
      <c r="S27" s="351"/>
      <c r="T27" s="351"/>
      <c r="U27" s="351"/>
      <c r="V27" s="351"/>
      <c r="W27" s="351"/>
      <c r="X27" s="352"/>
      <c r="Y27" s="352"/>
      <c r="Z27" s="351"/>
      <c r="AA27" s="351"/>
      <c r="AB27" s="351"/>
      <c r="AC27" s="351"/>
      <c r="AD27" s="351"/>
      <c r="AE27" s="352"/>
      <c r="AF27" s="352"/>
      <c r="AG27" s="351"/>
      <c r="AH27" s="351"/>
      <c r="AI27" s="344"/>
      <c r="AJ27" s="323">
        <f t="shared" si="5"/>
        <v>28.8</v>
      </c>
      <c r="AK27" s="324">
        <f t="shared" si="0"/>
        <v>0</v>
      </c>
      <c r="AL27" s="324">
        <f t="shared" si="1"/>
        <v>4</v>
      </c>
      <c r="AM27" s="325">
        <f t="shared" si="2"/>
        <v>28.8</v>
      </c>
      <c r="AN27" s="327">
        <f t="shared" si="3"/>
        <v>4</v>
      </c>
      <c r="AP27" s="32"/>
      <c r="AQ27" s="32"/>
      <c r="AR27" s="191"/>
      <c r="AS27" s="32"/>
      <c r="AV27" s="167">
        <f t="shared" si="6"/>
        <v>22</v>
      </c>
      <c r="AW27" s="32" t="str">
        <f>IF(AY27=0," ",VLOOKUP(AY27,'Список рабочих'!A$1:B$162,2,0))</f>
        <v>Сухарев А.А</v>
      </c>
      <c r="AX27" s="32">
        <f>IF(AY27=0," ",VLOOKUP(AY27,'Список рабочих'!A$1:C$202,3,0))</f>
        <v>3</v>
      </c>
      <c r="AY27" s="32" t="s">
        <v>393</v>
      </c>
      <c r="AZ27" s="32" t="s">
        <v>414</v>
      </c>
    </row>
    <row r="28" spans="1:52">
      <c r="A28" s="189">
        <f t="shared" si="4"/>
        <v>26</v>
      </c>
      <c r="B28" s="186" t="str">
        <f>IF(D28=0," ",VLOOKUP(D28,'Список рабочих'!A$1:B$240,2,0))</f>
        <v>Мотовилин Э.В.</v>
      </c>
      <c r="C28" s="187">
        <f>IF(D28=0," ",VLOOKUP(D28,'Список рабочих'!A$1:C$202,3,0))</f>
        <v>3</v>
      </c>
      <c r="D28" s="188" t="s">
        <v>215</v>
      </c>
      <c r="E28" s="353"/>
      <c r="F28" s="352"/>
      <c r="G28" s="353"/>
      <c r="H28" s="348"/>
      <c r="I28" s="348"/>
      <c r="J28" s="348"/>
      <c r="K28" s="348"/>
      <c r="L28" s="348"/>
      <c r="M28" s="349">
        <v>7.2</v>
      </c>
      <c r="N28" s="351">
        <v>7.2</v>
      </c>
      <c r="O28" s="351">
        <v>7.2</v>
      </c>
      <c r="P28" s="351">
        <v>7.2</v>
      </c>
      <c r="Q28" s="352"/>
      <c r="R28" s="352"/>
      <c r="S28" s="351"/>
      <c r="T28" s="351"/>
      <c r="U28" s="351"/>
      <c r="V28" s="351"/>
      <c r="W28" s="351"/>
      <c r="X28" s="352"/>
      <c r="Y28" s="352"/>
      <c r="Z28" s="351"/>
      <c r="AA28" s="351"/>
      <c r="AB28" s="351"/>
      <c r="AC28" s="351"/>
      <c r="AD28" s="351"/>
      <c r="AE28" s="352"/>
      <c r="AF28" s="352"/>
      <c r="AG28" s="351"/>
      <c r="AH28" s="351"/>
      <c r="AI28" s="344"/>
      <c r="AJ28" s="323">
        <f t="shared" si="5"/>
        <v>28.8</v>
      </c>
      <c r="AK28" s="324">
        <f t="shared" si="0"/>
        <v>0</v>
      </c>
      <c r="AL28" s="324">
        <f t="shared" si="1"/>
        <v>4</v>
      </c>
      <c r="AM28" s="325">
        <f t="shared" si="2"/>
        <v>28.8</v>
      </c>
      <c r="AN28" s="327">
        <f t="shared" si="3"/>
        <v>4</v>
      </c>
      <c r="AP28" s="32"/>
      <c r="AQ28" s="32"/>
      <c r="AR28" s="188"/>
      <c r="AS28" s="32"/>
      <c r="AV28" s="167">
        <f t="shared" si="6"/>
        <v>23</v>
      </c>
      <c r="AW28" s="32" t="str">
        <f>IF(AY28=0," ",VLOOKUP(AY28,'Список рабочих'!A$1:B$162,2,0))</f>
        <v>Сухопаров С. В.</v>
      </c>
      <c r="AX28" s="32">
        <f>IF(AY28=0," ",VLOOKUP(AY28,'Список рабочих'!A$1:C$202,3,0))</f>
        <v>4</v>
      </c>
      <c r="AY28" s="32" t="s">
        <v>50</v>
      </c>
      <c r="AZ28" s="32" t="s">
        <v>415</v>
      </c>
    </row>
    <row r="29" spans="1:52">
      <c r="A29" s="189">
        <f t="shared" si="4"/>
        <v>27</v>
      </c>
      <c r="B29" s="193" t="str">
        <f>IF(D29=0," ",VLOOKUP(D29,'Список рабочих'!A$1:B$240,2,0))</f>
        <v>Новицкий Р. П.</v>
      </c>
      <c r="C29" s="194">
        <f>IF(D29=0," ",VLOOKUP(D29,'Список рабочих'!A$1:C$202,3,0))</f>
        <v>2</v>
      </c>
      <c r="D29" s="191" t="s">
        <v>470</v>
      </c>
      <c r="E29" s="353"/>
      <c r="F29" s="353"/>
      <c r="G29" s="353"/>
      <c r="H29" s="353"/>
      <c r="I29" s="353"/>
      <c r="J29" s="352"/>
      <c r="K29" s="352"/>
      <c r="L29" s="352"/>
      <c r="M29" s="351">
        <v>7.2</v>
      </c>
      <c r="N29" s="351">
        <v>4</v>
      </c>
      <c r="O29" s="351">
        <v>7.2</v>
      </c>
      <c r="P29" s="351">
        <v>7.2</v>
      </c>
      <c r="Q29" s="352"/>
      <c r="R29" s="352"/>
      <c r="S29" s="351"/>
      <c r="T29" s="351"/>
      <c r="U29" s="351"/>
      <c r="V29" s="351"/>
      <c r="W29" s="351"/>
      <c r="X29" s="352"/>
      <c r="Y29" s="352"/>
      <c r="Z29" s="351"/>
      <c r="AA29" s="351"/>
      <c r="AB29" s="351"/>
      <c r="AC29" s="351"/>
      <c r="AD29" s="351"/>
      <c r="AE29" s="352"/>
      <c r="AF29" s="352"/>
      <c r="AG29" s="351"/>
      <c r="AH29" s="351"/>
      <c r="AI29" s="344"/>
      <c r="AJ29" s="323">
        <f t="shared" si="5"/>
        <v>25.599999999999998</v>
      </c>
      <c r="AK29" s="324">
        <f t="shared" si="0"/>
        <v>0</v>
      </c>
      <c r="AL29" s="324">
        <f t="shared" si="1"/>
        <v>4</v>
      </c>
      <c r="AM29" s="325">
        <f t="shared" si="2"/>
        <v>25.599999999999998</v>
      </c>
      <c r="AN29" s="327">
        <f t="shared" si="3"/>
        <v>4</v>
      </c>
      <c r="AP29" s="32"/>
      <c r="AQ29" s="32"/>
      <c r="AR29" s="191"/>
      <c r="AS29" s="32"/>
      <c r="AV29" s="167">
        <f t="shared" si="6"/>
        <v>24</v>
      </c>
      <c r="AW29" s="32" t="str">
        <f>IF(AY29=0," ",VLOOKUP(AY29,'Список рабочих'!A$1:B$162,2,0))</f>
        <v>Томилова В. И.</v>
      </c>
      <c r="AX29" s="32">
        <f>IF(AY29=0," ",VLOOKUP(AY29,'Список рабочих'!A$1:C$202,3,0))</f>
        <v>4</v>
      </c>
      <c r="AY29" s="32" t="s">
        <v>139</v>
      </c>
      <c r="AZ29" s="32" t="s">
        <v>415</v>
      </c>
    </row>
    <row r="30" spans="1:52">
      <c r="A30" s="189">
        <f t="shared" si="4"/>
        <v>28</v>
      </c>
      <c r="B30" s="186" t="str">
        <f>IF(D30=0," ",VLOOKUP(D30,'Список рабочих'!A$1:B$240,2,0))</f>
        <v>Остапчук В. В.</v>
      </c>
      <c r="C30" s="187">
        <f>IF(D30=0," ",VLOOKUP(D30,'Список рабочих'!A$1:C$202,3,0))</f>
        <v>5</v>
      </c>
      <c r="D30" s="188" t="s">
        <v>391</v>
      </c>
      <c r="E30" s="353"/>
      <c r="F30" s="353"/>
      <c r="G30" s="353"/>
      <c r="H30" s="352"/>
      <c r="I30" s="352"/>
      <c r="J30" s="352"/>
      <c r="K30" s="357"/>
      <c r="L30" s="352"/>
      <c r="M30" s="351"/>
      <c r="N30" s="351"/>
      <c r="O30" s="351"/>
      <c r="P30" s="351"/>
      <c r="Q30" s="352"/>
      <c r="R30" s="352"/>
      <c r="S30" s="351"/>
      <c r="T30" s="351"/>
      <c r="U30" s="351"/>
      <c r="V30" s="351"/>
      <c r="W30" s="351"/>
      <c r="X30" s="352"/>
      <c r="Y30" s="352"/>
      <c r="Z30" s="351"/>
      <c r="AA30" s="351"/>
      <c r="AB30" s="351"/>
      <c r="AC30" s="351"/>
      <c r="AD30" s="351"/>
      <c r="AE30" s="352"/>
      <c r="AF30" s="352"/>
      <c r="AG30" s="351"/>
      <c r="AH30" s="351"/>
      <c r="AI30" s="344"/>
      <c r="AJ30" s="323">
        <f t="shared" si="5"/>
        <v>0</v>
      </c>
      <c r="AK30" s="324">
        <f t="shared" si="0"/>
        <v>0</v>
      </c>
      <c r="AL30" s="324">
        <f t="shared" si="1"/>
        <v>0</v>
      </c>
      <c r="AM30" s="325">
        <f t="shared" si="2"/>
        <v>0</v>
      </c>
      <c r="AN30" s="327">
        <f t="shared" si="3"/>
        <v>0</v>
      </c>
      <c r="AP30" s="32"/>
      <c r="AQ30" s="32"/>
      <c r="AR30" s="188"/>
      <c r="AS30" s="32"/>
      <c r="AV30" s="167">
        <f t="shared" si="6"/>
        <v>25</v>
      </c>
      <c r="AW30" s="32" t="str">
        <f>IF(AY30=0," ",VLOOKUP(AY30,'Список рабочих'!A$1:B$162,2,0))</f>
        <v>Хробостова Т. Ю.</v>
      </c>
      <c r="AX30" s="32">
        <f>IF(AY30=0," ",VLOOKUP(AY30,'Список рабочих'!A$1:C$202,3,0))</f>
        <v>4</v>
      </c>
      <c r="AY30" s="32" t="s">
        <v>151</v>
      </c>
      <c r="AZ30" s="32" t="s">
        <v>415</v>
      </c>
    </row>
    <row r="31" spans="1:52">
      <c r="A31" s="189">
        <f t="shared" si="4"/>
        <v>29</v>
      </c>
      <c r="B31" s="186" t="str">
        <f>IF(D31=0," ",VLOOKUP(D31,'Список рабочих'!A$1:B$240,2,0))</f>
        <v>Остапчук Н. К.</v>
      </c>
      <c r="C31" s="187">
        <f>IF(D31=0," ",VLOOKUP(D31,'Список рабочих'!A$1:C$202,3,0))</f>
        <v>4</v>
      </c>
      <c r="D31" s="191" t="s">
        <v>459</v>
      </c>
      <c r="E31" s="353"/>
      <c r="F31" s="353"/>
      <c r="G31" s="353"/>
      <c r="H31" s="352"/>
      <c r="I31" s="352"/>
      <c r="J31" s="352"/>
      <c r="K31" s="357"/>
      <c r="L31" s="352"/>
      <c r="M31" s="351"/>
      <c r="N31" s="351"/>
      <c r="O31" s="351"/>
      <c r="P31" s="351"/>
      <c r="Q31" s="352"/>
      <c r="R31" s="352"/>
      <c r="S31" s="351"/>
      <c r="T31" s="351"/>
      <c r="U31" s="351"/>
      <c r="V31" s="351"/>
      <c r="W31" s="351"/>
      <c r="X31" s="352"/>
      <c r="Y31" s="352"/>
      <c r="Z31" s="351"/>
      <c r="AA31" s="351"/>
      <c r="AB31" s="351"/>
      <c r="AC31" s="351"/>
      <c r="AD31" s="351"/>
      <c r="AE31" s="352"/>
      <c r="AF31" s="352"/>
      <c r="AG31" s="351"/>
      <c r="AH31" s="351"/>
      <c r="AI31" s="344"/>
      <c r="AJ31" s="323">
        <f t="shared" si="5"/>
        <v>0</v>
      </c>
      <c r="AK31" s="324">
        <f t="shared" si="0"/>
        <v>0</v>
      </c>
      <c r="AL31" s="324">
        <f t="shared" si="1"/>
        <v>0</v>
      </c>
      <c r="AM31" s="325">
        <f t="shared" si="2"/>
        <v>0</v>
      </c>
      <c r="AN31" s="327">
        <f t="shared" si="3"/>
        <v>0</v>
      </c>
      <c r="AP31" s="32"/>
      <c r="AQ31" s="32"/>
      <c r="AR31" s="188"/>
      <c r="AS31" s="32"/>
      <c r="AV31" s="167">
        <f t="shared" si="6"/>
        <v>26</v>
      </c>
      <c r="AW31" s="32" t="str">
        <f>IF(AY31=0," ",VLOOKUP(AY31,'Список рабочих'!A$1:B$162,2,0))</f>
        <v>Яруллин Р. Т.</v>
      </c>
      <c r="AX31" s="32">
        <f>IF(AY31=0," ",VLOOKUP(AY31,'Список рабочих'!A$1:C$202,3,0))</f>
        <v>3</v>
      </c>
      <c r="AY31" s="32" t="s">
        <v>411</v>
      </c>
      <c r="AZ31" s="32" t="s">
        <v>414</v>
      </c>
    </row>
    <row r="32" spans="1:52">
      <c r="A32" s="189">
        <f t="shared" si="4"/>
        <v>30</v>
      </c>
      <c r="B32" s="186" t="str">
        <f>IF(D32=0," ",VLOOKUP(D32,'Список рабочих'!A$1:B$240,2,0))</f>
        <v>Парри А. В.</v>
      </c>
      <c r="C32" s="187">
        <f>IF(D32=0," ",VLOOKUP(D32,'Список рабочих'!A$1:C$202,3,0))</f>
        <v>3</v>
      </c>
      <c r="D32" s="188" t="s">
        <v>46</v>
      </c>
      <c r="E32" s="353"/>
      <c r="F32" s="353"/>
      <c r="G32" s="353"/>
      <c r="H32" s="353"/>
      <c r="I32" s="353"/>
      <c r="J32" s="353"/>
      <c r="K32" s="353"/>
      <c r="L32" s="352"/>
      <c r="M32" s="351" t="s">
        <v>427</v>
      </c>
      <c r="N32" s="351">
        <v>7.2</v>
      </c>
      <c r="O32" s="351">
        <v>7.2</v>
      </c>
      <c r="P32" s="351">
        <v>7.2</v>
      </c>
      <c r="Q32" s="352"/>
      <c r="R32" s="352"/>
      <c r="S32" s="351"/>
      <c r="T32" s="351"/>
      <c r="U32" s="351"/>
      <c r="V32" s="351"/>
      <c r="W32" s="351"/>
      <c r="X32" s="352"/>
      <c r="Y32" s="352"/>
      <c r="Z32" s="351"/>
      <c r="AA32" s="351"/>
      <c r="AB32" s="351"/>
      <c r="AC32" s="351"/>
      <c r="AD32" s="351"/>
      <c r="AE32" s="352"/>
      <c r="AF32" s="352"/>
      <c r="AG32" s="351"/>
      <c r="AH32" s="351"/>
      <c r="AI32" s="344"/>
      <c r="AJ32" s="323">
        <f t="shared" si="5"/>
        <v>21.6</v>
      </c>
      <c r="AK32" s="324">
        <f t="shared" si="0"/>
        <v>0</v>
      </c>
      <c r="AL32" s="324">
        <f t="shared" si="1"/>
        <v>3</v>
      </c>
      <c r="AM32" s="325">
        <f t="shared" si="2"/>
        <v>21.6</v>
      </c>
      <c r="AN32" s="327">
        <f t="shared" si="3"/>
        <v>3</v>
      </c>
      <c r="AP32" s="32"/>
      <c r="AQ32" s="32"/>
      <c r="AR32" s="195"/>
      <c r="AS32" s="32"/>
      <c r="AV32" s="167">
        <f t="shared" si="6"/>
        <v>27</v>
      </c>
      <c r="AW32" s="32" t="str">
        <f>IF(AY32=0," ",VLOOKUP(AY32,'Список рабочих'!A$1:B$162,2,0))</f>
        <v>Васильев А. Ю.</v>
      </c>
      <c r="AX32" s="32">
        <f>IF(AY32=0," ",VLOOKUP(AY32,'Список рабочих'!A$1:C$202,3,0))</f>
        <v>5</v>
      </c>
      <c r="AY32" s="32" t="s">
        <v>12</v>
      </c>
      <c r="AZ32" s="32" t="s">
        <v>416</v>
      </c>
    </row>
    <row r="33" spans="1:52">
      <c r="A33" s="189">
        <f t="shared" si="4"/>
        <v>31</v>
      </c>
      <c r="B33" s="186" t="str">
        <f>IF(D33=0," ",VLOOKUP(D33,'Список рабочих'!A$1:B$240,2,0))</f>
        <v>Парри С. А.</v>
      </c>
      <c r="C33" s="187">
        <f>IF(D33=0," ",VLOOKUP(D33,'Список рабочих'!A$1:C$202,3,0))</f>
        <v>3</v>
      </c>
      <c r="D33" s="188" t="s">
        <v>153</v>
      </c>
      <c r="E33" s="353"/>
      <c r="F33" s="353"/>
      <c r="G33" s="353"/>
      <c r="H33" s="353"/>
      <c r="I33" s="353"/>
      <c r="J33" s="353"/>
      <c r="K33" s="353"/>
      <c r="L33" s="353"/>
      <c r="M33" s="349">
        <v>7.2</v>
      </c>
      <c r="N33" s="349">
        <v>7.2</v>
      </c>
      <c r="O33" s="349">
        <v>7.2</v>
      </c>
      <c r="P33" s="351">
        <v>7.2</v>
      </c>
      <c r="Q33" s="352"/>
      <c r="R33" s="352"/>
      <c r="S33" s="351"/>
      <c r="T33" s="351"/>
      <c r="U33" s="351"/>
      <c r="V33" s="351"/>
      <c r="W33" s="351"/>
      <c r="X33" s="352"/>
      <c r="Y33" s="352"/>
      <c r="Z33" s="351"/>
      <c r="AA33" s="351"/>
      <c r="AB33" s="351"/>
      <c r="AC33" s="351"/>
      <c r="AD33" s="351"/>
      <c r="AE33" s="352"/>
      <c r="AF33" s="352"/>
      <c r="AG33" s="351"/>
      <c r="AH33" s="351"/>
      <c r="AI33" s="344"/>
      <c r="AJ33" s="323">
        <f t="shared" si="5"/>
        <v>28.8</v>
      </c>
      <c r="AK33" s="324">
        <f t="shared" si="0"/>
        <v>0</v>
      </c>
      <c r="AL33" s="324">
        <f t="shared" si="1"/>
        <v>4</v>
      </c>
      <c r="AM33" s="325">
        <f>SUM(AK33,AJ33)</f>
        <v>28.8</v>
      </c>
      <c r="AN33" s="327">
        <f t="shared" si="3"/>
        <v>4</v>
      </c>
      <c r="AP33" s="32"/>
      <c r="AQ33" s="32"/>
      <c r="AR33" s="195"/>
      <c r="AS33" s="32"/>
      <c r="AV33" s="167">
        <f t="shared" si="6"/>
        <v>28</v>
      </c>
      <c r="AW33" s="32" t="str">
        <f>IF(AY33=0," ",VLOOKUP(AY33,'Список рабочих'!A$1:B$162,2,0))</f>
        <v>Казак А. В.</v>
      </c>
      <c r="AX33" s="32">
        <f>IF(AY33=0," ",VLOOKUP(AY33,'Список рабочих'!A$1:C$202,3,0))</f>
        <v>4</v>
      </c>
      <c r="AY33" s="32" t="s">
        <v>28</v>
      </c>
      <c r="AZ33" s="32" t="s">
        <v>416</v>
      </c>
    </row>
    <row r="34" spans="1:52">
      <c r="A34" s="189">
        <f t="shared" si="4"/>
        <v>32</v>
      </c>
      <c r="B34" s="186" t="str">
        <f>IF(D34=0," ",VLOOKUP(D34,'Список рабочих'!A$1:B$240,2,0))</f>
        <v>Паршуков В. О.</v>
      </c>
      <c r="C34" s="187">
        <f>IF(D34=0," ",VLOOKUP(D34,'Список рабочих'!A$1:C$202,3,0))</f>
        <v>3</v>
      </c>
      <c r="D34" s="195" t="s">
        <v>400</v>
      </c>
      <c r="E34" s="353"/>
      <c r="F34" s="353"/>
      <c r="G34" s="353"/>
      <c r="H34" s="348"/>
      <c r="I34" s="348"/>
      <c r="J34" s="348"/>
      <c r="K34" s="348"/>
      <c r="L34" s="348"/>
      <c r="M34" s="349">
        <v>7.2</v>
      </c>
      <c r="N34" s="349">
        <v>7.2</v>
      </c>
      <c r="O34" s="351">
        <v>7.2</v>
      </c>
      <c r="P34" s="351" t="s">
        <v>427</v>
      </c>
      <c r="Q34" s="352"/>
      <c r="R34" s="352"/>
      <c r="S34" s="351"/>
      <c r="T34" s="351"/>
      <c r="U34" s="351"/>
      <c r="V34" s="351"/>
      <c r="W34" s="351"/>
      <c r="X34" s="352"/>
      <c r="Y34" s="352"/>
      <c r="Z34" s="351"/>
      <c r="AA34" s="351"/>
      <c r="AB34" s="351"/>
      <c r="AC34" s="351"/>
      <c r="AD34" s="351"/>
      <c r="AE34" s="377"/>
      <c r="AF34" s="352"/>
      <c r="AG34" s="351"/>
      <c r="AH34" s="351"/>
      <c r="AI34" s="344"/>
      <c r="AJ34" s="323">
        <f t="shared" si="5"/>
        <v>21.6</v>
      </c>
      <c r="AK34" s="324">
        <f t="shared" si="0"/>
        <v>0</v>
      </c>
      <c r="AL34" s="324">
        <f t="shared" si="1"/>
        <v>3</v>
      </c>
      <c r="AM34" s="325">
        <f t="shared" si="2"/>
        <v>21.6</v>
      </c>
      <c r="AN34" s="326">
        <f t="shared" si="3"/>
        <v>3</v>
      </c>
      <c r="AP34" s="32"/>
      <c r="AQ34" s="32"/>
      <c r="AR34" s="195"/>
      <c r="AS34" s="32"/>
      <c r="AV34" s="167">
        <f t="shared" si="6"/>
        <v>29</v>
      </c>
      <c r="AW34" s="32" t="str">
        <f>IF(AY34=0," ",VLOOKUP(AY34,'Список рабочих'!A$1:B$162,2,0))</f>
        <v>Марьянков И. В.</v>
      </c>
      <c r="AX34" s="32">
        <f>IF(AY34=0," ",VLOOKUP(AY34,'Список рабочих'!A$1:C$202,3,0))</f>
        <v>5</v>
      </c>
      <c r="AY34" s="32" t="s">
        <v>34</v>
      </c>
      <c r="AZ34" s="32" t="s">
        <v>416</v>
      </c>
    </row>
    <row r="35" spans="1:52">
      <c r="A35" s="189">
        <f t="shared" si="4"/>
        <v>33</v>
      </c>
      <c r="B35" s="186" t="str">
        <f>IF(D35=0," ",VLOOKUP(D35,'Список рабочих'!A$1:B$240,2,0))</f>
        <v>Пахомов В. С.</v>
      </c>
      <c r="C35" s="187">
        <f>IF(D35=0," ",VLOOKUP(D35,'Список рабочих'!A$1:C$202,3,0))</f>
        <v>3</v>
      </c>
      <c r="D35" s="195" t="s">
        <v>62</v>
      </c>
      <c r="E35" s="353"/>
      <c r="F35" s="353"/>
      <c r="G35" s="353"/>
      <c r="H35" s="348"/>
      <c r="I35" s="348"/>
      <c r="J35" s="348"/>
      <c r="K35" s="348"/>
      <c r="L35" s="348"/>
      <c r="M35" s="349">
        <v>7.2</v>
      </c>
      <c r="N35" s="349">
        <v>7.2</v>
      </c>
      <c r="O35" s="349">
        <v>8</v>
      </c>
      <c r="P35" s="351">
        <v>8</v>
      </c>
      <c r="Q35" s="352"/>
      <c r="R35" s="352"/>
      <c r="S35" s="351"/>
      <c r="T35" s="351"/>
      <c r="U35" s="351"/>
      <c r="V35" s="351"/>
      <c r="W35" s="351"/>
      <c r="X35" s="352"/>
      <c r="Y35" s="352"/>
      <c r="Z35" s="351"/>
      <c r="AA35" s="351"/>
      <c r="AB35" s="351"/>
      <c r="AC35" s="351"/>
      <c r="AD35" s="351"/>
      <c r="AE35" s="352"/>
      <c r="AF35" s="352"/>
      <c r="AG35" s="351"/>
      <c r="AH35" s="351"/>
      <c r="AI35" s="344"/>
      <c r="AJ35" s="323">
        <f t="shared" si="5"/>
        <v>30.4</v>
      </c>
      <c r="AK35" s="324">
        <f t="shared" si="0"/>
        <v>0</v>
      </c>
      <c r="AL35" s="324">
        <f t="shared" si="1"/>
        <v>4</v>
      </c>
      <c r="AM35" s="325">
        <f t="shared" si="2"/>
        <v>30.4</v>
      </c>
      <c r="AN35" s="327">
        <f t="shared" si="3"/>
        <v>4</v>
      </c>
      <c r="AP35" s="32"/>
      <c r="AQ35" s="32"/>
      <c r="AR35" s="328"/>
      <c r="AS35" s="32"/>
      <c r="AV35" s="167">
        <f t="shared" si="6"/>
        <v>30</v>
      </c>
      <c r="AW35" s="32" t="str">
        <f>IF(AY35=0," ",VLOOKUP(AY35,'Список рабочих'!A$1:B$162,2,0))</f>
        <v>Медведев В. К.</v>
      </c>
      <c r="AX35" s="32">
        <f>IF(AY35=0," ",VLOOKUP(AY35,'Список рабочих'!A$1:C$202,3,0))</f>
        <v>4</v>
      </c>
      <c r="AY35" s="32" t="s">
        <v>237</v>
      </c>
      <c r="AZ35" s="32" t="s">
        <v>416</v>
      </c>
    </row>
    <row r="36" spans="1:52">
      <c r="A36" s="189">
        <f t="shared" si="4"/>
        <v>34</v>
      </c>
      <c r="B36" s="186" t="str">
        <f>IF(D36=0," ",VLOOKUP(D36,'Список рабочих'!A$1:B$240,2,0))</f>
        <v>Петрунин А. Н.</v>
      </c>
      <c r="C36" s="187">
        <f>IF(D36=0," ",VLOOKUP(D36,'Список рабочих'!A$1:C$202,3,0))</f>
        <v>5</v>
      </c>
      <c r="D36" s="195" t="s">
        <v>64</v>
      </c>
      <c r="E36" s="353"/>
      <c r="F36" s="353"/>
      <c r="G36" s="353"/>
      <c r="H36" s="353"/>
      <c r="I36" s="348"/>
      <c r="J36" s="348"/>
      <c r="K36" s="348"/>
      <c r="L36" s="352"/>
      <c r="M36" s="351">
        <v>7.2</v>
      </c>
      <c r="N36" s="351">
        <v>7.2</v>
      </c>
      <c r="O36" s="351">
        <v>7.2</v>
      </c>
      <c r="P36" s="351">
        <v>7.2</v>
      </c>
      <c r="Q36" s="352"/>
      <c r="R36" s="352"/>
      <c r="S36" s="351"/>
      <c r="T36" s="351"/>
      <c r="U36" s="351"/>
      <c r="V36" s="351"/>
      <c r="W36" s="351"/>
      <c r="X36" s="352"/>
      <c r="Y36" s="352"/>
      <c r="Z36" s="351"/>
      <c r="AA36" s="351"/>
      <c r="AB36" s="351"/>
      <c r="AC36" s="351"/>
      <c r="AD36" s="351"/>
      <c r="AE36" s="352"/>
      <c r="AF36" s="352"/>
      <c r="AG36" s="351"/>
      <c r="AH36" s="351"/>
      <c r="AI36" s="344"/>
      <c r="AJ36" s="323">
        <f t="shared" si="5"/>
        <v>28.8</v>
      </c>
      <c r="AK36" s="324">
        <f t="shared" si="0"/>
        <v>0</v>
      </c>
      <c r="AL36" s="324">
        <f t="shared" si="1"/>
        <v>4</v>
      </c>
      <c r="AM36" s="325">
        <f t="shared" si="2"/>
        <v>28.8</v>
      </c>
      <c r="AN36" s="327">
        <f t="shared" si="3"/>
        <v>4</v>
      </c>
      <c r="AP36" s="32"/>
      <c r="AQ36" s="32"/>
      <c r="AR36" s="191"/>
      <c r="AS36" s="32"/>
      <c r="AV36" s="167">
        <f t="shared" si="6"/>
        <v>31</v>
      </c>
      <c r="AW36" s="32" t="str">
        <f>IF(AY36=0," ",VLOOKUP(AY36,'Список рабочих'!A$1:B$162,2,0))</f>
        <v>Соловьев В. В.</v>
      </c>
      <c r="AX36" s="32">
        <f>IF(AY36=0," ",VLOOKUP(AY36,'Список рабочих'!A$1:C$202,3,0))</f>
        <v>4</v>
      </c>
      <c r="AY36" s="32" t="s">
        <v>235</v>
      </c>
      <c r="AZ36" s="32" t="s">
        <v>414</v>
      </c>
    </row>
    <row r="37" spans="1:52">
      <c r="A37" s="189">
        <f t="shared" si="4"/>
        <v>35</v>
      </c>
      <c r="B37" s="186" t="str">
        <f>IF(D37=0," ",VLOOKUP(D37,'Список рабочих'!A$1:B$240,2,0))</f>
        <v>Приходько А. А.</v>
      </c>
      <c r="C37" s="187">
        <f>IF(D37=0," ",VLOOKUP(D37,'Список рабочих'!A$1:C$202,3,0))</f>
        <v>5</v>
      </c>
      <c r="D37" s="328" t="s">
        <v>66</v>
      </c>
      <c r="E37" s="353"/>
      <c r="F37" s="353"/>
      <c r="G37" s="353"/>
      <c r="H37" s="352"/>
      <c r="I37" s="352"/>
      <c r="J37" s="352"/>
      <c r="K37" s="352"/>
      <c r="L37" s="352"/>
      <c r="M37" s="351">
        <v>7.2</v>
      </c>
      <c r="N37" s="351">
        <v>7.2</v>
      </c>
      <c r="O37" s="351">
        <v>7.2</v>
      </c>
      <c r="P37" s="351">
        <v>7.2</v>
      </c>
      <c r="Q37" s="352"/>
      <c r="R37" s="352"/>
      <c r="S37" s="361"/>
      <c r="T37" s="351"/>
      <c r="U37" s="351"/>
      <c r="V37" s="351"/>
      <c r="W37" s="351"/>
      <c r="X37" s="352"/>
      <c r="Y37" s="352"/>
      <c r="Z37" s="351"/>
      <c r="AA37" s="351"/>
      <c r="AB37" s="351"/>
      <c r="AC37" s="351"/>
      <c r="AD37" s="351"/>
      <c r="AE37" s="352"/>
      <c r="AF37" s="352"/>
      <c r="AG37" s="351"/>
      <c r="AH37" s="351"/>
      <c r="AI37" s="344"/>
      <c r="AJ37" s="323">
        <f t="shared" si="5"/>
        <v>28.8</v>
      </c>
      <c r="AK37" s="324">
        <f t="shared" si="0"/>
        <v>0</v>
      </c>
      <c r="AL37" s="324">
        <f t="shared" si="1"/>
        <v>4</v>
      </c>
      <c r="AM37" s="325">
        <f t="shared" si="2"/>
        <v>28.8</v>
      </c>
      <c r="AN37" s="327">
        <f t="shared" si="3"/>
        <v>4</v>
      </c>
      <c r="AP37" s="32"/>
      <c r="AQ37" s="32"/>
      <c r="AR37" s="191"/>
      <c r="AS37" s="32"/>
      <c r="AV37" s="32">
        <f t="shared" si="6"/>
        <v>32</v>
      </c>
      <c r="AW37" s="32" t="str">
        <f>IF(AY37=0," ",VLOOKUP(AY37,'Список рабочих'!A$1:B$162,2,0))</f>
        <v>Тулуш А. С.</v>
      </c>
      <c r="AX37" s="32">
        <f>IF(AY37=0," ",VLOOKUP(AY37,'Список рабочих'!A$1:C$202,3,0))</f>
        <v>5</v>
      </c>
      <c r="AY37" s="32" t="s">
        <v>42</v>
      </c>
      <c r="AZ37" s="32" t="s">
        <v>416</v>
      </c>
    </row>
    <row r="38" spans="1:52">
      <c r="A38" s="189">
        <f t="shared" si="4"/>
        <v>36</v>
      </c>
      <c r="B38" s="186" t="str">
        <f>IF(D38=0," ",VLOOKUP(D38,'Список рабочих'!A$1:B$240,2,0))</f>
        <v>Речинский В. А.</v>
      </c>
      <c r="C38" s="187">
        <f>IF(D38=0," ",VLOOKUP(D38,'Список рабочих'!A$1:C$202,3,0))</f>
        <v>4</v>
      </c>
      <c r="D38" s="191" t="s">
        <v>131</v>
      </c>
      <c r="E38" s="353"/>
      <c r="F38" s="353"/>
      <c r="G38" s="353"/>
      <c r="H38" s="348"/>
      <c r="I38" s="348"/>
      <c r="J38" s="348"/>
      <c r="K38" s="348"/>
      <c r="L38" s="348"/>
      <c r="M38" s="349">
        <v>7.2</v>
      </c>
      <c r="N38" s="351">
        <v>7.2</v>
      </c>
      <c r="O38" s="351">
        <v>8</v>
      </c>
      <c r="P38" s="351">
        <v>8</v>
      </c>
      <c r="Q38" s="352"/>
      <c r="R38" s="352"/>
      <c r="S38" s="351"/>
      <c r="T38" s="351"/>
      <c r="U38" s="351"/>
      <c r="V38" s="351"/>
      <c r="W38" s="351"/>
      <c r="X38" s="352"/>
      <c r="Y38" s="352"/>
      <c r="Z38" s="351"/>
      <c r="AA38" s="351"/>
      <c r="AB38" s="351"/>
      <c r="AC38" s="351"/>
      <c r="AD38" s="351"/>
      <c r="AE38" s="352"/>
      <c r="AF38" s="352"/>
      <c r="AG38" s="351"/>
      <c r="AH38" s="351"/>
      <c r="AI38" s="344"/>
      <c r="AJ38" s="323">
        <f t="shared" si="5"/>
        <v>30.4</v>
      </c>
      <c r="AK38" s="324">
        <f t="shared" si="0"/>
        <v>0</v>
      </c>
      <c r="AL38" s="324">
        <f t="shared" si="1"/>
        <v>4</v>
      </c>
      <c r="AM38" s="325">
        <f t="shared" si="2"/>
        <v>30.4</v>
      </c>
      <c r="AN38" s="327">
        <f t="shared" si="3"/>
        <v>4</v>
      </c>
      <c r="AP38" s="32"/>
      <c r="AQ38" s="32"/>
      <c r="AR38" s="191"/>
      <c r="AS38" s="32"/>
      <c r="AV38" s="32">
        <f t="shared" si="6"/>
        <v>33</v>
      </c>
      <c r="AW38" s="32" t="str">
        <f>IF(AY38=0," ",VLOOKUP(AY38,'Список рабочих'!A$1:B$162,2,0))</f>
        <v>Федосеев А.А.</v>
      </c>
      <c r="AX38" s="32">
        <f>IF(AY38=0," ",VLOOKUP(AY38,'Список рабочих'!A$1:C$202,3,0))</f>
        <v>4</v>
      </c>
      <c r="AY38" s="32" t="s">
        <v>378</v>
      </c>
      <c r="AZ38" s="32" t="s">
        <v>416</v>
      </c>
    </row>
    <row r="39" spans="1:52">
      <c r="A39" s="189">
        <f t="shared" si="4"/>
        <v>37</v>
      </c>
      <c r="B39" s="186" t="str">
        <f>IF(D39=0," ",VLOOKUP(D39,'Список рабочих'!A$1:B$240,2,0))</f>
        <v>Родин Д. В.</v>
      </c>
      <c r="C39" s="187">
        <f>IF(D39=0," ",VLOOKUP(D39,'Список рабочих'!A$1:C$202,3,0))</f>
        <v>3</v>
      </c>
      <c r="D39" s="191" t="s">
        <v>423</v>
      </c>
      <c r="E39" s="353"/>
      <c r="F39" s="353"/>
      <c r="G39" s="353"/>
      <c r="H39" s="353"/>
      <c r="I39" s="353"/>
      <c r="J39" s="353"/>
      <c r="K39" s="353"/>
      <c r="L39" s="353"/>
      <c r="M39" s="351">
        <v>7.2</v>
      </c>
      <c r="N39" s="351">
        <v>7.2</v>
      </c>
      <c r="O39" s="351">
        <v>7.2</v>
      </c>
      <c r="P39" s="351">
        <v>7.2</v>
      </c>
      <c r="Q39" s="352"/>
      <c r="R39" s="352"/>
      <c r="S39" s="351"/>
      <c r="T39" s="351"/>
      <c r="U39" s="351"/>
      <c r="V39" s="351"/>
      <c r="W39" s="351"/>
      <c r="X39" s="352"/>
      <c r="Y39" s="352"/>
      <c r="Z39" s="351"/>
      <c r="AA39" s="351"/>
      <c r="AB39" s="351"/>
      <c r="AC39" s="351"/>
      <c r="AD39" s="351"/>
      <c r="AE39" s="352"/>
      <c r="AF39" s="352"/>
      <c r="AG39" s="351"/>
      <c r="AH39" s="351"/>
      <c r="AI39" s="344"/>
      <c r="AJ39" s="323">
        <f t="shared" si="5"/>
        <v>28.8</v>
      </c>
      <c r="AK39" s="324">
        <f t="shared" si="0"/>
        <v>0</v>
      </c>
      <c r="AL39" s="324">
        <f t="shared" si="1"/>
        <v>4</v>
      </c>
      <c r="AM39" s="325">
        <f t="shared" si="2"/>
        <v>28.8</v>
      </c>
      <c r="AN39" s="327">
        <f t="shared" si="3"/>
        <v>4</v>
      </c>
      <c r="AP39" s="32"/>
      <c r="AQ39" s="32"/>
      <c r="AR39" s="191"/>
      <c r="AS39" s="32"/>
      <c r="AV39" s="32">
        <f t="shared" si="6"/>
        <v>34</v>
      </c>
      <c r="AW39" s="32" t="str">
        <f>IF(AY39=0," ",VLOOKUP(AY39,'Список рабочих'!A$1:B$162,2,0))</f>
        <v>Фещенко И. И.</v>
      </c>
      <c r="AX39" s="32">
        <f>IF(AY39=0," ",VLOOKUP(AY39,'Список рабочих'!A$1:C$202,3,0))</f>
        <v>6</v>
      </c>
      <c r="AY39" s="32" t="s">
        <v>41</v>
      </c>
      <c r="AZ39" s="32" t="s">
        <v>416</v>
      </c>
    </row>
    <row r="40" spans="1:52">
      <c r="A40" s="189">
        <f t="shared" si="4"/>
        <v>38</v>
      </c>
      <c r="B40" s="186" t="str">
        <f>IF(D40=0," ",VLOOKUP(D40,'Список рабочих'!A$1:B$240,2,0))</f>
        <v>Румянцев К. А.</v>
      </c>
      <c r="C40" s="187">
        <f>IF(D40=0," ",VLOOKUP(D40,'Список рабочих'!A$1:C$202,3,0))</f>
        <v>2</v>
      </c>
      <c r="D40" s="191" t="s">
        <v>464</v>
      </c>
      <c r="E40" s="353"/>
      <c r="F40" s="353"/>
      <c r="G40" s="353"/>
      <c r="H40" s="353"/>
      <c r="I40" s="353"/>
      <c r="J40" s="352"/>
      <c r="K40" s="352"/>
      <c r="L40" s="352"/>
      <c r="M40" s="351">
        <v>7.2</v>
      </c>
      <c r="N40" s="351">
        <v>7.2</v>
      </c>
      <c r="O40" s="351">
        <v>7.2</v>
      </c>
      <c r="P40" s="351">
        <v>7.2</v>
      </c>
      <c r="Q40" s="352"/>
      <c r="R40" s="352"/>
      <c r="S40" s="351"/>
      <c r="T40" s="351"/>
      <c r="U40" s="351"/>
      <c r="V40" s="351"/>
      <c r="W40" s="351"/>
      <c r="X40" s="352"/>
      <c r="Y40" s="352"/>
      <c r="Z40" s="351"/>
      <c r="AA40" s="351"/>
      <c r="AB40" s="351"/>
      <c r="AC40" s="351"/>
      <c r="AD40" s="351"/>
      <c r="AE40" s="352"/>
      <c r="AF40" s="352"/>
      <c r="AG40" s="351"/>
      <c r="AH40" s="351"/>
      <c r="AI40" s="344"/>
      <c r="AJ40" s="323">
        <f t="shared" si="5"/>
        <v>28.8</v>
      </c>
      <c r="AK40" s="324">
        <f t="shared" si="0"/>
        <v>0</v>
      </c>
      <c r="AL40" s="324">
        <f t="shared" si="1"/>
        <v>4</v>
      </c>
      <c r="AM40" s="325">
        <f t="shared" si="2"/>
        <v>28.8</v>
      </c>
      <c r="AN40" s="327">
        <f t="shared" si="3"/>
        <v>4</v>
      </c>
      <c r="AP40" s="32"/>
      <c r="AQ40" s="32"/>
      <c r="AR40" s="191"/>
      <c r="AS40" s="32"/>
    </row>
    <row r="41" spans="1:52">
      <c r="A41" s="189">
        <f t="shared" si="4"/>
        <v>39</v>
      </c>
      <c r="B41" s="186" t="str">
        <f>IF(D41=0," ",VLOOKUP(D41,'Список рабочих'!A$1:B$240,2,0))</f>
        <v>Рыбалкина Е. Г.</v>
      </c>
      <c r="C41" s="187">
        <f>IF(D41=0," ",VLOOKUP(D41,'Список рабочих'!A$1:C$202,3,0))</f>
        <v>4</v>
      </c>
      <c r="D41" s="191" t="s">
        <v>135</v>
      </c>
      <c r="E41" s="353"/>
      <c r="F41" s="353"/>
      <c r="G41" s="353"/>
      <c r="H41" s="352"/>
      <c r="I41" s="352"/>
      <c r="J41" s="352"/>
      <c r="K41" s="352"/>
      <c r="L41" s="352"/>
      <c r="M41" s="351"/>
      <c r="N41" s="351"/>
      <c r="O41" s="351"/>
      <c r="P41" s="351"/>
      <c r="Q41" s="352"/>
      <c r="R41" s="352"/>
      <c r="S41" s="351"/>
      <c r="T41" s="351"/>
      <c r="U41" s="351"/>
      <c r="V41" s="351"/>
      <c r="W41" s="351"/>
      <c r="X41" s="352"/>
      <c r="Y41" s="352"/>
      <c r="Z41" s="351"/>
      <c r="AA41" s="351"/>
      <c r="AB41" s="351"/>
      <c r="AC41" s="351"/>
      <c r="AD41" s="351"/>
      <c r="AE41" s="352"/>
      <c r="AF41" s="352"/>
      <c r="AG41" s="351"/>
      <c r="AH41" s="351"/>
      <c r="AI41" s="344"/>
      <c r="AJ41" s="323">
        <f t="shared" si="5"/>
        <v>0</v>
      </c>
      <c r="AK41" s="324">
        <f t="shared" si="0"/>
        <v>0</v>
      </c>
      <c r="AL41" s="324">
        <f t="shared" si="1"/>
        <v>0</v>
      </c>
      <c r="AM41" s="325">
        <f t="shared" si="2"/>
        <v>0</v>
      </c>
      <c r="AN41" s="327">
        <f t="shared" si="3"/>
        <v>0</v>
      </c>
      <c r="AP41" s="32"/>
      <c r="AQ41" s="32"/>
      <c r="AR41" s="191"/>
      <c r="AS41" s="32"/>
    </row>
    <row r="42" spans="1:52">
      <c r="A42" s="189">
        <f t="shared" si="4"/>
        <v>40</v>
      </c>
      <c r="B42" s="186" t="str">
        <f>IF(D42=0," ",VLOOKUP(D42,'Список рабочих'!A$1:B$240,2,0))</f>
        <v>Сакс Д. С.</v>
      </c>
      <c r="C42" s="187">
        <f>IF(D42=0," ",VLOOKUP(D42,'Список рабочих'!A$1:C$202,3,0))</f>
        <v>3</v>
      </c>
      <c r="D42" s="191" t="s">
        <v>103</v>
      </c>
      <c r="E42" s="353"/>
      <c r="F42" s="353"/>
      <c r="G42" s="353"/>
      <c r="H42" s="352"/>
      <c r="I42" s="352"/>
      <c r="J42" s="352"/>
      <c r="K42" s="352"/>
      <c r="L42" s="352"/>
      <c r="M42" s="351">
        <v>7.2</v>
      </c>
      <c r="N42" s="351">
        <v>7.2</v>
      </c>
      <c r="O42" s="351">
        <v>7.2</v>
      </c>
      <c r="P42" s="351">
        <v>7.2</v>
      </c>
      <c r="Q42" s="352"/>
      <c r="R42" s="352"/>
      <c r="S42" s="351"/>
      <c r="T42" s="351"/>
      <c r="U42" s="351"/>
      <c r="V42" s="351"/>
      <c r="W42" s="351"/>
      <c r="X42" s="352"/>
      <c r="Y42" s="352"/>
      <c r="Z42" s="351"/>
      <c r="AA42" s="351"/>
      <c r="AB42" s="351"/>
      <c r="AC42" s="351"/>
      <c r="AD42" s="351"/>
      <c r="AE42" s="352"/>
      <c r="AF42" s="352"/>
      <c r="AG42" s="351"/>
      <c r="AH42" s="351"/>
      <c r="AI42" s="344"/>
      <c r="AJ42" s="323">
        <f t="shared" si="5"/>
        <v>28.8</v>
      </c>
      <c r="AK42" s="324">
        <f t="shared" si="0"/>
        <v>0</v>
      </c>
      <c r="AL42" s="324">
        <f t="shared" si="1"/>
        <v>4</v>
      </c>
      <c r="AM42" s="325">
        <f t="shared" si="2"/>
        <v>28.8</v>
      </c>
      <c r="AN42" s="327">
        <f t="shared" si="3"/>
        <v>4</v>
      </c>
      <c r="AP42" s="32"/>
      <c r="AQ42" s="32"/>
      <c r="AR42" s="191"/>
      <c r="AS42" s="32"/>
    </row>
    <row r="43" spans="1:52">
      <c r="A43" s="189">
        <f t="shared" si="4"/>
        <v>41</v>
      </c>
      <c r="B43" s="186" t="str">
        <f>IF(D43=0," ",VLOOKUP(D43,'Список рабочих'!A$1:B$240,2,0))</f>
        <v>Самарец А. А.</v>
      </c>
      <c r="C43" s="187">
        <f>IF(D43=0," ",VLOOKUP(D43,'Список рабочих'!A$1:C$202,3,0))</f>
        <v>4</v>
      </c>
      <c r="D43" s="191" t="s">
        <v>68</v>
      </c>
      <c r="E43" s="353"/>
      <c r="F43" s="353"/>
      <c r="G43" s="353"/>
      <c r="H43" s="353"/>
      <c r="I43" s="353"/>
      <c r="J43" s="353"/>
      <c r="K43" s="353"/>
      <c r="L43" s="353"/>
      <c r="M43" s="351" t="s">
        <v>427</v>
      </c>
      <c r="N43" s="351">
        <v>7.2</v>
      </c>
      <c r="O43" s="349">
        <v>7.2</v>
      </c>
      <c r="P43" s="351"/>
      <c r="Q43" s="352"/>
      <c r="R43" s="352"/>
      <c r="S43" s="351"/>
      <c r="T43" s="351"/>
      <c r="U43" s="351"/>
      <c r="V43" s="351"/>
      <c r="W43" s="351"/>
      <c r="X43" s="352"/>
      <c r="Y43" s="352"/>
      <c r="Z43" s="351"/>
      <c r="AA43" s="351"/>
      <c r="AB43" s="351"/>
      <c r="AC43" s="351"/>
      <c r="AD43" s="351"/>
      <c r="AE43" s="352"/>
      <c r="AF43" s="352"/>
      <c r="AG43" s="351"/>
      <c r="AH43" s="351"/>
      <c r="AI43" s="344"/>
      <c r="AJ43" s="323">
        <f t="shared" si="5"/>
        <v>14.4</v>
      </c>
      <c r="AK43" s="324">
        <f t="shared" si="0"/>
        <v>0</v>
      </c>
      <c r="AL43" s="324">
        <f t="shared" si="1"/>
        <v>2</v>
      </c>
      <c r="AM43" s="325">
        <f t="shared" si="2"/>
        <v>14.4</v>
      </c>
      <c r="AN43" s="327">
        <f t="shared" si="3"/>
        <v>2</v>
      </c>
      <c r="AP43" s="32"/>
      <c r="AQ43" s="32"/>
      <c r="AR43" s="191"/>
      <c r="AS43" s="32"/>
    </row>
    <row r="44" spans="1:52">
      <c r="A44" s="189">
        <f t="shared" si="4"/>
        <v>42</v>
      </c>
      <c r="B44" s="186" t="str">
        <f>IF(D44=0," ",VLOOKUP(D44,'Список рабочих'!A$1:B$240,2,0))</f>
        <v>Свояков Н. А.</v>
      </c>
      <c r="C44" s="187">
        <f>IF(D44=0," ",VLOOKUP(D44,'Список рабочих'!A$1:C$202,3,0))</f>
        <v>4</v>
      </c>
      <c r="D44" s="191" t="s">
        <v>49</v>
      </c>
      <c r="E44" s="353"/>
      <c r="F44" s="353"/>
      <c r="G44" s="353"/>
      <c r="H44" s="348"/>
      <c r="I44" s="348"/>
      <c r="J44" s="348"/>
      <c r="K44" s="348"/>
      <c r="L44" s="348"/>
      <c r="M44" s="349"/>
      <c r="N44" s="349"/>
      <c r="O44" s="349"/>
      <c r="P44" s="351"/>
      <c r="Q44" s="352"/>
      <c r="R44" s="352"/>
      <c r="S44" s="351"/>
      <c r="T44" s="351"/>
      <c r="U44" s="351"/>
      <c r="V44" s="351"/>
      <c r="W44" s="351"/>
      <c r="X44" s="352"/>
      <c r="Y44" s="352"/>
      <c r="Z44" s="351"/>
      <c r="AA44" s="351"/>
      <c r="AB44" s="351"/>
      <c r="AC44" s="351"/>
      <c r="AD44" s="351"/>
      <c r="AE44" s="352"/>
      <c r="AF44" s="352"/>
      <c r="AG44" s="351"/>
      <c r="AH44" s="351"/>
      <c r="AI44" s="344"/>
      <c r="AJ44" s="323">
        <f t="shared" si="5"/>
        <v>0</v>
      </c>
      <c r="AK44" s="324">
        <f t="shared" si="0"/>
        <v>0</v>
      </c>
      <c r="AL44" s="324">
        <f t="shared" si="1"/>
        <v>0</v>
      </c>
      <c r="AM44" s="325">
        <f t="shared" si="2"/>
        <v>0</v>
      </c>
      <c r="AN44" s="326">
        <f t="shared" si="3"/>
        <v>0</v>
      </c>
      <c r="AP44" s="32"/>
      <c r="AQ44" s="32"/>
      <c r="AR44" s="191"/>
      <c r="AS44" s="32"/>
    </row>
    <row r="45" spans="1:52">
      <c r="A45" s="189">
        <f t="shared" si="4"/>
        <v>43</v>
      </c>
      <c r="B45" s="196" t="str">
        <f>IF(D45=0," ",VLOOKUP(D45,'Список рабочих'!A$1:B$240,2,0))</f>
        <v>Семенов М. А.</v>
      </c>
      <c r="C45" s="197">
        <f>IF(D45=0," ",VLOOKUP(D45,'Список рабочих'!A$1:C$202,3,0))</f>
        <v>3</v>
      </c>
      <c r="D45" s="191" t="s">
        <v>209</v>
      </c>
      <c r="E45" s="353"/>
      <c r="F45" s="353"/>
      <c r="G45" s="353"/>
      <c r="H45" s="348"/>
      <c r="I45" s="348"/>
      <c r="J45" s="348"/>
      <c r="K45" s="348"/>
      <c r="L45" s="348"/>
      <c r="M45" s="349">
        <v>7.2</v>
      </c>
      <c r="N45" s="349">
        <v>7.2</v>
      </c>
      <c r="O45" s="351">
        <v>7.2</v>
      </c>
      <c r="P45" s="351">
        <v>7.2</v>
      </c>
      <c r="Q45" s="352"/>
      <c r="R45" s="352"/>
      <c r="S45" s="351"/>
      <c r="T45" s="351"/>
      <c r="U45" s="351"/>
      <c r="V45" s="351"/>
      <c r="W45" s="351"/>
      <c r="X45" s="352"/>
      <c r="Y45" s="352"/>
      <c r="Z45" s="351"/>
      <c r="AA45" s="351"/>
      <c r="AB45" s="351"/>
      <c r="AC45" s="351"/>
      <c r="AD45" s="351"/>
      <c r="AE45" s="352"/>
      <c r="AF45" s="352"/>
      <c r="AG45" s="351"/>
      <c r="AH45" s="351"/>
      <c r="AI45" s="344"/>
      <c r="AJ45" s="323">
        <f t="shared" si="5"/>
        <v>28.8</v>
      </c>
      <c r="AK45" s="324">
        <f t="shared" si="0"/>
        <v>0</v>
      </c>
      <c r="AL45" s="324">
        <f t="shared" si="1"/>
        <v>4</v>
      </c>
      <c r="AM45" s="325">
        <f t="shared" si="2"/>
        <v>28.8</v>
      </c>
      <c r="AN45" s="327">
        <f t="shared" si="3"/>
        <v>4</v>
      </c>
      <c r="AP45" s="32"/>
      <c r="AQ45" s="32"/>
      <c r="AR45" s="191"/>
      <c r="AS45" s="32"/>
    </row>
    <row r="46" spans="1:52">
      <c r="A46" s="189">
        <f t="shared" si="4"/>
        <v>44</v>
      </c>
      <c r="B46" s="196" t="str">
        <f>IF(D46=0," ",VLOOKUP(D46,'Список рабочих'!A$1:B$240,2,0))</f>
        <v>Скляренко С. В.</v>
      </c>
      <c r="C46" s="197">
        <f>IF(D46=0," ",VLOOKUP(D46,'Список рабочих'!A$1:C$202,3,0))</f>
        <v>2</v>
      </c>
      <c r="D46" s="191" t="s">
        <v>447</v>
      </c>
      <c r="E46" s="353"/>
      <c r="F46" s="353"/>
      <c r="G46" s="353"/>
      <c r="H46" s="353"/>
      <c r="I46" s="348"/>
      <c r="J46" s="348"/>
      <c r="K46" s="348"/>
      <c r="L46" s="348"/>
      <c r="M46" s="349"/>
      <c r="N46" s="351"/>
      <c r="O46" s="351"/>
      <c r="P46" s="351"/>
      <c r="Q46" s="352"/>
      <c r="R46" s="352"/>
      <c r="S46" s="351"/>
      <c r="T46" s="351"/>
      <c r="U46" s="351"/>
      <c r="V46" s="351"/>
      <c r="W46" s="351"/>
      <c r="X46" s="352"/>
      <c r="Y46" s="352"/>
      <c r="Z46" s="351"/>
      <c r="AA46" s="351"/>
      <c r="AB46" s="351"/>
      <c r="AC46" s="351"/>
      <c r="AD46" s="351"/>
      <c r="AE46" s="352"/>
      <c r="AF46" s="352"/>
      <c r="AG46" s="351"/>
      <c r="AH46" s="351"/>
      <c r="AI46" s="344"/>
      <c r="AJ46" s="323">
        <f t="shared" si="5"/>
        <v>0</v>
      </c>
      <c r="AK46" s="324">
        <f t="shared" si="0"/>
        <v>0</v>
      </c>
      <c r="AL46" s="324">
        <f t="shared" si="1"/>
        <v>0</v>
      </c>
      <c r="AM46" s="325">
        <f t="shared" si="2"/>
        <v>0</v>
      </c>
      <c r="AN46" s="327">
        <f t="shared" si="3"/>
        <v>0</v>
      </c>
      <c r="AP46" s="32"/>
      <c r="AQ46" s="32"/>
      <c r="AR46" s="191"/>
      <c r="AS46" s="32"/>
    </row>
    <row r="47" spans="1:52">
      <c r="A47" s="189">
        <f t="shared" si="4"/>
        <v>45</v>
      </c>
      <c r="B47" s="196" t="str">
        <f>IF(D47=0," ",VLOOKUP(D47,'Список рабочих'!A$1:B$240,2,0))</f>
        <v>Соловьев В. В.</v>
      </c>
      <c r="C47" s="197">
        <f>IF(D47=0," ",VLOOKUP(D47,'Список рабочих'!A$1:C$202,3,0))</f>
        <v>4</v>
      </c>
      <c r="D47" s="191" t="s">
        <v>235</v>
      </c>
      <c r="E47" s="353"/>
      <c r="F47" s="353"/>
      <c r="G47" s="353"/>
      <c r="H47" s="353"/>
      <c r="I47" s="352"/>
      <c r="J47" s="352"/>
      <c r="K47" s="352"/>
      <c r="L47" s="352"/>
      <c r="M47" s="351">
        <v>7.2</v>
      </c>
      <c r="N47" s="351">
        <v>7.2</v>
      </c>
      <c r="O47" s="351">
        <v>7.2</v>
      </c>
      <c r="P47" s="351">
        <v>7.2</v>
      </c>
      <c r="Q47" s="352"/>
      <c r="R47" s="352"/>
      <c r="S47" s="351"/>
      <c r="T47" s="351"/>
      <c r="U47" s="351"/>
      <c r="V47" s="351"/>
      <c r="W47" s="351"/>
      <c r="X47" s="352"/>
      <c r="Y47" s="352"/>
      <c r="Z47" s="351"/>
      <c r="AA47" s="351"/>
      <c r="AB47" s="351"/>
      <c r="AC47" s="351"/>
      <c r="AD47" s="351"/>
      <c r="AE47" s="352"/>
      <c r="AF47" s="352"/>
      <c r="AG47" s="351"/>
      <c r="AH47" s="351"/>
      <c r="AI47" s="344"/>
      <c r="AJ47" s="323">
        <f t="shared" si="5"/>
        <v>28.8</v>
      </c>
      <c r="AK47" s="324">
        <f t="shared" si="0"/>
        <v>0</v>
      </c>
      <c r="AL47" s="324">
        <f t="shared" si="1"/>
        <v>4</v>
      </c>
      <c r="AM47" s="325">
        <f t="shared" si="2"/>
        <v>28.8</v>
      </c>
      <c r="AN47" s="327">
        <f t="shared" si="3"/>
        <v>4</v>
      </c>
      <c r="AP47" s="32"/>
      <c r="AQ47" s="32"/>
      <c r="AR47" s="191"/>
      <c r="AS47" s="32"/>
    </row>
    <row r="48" spans="1:52">
      <c r="A48" s="189">
        <f t="shared" si="4"/>
        <v>46</v>
      </c>
      <c r="B48" s="189" t="str">
        <f>IF(D48=0," ",VLOOKUP(D48,'Список рабочих'!A$1:B$240,2,0))</f>
        <v>Сухарев А.А</v>
      </c>
      <c r="C48" s="197">
        <f>IF(D48=0," ",VLOOKUP(D48,'Список рабочих'!A$1:C$202,3,0))</f>
        <v>3</v>
      </c>
      <c r="D48" s="191" t="s">
        <v>393</v>
      </c>
      <c r="E48" s="353"/>
      <c r="F48" s="352"/>
      <c r="G48" s="348"/>
      <c r="H48" s="348"/>
      <c r="I48" s="348"/>
      <c r="J48" s="348"/>
      <c r="K48" s="356"/>
      <c r="L48" s="348"/>
      <c r="M48" s="351">
        <v>7.2</v>
      </c>
      <c r="N48" s="351">
        <v>7.2</v>
      </c>
      <c r="O48" s="351" t="s">
        <v>434</v>
      </c>
      <c r="P48" s="351" t="s">
        <v>434</v>
      </c>
      <c r="Q48" s="352"/>
      <c r="R48" s="352"/>
      <c r="S48" s="351"/>
      <c r="T48" s="351"/>
      <c r="U48" s="351"/>
      <c r="V48" s="351"/>
      <c r="W48" s="351"/>
      <c r="X48" s="352"/>
      <c r="Y48" s="352"/>
      <c r="Z48" s="351"/>
      <c r="AA48" s="351"/>
      <c r="AB48" s="351"/>
      <c r="AC48" s="351"/>
      <c r="AD48" s="351"/>
      <c r="AE48" s="352"/>
      <c r="AF48" s="352"/>
      <c r="AG48" s="351"/>
      <c r="AH48" s="351"/>
      <c r="AI48" s="344"/>
      <c r="AJ48" s="323">
        <f t="shared" si="5"/>
        <v>14.4</v>
      </c>
      <c r="AK48" s="324">
        <f t="shared" si="0"/>
        <v>0</v>
      </c>
      <c r="AL48" s="324">
        <f t="shared" si="1"/>
        <v>2</v>
      </c>
      <c r="AM48" s="325">
        <f t="shared" si="2"/>
        <v>14.4</v>
      </c>
      <c r="AN48" s="327">
        <f t="shared" si="3"/>
        <v>2</v>
      </c>
      <c r="AP48" s="32"/>
      <c r="AQ48" s="32"/>
      <c r="AR48" s="191"/>
      <c r="AS48" s="32"/>
    </row>
    <row r="49" spans="1:45">
      <c r="A49" s="189">
        <f t="shared" si="4"/>
        <v>47</v>
      </c>
      <c r="B49" s="189" t="str">
        <f>IF(D49=0," ",VLOOKUP(D49,'Список рабочих'!A$1:B$240,2,0))</f>
        <v>Сухопаров С. В.</v>
      </c>
      <c r="C49" s="197">
        <f>IF(D49=0," ",VLOOKUP(D49,'Список рабочих'!A$1:C$202,3,0))</f>
        <v>4</v>
      </c>
      <c r="D49" s="191" t="s">
        <v>50</v>
      </c>
      <c r="E49" s="353"/>
      <c r="F49" s="353"/>
      <c r="G49" s="353"/>
      <c r="H49" s="352"/>
      <c r="I49" s="352"/>
      <c r="J49" s="352"/>
      <c r="K49" s="352"/>
      <c r="L49" s="352"/>
      <c r="M49" s="351"/>
      <c r="N49" s="351"/>
      <c r="O49" s="351"/>
      <c r="P49" s="351"/>
      <c r="Q49" s="352"/>
      <c r="R49" s="352"/>
      <c r="S49" s="351"/>
      <c r="T49" s="351"/>
      <c r="U49" s="351"/>
      <c r="V49" s="351"/>
      <c r="W49" s="351"/>
      <c r="X49" s="352"/>
      <c r="Y49" s="352"/>
      <c r="Z49" s="351"/>
      <c r="AA49" s="351"/>
      <c r="AB49" s="351"/>
      <c r="AC49" s="351"/>
      <c r="AD49" s="351"/>
      <c r="AE49" s="352"/>
      <c r="AF49" s="352"/>
      <c r="AG49" s="351"/>
      <c r="AH49" s="351"/>
      <c r="AI49" s="344"/>
      <c r="AJ49" s="323">
        <f t="shared" si="5"/>
        <v>0</v>
      </c>
      <c r="AK49" s="324">
        <f t="shared" si="0"/>
        <v>0</v>
      </c>
      <c r="AL49" s="324">
        <f t="shared" si="1"/>
        <v>0</v>
      </c>
      <c r="AM49" s="325">
        <f t="shared" si="2"/>
        <v>0</v>
      </c>
      <c r="AN49" s="327">
        <f t="shared" si="3"/>
        <v>0</v>
      </c>
      <c r="AP49" s="32"/>
      <c r="AQ49" s="32"/>
      <c r="AR49" s="191"/>
      <c r="AS49" s="32"/>
    </row>
    <row r="50" spans="1:45">
      <c r="A50" s="189">
        <f t="shared" si="4"/>
        <v>48</v>
      </c>
      <c r="B50" s="189" t="str">
        <f>IF(D50=0," ",VLOOKUP(D50,'Список рабочих'!A$1:B$240,2,0))</f>
        <v>Тагальник Н. В.</v>
      </c>
      <c r="C50" s="197">
        <f>IF(D50=0," ",VLOOKUP(D50,'Список рабочих'!A$1:C$202,3,0))</f>
        <v>2</v>
      </c>
      <c r="D50" s="191" t="s">
        <v>424</v>
      </c>
      <c r="E50" s="353"/>
      <c r="F50" s="353"/>
      <c r="G50" s="353"/>
      <c r="H50" s="352"/>
      <c r="I50" s="353"/>
      <c r="J50" s="352"/>
      <c r="K50" s="352"/>
      <c r="L50" s="352"/>
      <c r="M50" s="351">
        <v>7.2</v>
      </c>
      <c r="N50" s="351">
        <v>7.2</v>
      </c>
      <c r="O50" s="351">
        <v>7.2</v>
      </c>
      <c r="P50" s="351">
        <v>7.2</v>
      </c>
      <c r="Q50" s="352"/>
      <c r="R50" s="352"/>
      <c r="S50" s="351"/>
      <c r="T50" s="351"/>
      <c r="U50" s="351"/>
      <c r="V50" s="351"/>
      <c r="W50" s="351"/>
      <c r="X50" s="352"/>
      <c r="Y50" s="352"/>
      <c r="Z50" s="351"/>
      <c r="AA50" s="351"/>
      <c r="AB50" s="351"/>
      <c r="AC50" s="351"/>
      <c r="AD50" s="351"/>
      <c r="AE50" s="352"/>
      <c r="AF50" s="352"/>
      <c r="AG50" s="351"/>
      <c r="AH50" s="351"/>
      <c r="AI50" s="344"/>
      <c r="AJ50" s="317">
        <f t="shared" si="5"/>
        <v>28.8</v>
      </c>
      <c r="AK50" s="318">
        <f t="shared" si="0"/>
        <v>0</v>
      </c>
      <c r="AL50" s="318">
        <f t="shared" si="1"/>
        <v>4</v>
      </c>
      <c r="AM50" s="319">
        <f t="shared" si="2"/>
        <v>28.8</v>
      </c>
      <c r="AN50" s="320">
        <f t="shared" si="3"/>
        <v>4</v>
      </c>
      <c r="AP50" s="32"/>
      <c r="AQ50" s="32"/>
      <c r="AR50" s="191"/>
      <c r="AS50" s="32"/>
    </row>
    <row r="51" spans="1:45" ht="15.75" thickBot="1">
      <c r="A51" s="198">
        <f t="shared" si="4"/>
        <v>49</v>
      </c>
      <c r="B51" s="198" t="str">
        <f>IF(D51=0," ",VLOOKUP(D51,'Список рабочих'!A$1:B$240,2,0))</f>
        <v>Теселкин Д.В.</v>
      </c>
      <c r="C51" s="212">
        <f>IF(D51=0," ",VLOOKUP(D51,'Список рабочих'!A$1:C$202,3,0))</f>
        <v>3</v>
      </c>
      <c r="D51" s="191" t="s">
        <v>394</v>
      </c>
      <c r="E51" s="353"/>
      <c r="F51" s="353"/>
      <c r="G51" s="353"/>
      <c r="H51" s="352"/>
      <c r="I51" s="352"/>
      <c r="J51" s="352"/>
      <c r="K51" s="357"/>
      <c r="L51" s="357"/>
      <c r="M51" s="358">
        <v>7.2</v>
      </c>
      <c r="N51" s="358">
        <v>7.2</v>
      </c>
      <c r="O51" s="363">
        <v>7.2</v>
      </c>
      <c r="P51" s="363">
        <v>7.2</v>
      </c>
      <c r="Q51" s="362"/>
      <c r="R51" s="362"/>
      <c r="S51" s="363"/>
      <c r="T51" s="363"/>
      <c r="U51" s="363"/>
      <c r="V51" s="363"/>
      <c r="W51" s="363"/>
      <c r="X51" s="362"/>
      <c r="Y51" s="362"/>
      <c r="Z51" s="363"/>
      <c r="AA51" s="351"/>
      <c r="AB51" s="351"/>
      <c r="AC51" s="351"/>
      <c r="AD51" s="351"/>
      <c r="AE51" s="352"/>
      <c r="AF51" s="352"/>
      <c r="AG51" s="351"/>
      <c r="AH51" s="351"/>
      <c r="AI51" s="344"/>
      <c r="AJ51" s="329">
        <f t="shared" si="5"/>
        <v>28.8</v>
      </c>
      <c r="AK51" s="330">
        <f t="shared" si="0"/>
        <v>0</v>
      </c>
      <c r="AL51" s="330">
        <f t="shared" si="1"/>
        <v>4</v>
      </c>
      <c r="AM51" s="331">
        <f t="shared" si="2"/>
        <v>28.8</v>
      </c>
      <c r="AN51" s="332">
        <f t="shared" si="3"/>
        <v>4</v>
      </c>
      <c r="AP51" s="32"/>
      <c r="AQ51" s="32"/>
      <c r="AR51" s="191"/>
      <c r="AS51" s="32"/>
    </row>
    <row r="52" spans="1:45" ht="15.75" thickBot="1">
      <c r="A52" s="482"/>
      <c r="B52" s="483"/>
      <c r="C52" s="483"/>
      <c r="D52" s="483"/>
      <c r="E52" s="483"/>
      <c r="F52" s="483"/>
      <c r="G52" s="483"/>
      <c r="H52" s="483"/>
      <c r="I52" s="483"/>
      <c r="J52" s="483"/>
      <c r="K52" s="483"/>
      <c r="L52" s="483"/>
      <c r="M52" s="483"/>
      <c r="N52" s="483"/>
      <c r="O52" s="483"/>
      <c r="P52" s="483"/>
      <c r="Q52" s="483"/>
      <c r="R52" s="483"/>
      <c r="S52" s="483"/>
      <c r="T52" s="483"/>
      <c r="U52" s="483"/>
      <c r="V52" s="483"/>
      <c r="W52" s="483"/>
      <c r="X52" s="483"/>
      <c r="Y52" s="483"/>
      <c r="Z52" s="483"/>
      <c r="AA52" s="483"/>
      <c r="AB52" s="483"/>
      <c r="AC52" s="483"/>
      <c r="AD52" s="483"/>
      <c r="AE52" s="483"/>
      <c r="AF52" s="483"/>
      <c r="AG52" s="483"/>
      <c r="AH52" s="483"/>
      <c r="AI52" s="484"/>
      <c r="AJ52" s="333"/>
      <c r="AK52" s="333"/>
      <c r="AL52" s="333"/>
      <c r="AM52" s="334"/>
      <c r="AN52" s="335"/>
      <c r="AP52" s="32"/>
      <c r="AQ52" s="32"/>
      <c r="AR52" s="191"/>
      <c r="AS52" s="32"/>
    </row>
    <row r="53" spans="1:45">
      <c r="A53" s="485" t="s">
        <v>249</v>
      </c>
      <c r="B53" s="487" t="s">
        <v>0</v>
      </c>
      <c r="C53" s="487" t="s">
        <v>248</v>
      </c>
      <c r="D53" s="176" t="s">
        <v>1</v>
      </c>
      <c r="E53" s="489" t="s">
        <v>481</v>
      </c>
      <c r="F53" s="490"/>
      <c r="G53" s="490"/>
      <c r="H53" s="490"/>
      <c r="I53" s="490"/>
      <c r="J53" s="490"/>
      <c r="K53" s="490"/>
      <c r="L53" s="490"/>
      <c r="M53" s="490"/>
      <c r="N53" s="490"/>
      <c r="O53" s="490"/>
      <c r="P53" s="490"/>
      <c r="Q53" s="490"/>
      <c r="R53" s="490"/>
      <c r="S53" s="490"/>
      <c r="T53" s="490"/>
      <c r="U53" s="490"/>
      <c r="V53" s="490"/>
      <c r="W53" s="490"/>
      <c r="X53" s="490"/>
      <c r="Y53" s="490"/>
      <c r="Z53" s="490"/>
      <c r="AA53" s="490"/>
      <c r="AB53" s="490"/>
      <c r="AC53" s="490"/>
      <c r="AD53" s="490"/>
      <c r="AE53" s="490"/>
      <c r="AF53" s="490"/>
      <c r="AG53" s="490"/>
      <c r="AH53" s="490"/>
      <c r="AI53" s="491"/>
      <c r="AJ53" s="177"/>
      <c r="AK53" s="177" t="s">
        <v>247</v>
      </c>
      <c r="AL53" s="177"/>
      <c r="AM53" s="216" t="s">
        <v>4</v>
      </c>
      <c r="AN53" s="214" t="s">
        <v>456</v>
      </c>
      <c r="AP53" s="32"/>
      <c r="AQ53" s="32"/>
      <c r="AR53" s="202"/>
      <c r="AS53" s="32"/>
    </row>
    <row r="54" spans="1:45" ht="15.75" thickBot="1">
      <c r="A54" s="486"/>
      <c r="B54" s="488"/>
      <c r="C54" s="488"/>
      <c r="D54" s="178" t="s">
        <v>5</v>
      </c>
      <c r="E54" s="179">
        <v>1</v>
      </c>
      <c r="F54" s="180">
        <v>2</v>
      </c>
      <c r="G54" s="180">
        <v>3</v>
      </c>
      <c r="H54" s="180">
        <v>4</v>
      </c>
      <c r="I54" s="180">
        <v>5</v>
      </c>
      <c r="J54" s="180">
        <v>6</v>
      </c>
      <c r="K54" s="180">
        <v>7</v>
      </c>
      <c r="L54" s="180">
        <v>8</v>
      </c>
      <c r="M54" s="181">
        <v>9</v>
      </c>
      <c r="N54" s="181">
        <v>10</v>
      </c>
      <c r="O54" s="181">
        <v>11</v>
      </c>
      <c r="P54" s="181">
        <v>12</v>
      </c>
      <c r="Q54" s="180">
        <v>13</v>
      </c>
      <c r="R54" s="180">
        <v>14</v>
      </c>
      <c r="S54" s="181">
        <v>15</v>
      </c>
      <c r="T54" s="181">
        <v>16</v>
      </c>
      <c r="U54" s="181">
        <v>17</v>
      </c>
      <c r="V54" s="181">
        <v>18</v>
      </c>
      <c r="W54" s="181">
        <v>19</v>
      </c>
      <c r="X54" s="180">
        <v>20</v>
      </c>
      <c r="Y54" s="180">
        <v>21</v>
      </c>
      <c r="Z54" s="181">
        <v>22</v>
      </c>
      <c r="AA54" s="181">
        <v>23</v>
      </c>
      <c r="AB54" s="181">
        <v>24</v>
      </c>
      <c r="AC54" s="181">
        <v>25</v>
      </c>
      <c r="AD54" s="181">
        <v>26</v>
      </c>
      <c r="AE54" s="180">
        <v>27</v>
      </c>
      <c r="AF54" s="180">
        <v>28</v>
      </c>
      <c r="AG54" s="181">
        <v>29</v>
      </c>
      <c r="AH54" s="181">
        <v>30</v>
      </c>
      <c r="AI54" s="182">
        <v>31</v>
      </c>
      <c r="AJ54" s="183" t="s">
        <v>38</v>
      </c>
      <c r="AK54" s="219" t="s">
        <v>39</v>
      </c>
      <c r="AL54" s="219" t="s">
        <v>457</v>
      </c>
      <c r="AM54" s="217" t="s">
        <v>38</v>
      </c>
      <c r="AN54" s="215" t="s">
        <v>350</v>
      </c>
    </row>
    <row r="55" spans="1:45">
      <c r="A55" s="199">
        <v>50</v>
      </c>
      <c r="B55" s="200" t="str">
        <f>IF(D55=0," ",VLOOKUP(D55,'Список рабочих'!A$1:B$240,2,0))</f>
        <v>Тихонов П.Н.</v>
      </c>
      <c r="C55" s="185">
        <f>IF(D55=0," ",VLOOKUP(D55,'Список рабочих'!A$1:C$202,3,0))</f>
        <v>4</v>
      </c>
      <c r="D55" s="191" t="s">
        <v>440</v>
      </c>
      <c r="E55" s="378"/>
      <c r="F55" s="362"/>
      <c r="G55" s="362"/>
      <c r="H55" s="362"/>
      <c r="I55" s="362"/>
      <c r="J55" s="362"/>
      <c r="K55" s="362"/>
      <c r="L55" s="362"/>
      <c r="M55" s="349">
        <v>7.2</v>
      </c>
      <c r="N55" s="349">
        <v>7.2</v>
      </c>
      <c r="O55" s="349">
        <v>7.2</v>
      </c>
      <c r="P55" s="351">
        <v>7.2</v>
      </c>
      <c r="Q55" s="352"/>
      <c r="R55" s="352"/>
      <c r="S55" s="351"/>
      <c r="T55" s="351"/>
      <c r="U55" s="351"/>
      <c r="V55" s="351"/>
      <c r="W55" s="351"/>
      <c r="X55" s="352"/>
      <c r="Y55" s="352"/>
      <c r="Z55" s="351"/>
      <c r="AA55" s="351"/>
      <c r="AB55" s="351"/>
      <c r="AC55" s="351"/>
      <c r="AD55" s="351"/>
      <c r="AE55" s="352"/>
      <c r="AF55" s="352"/>
      <c r="AG55" s="351"/>
      <c r="AH55" s="351"/>
      <c r="AI55" s="364"/>
      <c r="AJ55" s="367">
        <f t="shared" ref="AJ55:AJ102" si="7">SUM(M55:P55,S55:W55,Z55:AD55,AG55:AI55)</f>
        <v>28.8</v>
      </c>
      <c r="AK55" s="314">
        <f t="shared" ref="AK55:AK102" si="8">SUM(E55:L55,Q55:R55,X55:Y55,AE55:AF55)</f>
        <v>0</v>
      </c>
      <c r="AL55" s="314">
        <f t="shared" ref="AL55:AL102" si="9">COUNT(M55:P55,S55:W55,Z55:AD55,AG55:AI55)</f>
        <v>4</v>
      </c>
      <c r="AM55" s="315">
        <f t="shared" ref="AM55:AM102" si="10">SUM(AK55,AJ55)</f>
        <v>28.8</v>
      </c>
      <c r="AN55" s="336">
        <f t="shared" ref="AN55:AN102" si="11">COUNT(E55:AI55)</f>
        <v>4</v>
      </c>
    </row>
    <row r="56" spans="1:45">
      <c r="A56" s="189">
        <f>SUM(A55+1)</f>
        <v>51</v>
      </c>
      <c r="B56" s="190" t="str">
        <f>IF(D56=0," ",VLOOKUP(D56,'Список рабочих'!A$1:B$240,2,0))</f>
        <v>Томилова В. И.</v>
      </c>
      <c r="C56" s="187">
        <f>IF(D56=0," ",VLOOKUP(D56,'Список рабочих'!A$1:C$202,3,0))</f>
        <v>4</v>
      </c>
      <c r="D56" s="191" t="s">
        <v>139</v>
      </c>
      <c r="E56" s="353"/>
      <c r="F56" s="353"/>
      <c r="G56" s="352"/>
      <c r="H56" s="352"/>
      <c r="I56" s="352"/>
      <c r="J56" s="352"/>
      <c r="K56" s="352"/>
      <c r="L56" s="352"/>
      <c r="M56" s="351"/>
      <c r="N56" s="351"/>
      <c r="O56" s="349"/>
      <c r="P56" s="351"/>
      <c r="Q56" s="352"/>
      <c r="R56" s="352"/>
      <c r="S56" s="351"/>
      <c r="T56" s="351"/>
      <c r="U56" s="351"/>
      <c r="V56" s="351"/>
      <c r="W56" s="351"/>
      <c r="X56" s="352"/>
      <c r="Y56" s="352"/>
      <c r="Z56" s="351"/>
      <c r="AA56" s="351"/>
      <c r="AB56" s="351"/>
      <c r="AC56" s="351"/>
      <c r="AD56" s="351"/>
      <c r="AE56" s="352"/>
      <c r="AF56" s="352"/>
      <c r="AG56" s="351"/>
      <c r="AH56" s="351"/>
      <c r="AI56" s="364"/>
      <c r="AJ56" s="368">
        <f t="shared" si="7"/>
        <v>0</v>
      </c>
      <c r="AK56" s="318">
        <f t="shared" si="8"/>
        <v>0</v>
      </c>
      <c r="AL56" s="318">
        <f t="shared" si="9"/>
        <v>0</v>
      </c>
      <c r="AM56" s="319">
        <f t="shared" si="10"/>
        <v>0</v>
      </c>
      <c r="AN56" s="320">
        <f t="shared" si="11"/>
        <v>0</v>
      </c>
    </row>
    <row r="57" spans="1:45">
      <c r="A57" s="189">
        <f t="shared" ref="A57:A102" si="12">SUM(A56+1)</f>
        <v>52</v>
      </c>
      <c r="B57" s="190" t="str">
        <f>IF(D57=0," ",VLOOKUP(D57,'Список рабочих'!A$1:B$240,2,0))</f>
        <v>Тяпкин А. П.</v>
      </c>
      <c r="C57" s="187">
        <f>IF(D57=0," ",VLOOKUP(D57,'Список рабочих'!A$1:C$202,3,0))</f>
        <v>4</v>
      </c>
      <c r="D57" s="191" t="s">
        <v>43</v>
      </c>
      <c r="E57" s="353"/>
      <c r="F57" s="353"/>
      <c r="G57" s="353"/>
      <c r="H57" s="353"/>
      <c r="I57" s="348"/>
      <c r="J57" s="348"/>
      <c r="K57" s="348"/>
      <c r="L57" s="348"/>
      <c r="M57" s="349">
        <v>8</v>
      </c>
      <c r="N57" s="349">
        <v>8</v>
      </c>
      <c r="O57" s="349">
        <v>8</v>
      </c>
      <c r="P57" s="351">
        <v>8</v>
      </c>
      <c r="Q57" s="352"/>
      <c r="R57" s="352"/>
      <c r="S57" s="351"/>
      <c r="T57" s="351"/>
      <c r="U57" s="351"/>
      <c r="V57" s="351"/>
      <c r="W57" s="351"/>
      <c r="X57" s="352"/>
      <c r="Y57" s="352"/>
      <c r="Z57" s="351"/>
      <c r="AA57" s="351"/>
      <c r="AB57" s="351"/>
      <c r="AC57" s="351"/>
      <c r="AD57" s="351"/>
      <c r="AE57" s="352"/>
      <c r="AF57" s="352"/>
      <c r="AG57" s="351"/>
      <c r="AH57" s="351"/>
      <c r="AI57" s="364"/>
      <c r="AJ57" s="368">
        <f t="shared" si="7"/>
        <v>32</v>
      </c>
      <c r="AK57" s="318">
        <f t="shared" si="8"/>
        <v>0</v>
      </c>
      <c r="AL57" s="318">
        <f t="shared" si="9"/>
        <v>4</v>
      </c>
      <c r="AM57" s="319">
        <f t="shared" si="10"/>
        <v>32</v>
      </c>
      <c r="AN57" s="320">
        <f t="shared" si="11"/>
        <v>4</v>
      </c>
    </row>
    <row r="58" spans="1:45">
      <c r="A58" s="189">
        <f t="shared" si="12"/>
        <v>53</v>
      </c>
      <c r="B58" s="190" t="str">
        <f>IF(D58=0," ",VLOOKUP(D58,'Список рабочих'!A$1:B$240,2,0))</f>
        <v>Ушаков А. В.</v>
      </c>
      <c r="C58" s="187">
        <f>IF(D58=0," ",VLOOKUP(D58,'Список рабочих'!A$1:C$300,3,0))</f>
        <v>3</v>
      </c>
      <c r="D58" s="191" t="s">
        <v>143</v>
      </c>
      <c r="E58" s="353"/>
      <c r="F58" s="352"/>
      <c r="G58" s="352"/>
      <c r="H58" s="352"/>
      <c r="I58" s="352"/>
      <c r="J58" s="352"/>
      <c r="K58" s="352"/>
      <c r="L58" s="352"/>
      <c r="M58" s="351">
        <v>7.2</v>
      </c>
      <c r="N58" s="351">
        <v>7.2</v>
      </c>
      <c r="O58" s="351">
        <v>7.2</v>
      </c>
      <c r="P58" s="351">
        <v>7.2</v>
      </c>
      <c r="Q58" s="352"/>
      <c r="R58" s="352"/>
      <c r="S58" s="351"/>
      <c r="T58" s="351"/>
      <c r="U58" s="351"/>
      <c r="V58" s="351"/>
      <c r="W58" s="351"/>
      <c r="X58" s="352"/>
      <c r="Y58" s="352"/>
      <c r="Z58" s="351"/>
      <c r="AA58" s="351"/>
      <c r="AB58" s="351"/>
      <c r="AC58" s="351"/>
      <c r="AD58" s="351"/>
      <c r="AE58" s="352"/>
      <c r="AF58" s="352"/>
      <c r="AG58" s="351"/>
      <c r="AH58" s="351"/>
      <c r="AI58" s="364"/>
      <c r="AJ58" s="368">
        <f t="shared" si="7"/>
        <v>28.8</v>
      </c>
      <c r="AK58" s="318">
        <f t="shared" si="8"/>
        <v>0</v>
      </c>
      <c r="AL58" s="318">
        <f t="shared" si="9"/>
        <v>4</v>
      </c>
      <c r="AM58" s="319">
        <f t="shared" si="10"/>
        <v>28.8</v>
      </c>
      <c r="AN58" s="320">
        <f t="shared" si="11"/>
        <v>4</v>
      </c>
    </row>
    <row r="59" spans="1:45">
      <c r="A59" s="189">
        <f t="shared" si="12"/>
        <v>54</v>
      </c>
      <c r="B59" s="190" t="str">
        <f>IF(D59=0," ",VLOOKUP(D59,'Список рабочих'!A$1:B$240,2,0))</f>
        <v>Фещенко И. И.</v>
      </c>
      <c r="C59" s="187">
        <f>IF(D59=0," ",VLOOKUP(D59,'Список рабочих'!A$1:C$202,3,0))</f>
        <v>6</v>
      </c>
      <c r="D59" s="202" t="s">
        <v>41</v>
      </c>
      <c r="E59" s="353"/>
      <c r="F59" s="353"/>
      <c r="G59" s="353"/>
      <c r="H59" s="353"/>
      <c r="I59" s="353"/>
      <c r="J59" s="353"/>
      <c r="K59" s="353"/>
      <c r="L59" s="353"/>
      <c r="M59" s="351">
        <v>7.2</v>
      </c>
      <c r="N59" s="351">
        <v>7.2</v>
      </c>
      <c r="O59" s="349">
        <v>7.2</v>
      </c>
      <c r="P59" s="351">
        <v>7.2</v>
      </c>
      <c r="Q59" s="352"/>
      <c r="R59" s="352"/>
      <c r="S59" s="351"/>
      <c r="T59" s="351"/>
      <c r="U59" s="351"/>
      <c r="V59" s="351"/>
      <c r="W59" s="351"/>
      <c r="X59" s="352"/>
      <c r="Y59" s="352"/>
      <c r="Z59" s="351"/>
      <c r="AA59" s="351"/>
      <c r="AB59" s="351"/>
      <c r="AC59" s="351"/>
      <c r="AD59" s="351"/>
      <c r="AE59" s="352"/>
      <c r="AF59" s="352"/>
      <c r="AG59" s="351"/>
      <c r="AH59" s="351"/>
      <c r="AI59" s="364"/>
      <c r="AJ59" s="369">
        <f t="shared" si="7"/>
        <v>28.8</v>
      </c>
      <c r="AK59" s="324">
        <f t="shared" si="8"/>
        <v>0</v>
      </c>
      <c r="AL59" s="324">
        <f t="shared" si="9"/>
        <v>4</v>
      </c>
      <c r="AM59" s="325">
        <f t="shared" si="10"/>
        <v>28.8</v>
      </c>
      <c r="AN59" s="326">
        <f t="shared" si="11"/>
        <v>4</v>
      </c>
    </row>
    <row r="60" spans="1:45">
      <c r="A60" s="189">
        <f t="shared" si="12"/>
        <v>55</v>
      </c>
      <c r="B60" s="190" t="str">
        <f>IF(D60=0," ",VLOOKUP(D60,'Список рабочих'!A$1:B$240,2,0))</f>
        <v>Хробостова Т. Ю.</v>
      </c>
      <c r="C60" s="187">
        <f>IF(D60=0," ",VLOOKUP(D60,'Список рабочих'!A$1:C$202,3,0))</f>
        <v>4</v>
      </c>
      <c r="D60" s="191" t="s">
        <v>151</v>
      </c>
      <c r="E60" s="353"/>
      <c r="F60" s="353"/>
      <c r="G60" s="353"/>
      <c r="H60" s="352"/>
      <c r="I60" s="352"/>
      <c r="J60" s="352"/>
      <c r="K60" s="352"/>
      <c r="L60" s="352"/>
      <c r="M60" s="351"/>
      <c r="N60" s="351"/>
      <c r="O60" s="351"/>
      <c r="P60" s="351"/>
      <c r="Q60" s="352"/>
      <c r="R60" s="352"/>
      <c r="S60" s="351"/>
      <c r="T60" s="351"/>
      <c r="U60" s="351"/>
      <c r="V60" s="351"/>
      <c r="W60" s="351"/>
      <c r="X60" s="352"/>
      <c r="Y60" s="352"/>
      <c r="Z60" s="351"/>
      <c r="AA60" s="351"/>
      <c r="AB60" s="351"/>
      <c r="AC60" s="351"/>
      <c r="AD60" s="351"/>
      <c r="AE60" s="352"/>
      <c r="AF60" s="352"/>
      <c r="AG60" s="351"/>
      <c r="AH60" s="351"/>
      <c r="AI60" s="364"/>
      <c r="AJ60" s="369">
        <f t="shared" si="7"/>
        <v>0</v>
      </c>
      <c r="AK60" s="324">
        <f t="shared" si="8"/>
        <v>0</v>
      </c>
      <c r="AL60" s="324">
        <f t="shared" si="9"/>
        <v>0</v>
      </c>
      <c r="AM60" s="325">
        <f t="shared" si="10"/>
        <v>0</v>
      </c>
      <c r="AN60" s="327">
        <f t="shared" si="11"/>
        <v>0</v>
      </c>
    </row>
    <row r="61" spans="1:45">
      <c r="A61" s="189">
        <f t="shared" si="12"/>
        <v>56</v>
      </c>
      <c r="B61" s="190" t="str">
        <f>IF(D61=0," ",VLOOKUP(D61,'Список рабочих'!A$1:B$240,2,0))</f>
        <v>Шишов Д. С.</v>
      </c>
      <c r="C61" s="187">
        <f>IF(D61=0," ",VLOOKUP(D61,'Список рабочих'!A$1:C$202,3,0))</f>
        <v>3</v>
      </c>
      <c r="D61" s="191" t="s">
        <v>418</v>
      </c>
      <c r="E61" s="353"/>
      <c r="F61" s="353"/>
      <c r="G61" s="353"/>
      <c r="H61" s="353"/>
      <c r="I61" s="353"/>
      <c r="J61" s="352"/>
      <c r="K61" s="352"/>
      <c r="L61" s="352"/>
      <c r="M61" s="351"/>
      <c r="N61" s="351"/>
      <c r="O61" s="351"/>
      <c r="P61" s="351"/>
      <c r="Q61" s="352"/>
      <c r="R61" s="352"/>
      <c r="S61" s="351"/>
      <c r="T61" s="351"/>
      <c r="U61" s="351"/>
      <c r="V61" s="351"/>
      <c r="W61" s="351"/>
      <c r="X61" s="352"/>
      <c r="Y61" s="352"/>
      <c r="Z61" s="351"/>
      <c r="AA61" s="351"/>
      <c r="AB61" s="351"/>
      <c r="AC61" s="351"/>
      <c r="AD61" s="351"/>
      <c r="AE61" s="352"/>
      <c r="AF61" s="352"/>
      <c r="AG61" s="351"/>
      <c r="AH61" s="351"/>
      <c r="AI61" s="364"/>
      <c r="AJ61" s="369">
        <f t="shared" si="7"/>
        <v>0</v>
      </c>
      <c r="AK61" s="324">
        <f t="shared" si="8"/>
        <v>0</v>
      </c>
      <c r="AL61" s="324">
        <f t="shared" si="9"/>
        <v>0</v>
      </c>
      <c r="AM61" s="325">
        <f t="shared" si="10"/>
        <v>0</v>
      </c>
      <c r="AN61" s="327">
        <f t="shared" si="11"/>
        <v>0</v>
      </c>
    </row>
    <row r="62" spans="1:45">
      <c r="A62" s="189">
        <f t="shared" si="12"/>
        <v>57</v>
      </c>
      <c r="B62" s="190" t="str">
        <f>IF(D62=0," ",VLOOKUP(D62,'Список рабочих'!A$1:B$240,2,0))</f>
        <v>Чернов Е. И.</v>
      </c>
      <c r="C62" s="187">
        <f>IF(D62=0," ",VLOOKUP(D62,'Список рабочих'!A$1:C$202,3,0))</f>
        <v>4</v>
      </c>
      <c r="D62" s="191" t="s">
        <v>466</v>
      </c>
      <c r="E62" s="353"/>
      <c r="F62" s="353"/>
      <c r="G62" s="353"/>
      <c r="H62" s="352"/>
      <c r="I62" s="352"/>
      <c r="J62" s="352"/>
      <c r="K62" s="352"/>
      <c r="L62" s="352"/>
      <c r="M62" s="351">
        <v>7.2</v>
      </c>
      <c r="N62" s="351">
        <v>7.2</v>
      </c>
      <c r="O62" s="351">
        <v>7.2</v>
      </c>
      <c r="P62" s="351">
        <v>7.2</v>
      </c>
      <c r="Q62" s="352"/>
      <c r="R62" s="352"/>
      <c r="S62" s="351"/>
      <c r="T62" s="351"/>
      <c r="U62" s="351"/>
      <c r="V62" s="351"/>
      <c r="W62" s="351"/>
      <c r="X62" s="352"/>
      <c r="Y62" s="352"/>
      <c r="Z62" s="351"/>
      <c r="AA62" s="351"/>
      <c r="AB62" s="351"/>
      <c r="AC62" s="351"/>
      <c r="AD62" s="351"/>
      <c r="AE62" s="352"/>
      <c r="AF62" s="352"/>
      <c r="AG62" s="351"/>
      <c r="AH62" s="351"/>
      <c r="AI62" s="364"/>
      <c r="AJ62" s="369">
        <f t="shared" si="7"/>
        <v>28.8</v>
      </c>
      <c r="AK62" s="324">
        <f t="shared" si="8"/>
        <v>0</v>
      </c>
      <c r="AL62" s="324">
        <f t="shared" si="9"/>
        <v>4</v>
      </c>
      <c r="AM62" s="325">
        <f t="shared" si="10"/>
        <v>28.8</v>
      </c>
      <c r="AN62" s="327">
        <f t="shared" si="11"/>
        <v>4</v>
      </c>
      <c r="AP62" s="32"/>
      <c r="AQ62" s="32"/>
      <c r="AR62" s="32"/>
      <c r="AS62" s="32"/>
    </row>
    <row r="63" spans="1:45">
      <c r="A63" s="189">
        <f t="shared" si="12"/>
        <v>58</v>
      </c>
      <c r="B63" s="190" t="str">
        <f>IF(D63=0," ",VLOOKUP(D63,'Список рабочих'!A$1:B$240,2,0))</f>
        <v>Юсупов Д. Х.</v>
      </c>
      <c r="C63" s="187">
        <f>IF(D63=0," ",VLOOKUP(D63,'Список рабочих'!A$1:C$202,3,0))</f>
        <v>2</v>
      </c>
      <c r="D63" s="191" t="s">
        <v>468</v>
      </c>
      <c r="E63" s="353"/>
      <c r="F63" s="353"/>
      <c r="G63" s="353"/>
      <c r="H63" s="353"/>
      <c r="I63" s="353"/>
      <c r="J63" s="353"/>
      <c r="K63" s="353"/>
      <c r="L63" s="353"/>
      <c r="M63" s="351">
        <v>7.2</v>
      </c>
      <c r="N63" s="351">
        <v>7.2</v>
      </c>
      <c r="O63" s="351">
        <v>7.2</v>
      </c>
      <c r="P63" s="351">
        <v>7.2</v>
      </c>
      <c r="Q63" s="352"/>
      <c r="R63" s="352"/>
      <c r="S63" s="351"/>
      <c r="T63" s="351"/>
      <c r="U63" s="351"/>
      <c r="V63" s="351"/>
      <c r="W63" s="351"/>
      <c r="X63" s="352"/>
      <c r="Y63" s="352"/>
      <c r="Z63" s="351"/>
      <c r="AA63" s="351"/>
      <c r="AB63" s="351"/>
      <c r="AC63" s="351"/>
      <c r="AD63" s="351"/>
      <c r="AE63" s="352"/>
      <c r="AF63" s="352"/>
      <c r="AG63" s="351"/>
      <c r="AH63" s="351"/>
      <c r="AI63" s="364"/>
      <c r="AJ63" s="369">
        <f t="shared" si="7"/>
        <v>28.8</v>
      </c>
      <c r="AK63" s="324">
        <f t="shared" si="8"/>
        <v>0</v>
      </c>
      <c r="AL63" s="324">
        <f t="shared" si="9"/>
        <v>4</v>
      </c>
      <c r="AM63" s="325">
        <f t="shared" si="10"/>
        <v>28.8</v>
      </c>
      <c r="AN63" s="327">
        <f t="shared" si="11"/>
        <v>4</v>
      </c>
      <c r="AP63" s="32"/>
      <c r="AQ63" s="32"/>
      <c r="AR63" s="191"/>
      <c r="AS63" s="32"/>
    </row>
    <row r="64" spans="1:45">
      <c r="A64" s="189">
        <f t="shared" si="12"/>
        <v>59</v>
      </c>
      <c r="B64" s="190" t="str">
        <f>IF(D64=0," ",VLOOKUP(D64,'Список рабочих'!A$1:B$240,2,0))</f>
        <v>Яруллин Р. Т.</v>
      </c>
      <c r="C64" s="187">
        <f>IF(D64=0," ",VLOOKUP(D64,'Список рабочих'!A$1:C$202,3,0))</f>
        <v>3</v>
      </c>
      <c r="D64" s="191" t="s">
        <v>411</v>
      </c>
      <c r="E64" s="353"/>
      <c r="F64" s="353"/>
      <c r="G64" s="353"/>
      <c r="H64" s="352"/>
      <c r="I64" s="352"/>
      <c r="J64" s="352"/>
      <c r="K64" s="352"/>
      <c r="L64" s="352"/>
      <c r="M64" s="351"/>
      <c r="N64" s="351"/>
      <c r="O64" s="351"/>
      <c r="P64" s="351"/>
      <c r="Q64" s="352"/>
      <c r="R64" s="352"/>
      <c r="S64" s="351"/>
      <c r="T64" s="351"/>
      <c r="U64" s="351"/>
      <c r="V64" s="351"/>
      <c r="W64" s="351"/>
      <c r="X64" s="352"/>
      <c r="Y64" s="352"/>
      <c r="Z64" s="351"/>
      <c r="AA64" s="351"/>
      <c r="AB64" s="351"/>
      <c r="AC64" s="351"/>
      <c r="AD64" s="351"/>
      <c r="AE64" s="352"/>
      <c r="AF64" s="352"/>
      <c r="AG64" s="351"/>
      <c r="AH64" s="351"/>
      <c r="AI64" s="364"/>
      <c r="AJ64" s="369">
        <f t="shared" si="7"/>
        <v>0</v>
      </c>
      <c r="AK64" s="324">
        <f t="shared" si="8"/>
        <v>0</v>
      </c>
      <c r="AL64" s="324">
        <f t="shared" si="9"/>
        <v>0</v>
      </c>
      <c r="AM64" s="325">
        <f t="shared" si="10"/>
        <v>0</v>
      </c>
      <c r="AN64" s="327">
        <f t="shared" si="11"/>
        <v>0</v>
      </c>
      <c r="AP64" s="32"/>
      <c r="AQ64" s="32"/>
      <c r="AR64" s="191"/>
      <c r="AS64" s="32"/>
    </row>
    <row r="65" spans="1:45">
      <c r="A65" s="189">
        <f t="shared" si="12"/>
        <v>60</v>
      </c>
      <c r="B65" s="190" t="str">
        <f>IF(D65=0," ",VLOOKUP(D65,'Список рабочих'!A$1:B$240,2,0))</f>
        <v xml:space="preserve"> </v>
      </c>
      <c r="C65" s="187" t="str">
        <f>IF(D65=0," ",VLOOKUP(D65,'Список рабочих'!A$1:C$202,3,0))</f>
        <v xml:space="preserve"> </v>
      </c>
      <c r="D65" s="191"/>
      <c r="E65" s="353"/>
      <c r="F65" s="353"/>
      <c r="G65" s="353"/>
      <c r="H65" s="352"/>
      <c r="I65" s="352"/>
      <c r="J65" s="352"/>
      <c r="K65" s="352"/>
      <c r="L65" s="352"/>
      <c r="M65" s="351"/>
      <c r="N65" s="351"/>
      <c r="O65" s="351"/>
      <c r="P65" s="351"/>
      <c r="Q65" s="352"/>
      <c r="R65" s="352"/>
      <c r="S65" s="351"/>
      <c r="T65" s="351"/>
      <c r="U65" s="351"/>
      <c r="V65" s="351"/>
      <c r="W65" s="351"/>
      <c r="X65" s="352"/>
      <c r="Y65" s="352"/>
      <c r="Z65" s="351"/>
      <c r="AA65" s="351"/>
      <c r="AB65" s="351"/>
      <c r="AC65" s="351"/>
      <c r="AD65" s="351"/>
      <c r="AE65" s="352"/>
      <c r="AF65" s="352"/>
      <c r="AG65" s="351"/>
      <c r="AH65" s="351"/>
      <c r="AI65" s="364"/>
      <c r="AJ65" s="369">
        <f t="shared" si="7"/>
        <v>0</v>
      </c>
      <c r="AK65" s="324">
        <f t="shared" si="8"/>
        <v>0</v>
      </c>
      <c r="AL65" s="324">
        <f t="shared" si="9"/>
        <v>0</v>
      </c>
      <c r="AM65" s="325">
        <f t="shared" si="10"/>
        <v>0</v>
      </c>
      <c r="AN65" s="327">
        <f t="shared" si="11"/>
        <v>0</v>
      </c>
      <c r="AP65" s="32"/>
      <c r="AQ65" s="32"/>
      <c r="AR65" s="191"/>
      <c r="AS65" s="32"/>
    </row>
    <row r="66" spans="1:45">
      <c r="A66" s="189">
        <f t="shared" si="12"/>
        <v>61</v>
      </c>
      <c r="B66" s="190" t="str">
        <f>IF(D66=0," ",VLOOKUP(D66,'Список рабочих'!A$1:B$240,2,0))</f>
        <v xml:space="preserve"> </v>
      </c>
      <c r="C66" s="187" t="str">
        <f>IF(D66=0," ",VLOOKUP(D66,'Список рабочих'!A$1:C$202,3,0))</f>
        <v xml:space="preserve"> </v>
      </c>
      <c r="D66" s="191"/>
      <c r="E66" s="353"/>
      <c r="F66" s="353"/>
      <c r="G66" s="353"/>
      <c r="H66" s="353"/>
      <c r="I66" s="353"/>
      <c r="J66" s="352"/>
      <c r="K66" s="352"/>
      <c r="L66" s="352"/>
      <c r="M66" s="351"/>
      <c r="N66" s="351"/>
      <c r="O66" s="351"/>
      <c r="P66" s="351"/>
      <c r="Q66" s="352"/>
      <c r="R66" s="352"/>
      <c r="S66" s="351"/>
      <c r="T66" s="351"/>
      <c r="U66" s="351"/>
      <c r="V66" s="351"/>
      <c r="W66" s="351"/>
      <c r="X66" s="352"/>
      <c r="Y66" s="352"/>
      <c r="Z66" s="351"/>
      <c r="AA66" s="351"/>
      <c r="AB66" s="351"/>
      <c r="AC66" s="351"/>
      <c r="AD66" s="351"/>
      <c r="AE66" s="352"/>
      <c r="AF66" s="352"/>
      <c r="AG66" s="351"/>
      <c r="AH66" s="351"/>
      <c r="AI66" s="364"/>
      <c r="AJ66" s="369">
        <f t="shared" si="7"/>
        <v>0</v>
      </c>
      <c r="AK66" s="324">
        <f t="shared" si="8"/>
        <v>0</v>
      </c>
      <c r="AL66" s="324">
        <f t="shared" si="9"/>
        <v>0</v>
      </c>
      <c r="AM66" s="325">
        <f t="shared" si="10"/>
        <v>0</v>
      </c>
      <c r="AN66" s="327">
        <f t="shared" si="11"/>
        <v>0</v>
      </c>
      <c r="AP66" s="32"/>
      <c r="AQ66" s="32"/>
      <c r="AR66" s="191"/>
      <c r="AS66" s="32"/>
    </row>
    <row r="67" spans="1:45">
      <c r="A67" s="189">
        <f t="shared" si="12"/>
        <v>62</v>
      </c>
      <c r="B67" s="190" t="str">
        <f>IF(D67=0," ",VLOOKUP(D67,'Список рабочих'!A$1:B$240,2,0))</f>
        <v xml:space="preserve"> </v>
      </c>
      <c r="C67" s="187" t="str">
        <f>IF(D67=0," ",VLOOKUP(D67,'Список рабочих'!A$1:C$202,3,0))</f>
        <v xml:space="preserve"> </v>
      </c>
      <c r="D67" s="191"/>
      <c r="E67" s="353"/>
      <c r="F67" s="353"/>
      <c r="G67" s="353"/>
      <c r="H67" s="353"/>
      <c r="I67" s="353"/>
      <c r="J67" s="352"/>
      <c r="K67" s="352"/>
      <c r="L67" s="352"/>
      <c r="M67" s="351"/>
      <c r="N67" s="351"/>
      <c r="O67" s="351"/>
      <c r="P67" s="351"/>
      <c r="Q67" s="352"/>
      <c r="R67" s="352"/>
      <c r="S67" s="351"/>
      <c r="T67" s="351"/>
      <c r="U67" s="351"/>
      <c r="V67" s="351"/>
      <c r="W67" s="351"/>
      <c r="X67" s="352"/>
      <c r="Y67" s="352"/>
      <c r="Z67" s="351"/>
      <c r="AA67" s="351"/>
      <c r="AB67" s="351"/>
      <c r="AC67" s="351"/>
      <c r="AD67" s="351"/>
      <c r="AE67" s="352"/>
      <c r="AF67" s="352"/>
      <c r="AG67" s="351"/>
      <c r="AH67" s="351"/>
      <c r="AI67" s="351"/>
      <c r="AJ67" s="369">
        <f t="shared" si="7"/>
        <v>0</v>
      </c>
      <c r="AK67" s="324">
        <f t="shared" si="8"/>
        <v>0</v>
      </c>
      <c r="AL67" s="324">
        <f t="shared" si="9"/>
        <v>0</v>
      </c>
      <c r="AM67" s="325">
        <f t="shared" si="10"/>
        <v>0</v>
      </c>
      <c r="AN67" s="327">
        <f t="shared" si="11"/>
        <v>0</v>
      </c>
      <c r="AP67" s="32"/>
      <c r="AQ67" s="32"/>
      <c r="AR67" s="191"/>
      <c r="AS67" s="32"/>
    </row>
    <row r="68" spans="1:45">
      <c r="A68" s="189">
        <f>SUM(A67+1)</f>
        <v>63</v>
      </c>
      <c r="B68" s="190" t="str">
        <f>IF(D68=0," ",VLOOKUP(D68,'Список рабочих'!A$1:B$240,2,0))</f>
        <v xml:space="preserve"> </v>
      </c>
      <c r="C68" s="187" t="str">
        <f>IF(D68=0," ",VLOOKUP(D68,'Список рабочих'!A$1:C$202,3,0))</f>
        <v xml:space="preserve"> </v>
      </c>
      <c r="D68" s="191"/>
      <c r="E68" s="353"/>
      <c r="F68" s="352"/>
      <c r="G68" s="352"/>
      <c r="H68" s="352"/>
      <c r="I68" s="352"/>
      <c r="J68" s="352"/>
      <c r="K68" s="352"/>
      <c r="L68" s="352"/>
      <c r="M68" s="351"/>
      <c r="N68" s="351"/>
      <c r="O68" s="351"/>
      <c r="P68" s="351"/>
      <c r="Q68" s="352"/>
      <c r="R68" s="352"/>
      <c r="S68" s="351"/>
      <c r="T68" s="351"/>
      <c r="U68" s="351"/>
      <c r="V68" s="351"/>
      <c r="W68" s="351"/>
      <c r="X68" s="352"/>
      <c r="Y68" s="352"/>
      <c r="Z68" s="351"/>
      <c r="AA68" s="351"/>
      <c r="AB68" s="351"/>
      <c r="AC68" s="351"/>
      <c r="AD68" s="351"/>
      <c r="AE68" s="352"/>
      <c r="AF68" s="352"/>
      <c r="AG68" s="351"/>
      <c r="AH68" s="351"/>
      <c r="AI68" s="364"/>
      <c r="AJ68" s="369">
        <f t="shared" si="7"/>
        <v>0</v>
      </c>
      <c r="AK68" s="324">
        <f t="shared" si="8"/>
        <v>0</v>
      </c>
      <c r="AL68" s="324">
        <f t="shared" si="9"/>
        <v>0</v>
      </c>
      <c r="AM68" s="325">
        <f t="shared" si="10"/>
        <v>0</v>
      </c>
      <c r="AN68" s="326">
        <f t="shared" si="11"/>
        <v>0</v>
      </c>
      <c r="AP68" s="32"/>
      <c r="AQ68" s="32"/>
      <c r="AR68" s="203"/>
      <c r="AS68" s="32"/>
    </row>
    <row r="69" spans="1:45">
      <c r="A69" s="189">
        <f t="shared" si="12"/>
        <v>64</v>
      </c>
      <c r="B69" s="190" t="str">
        <f>IF(D69=0," ",VLOOKUP(D69,'Список рабочих'!A$1:B$240,2,0))</f>
        <v xml:space="preserve"> </v>
      </c>
      <c r="C69" s="187" t="str">
        <f>IF(D69=0," ",VLOOKUP(D69,'Список рабочих'!A$1:C$202,3,0))</f>
        <v xml:space="preserve"> </v>
      </c>
      <c r="D69" s="191"/>
      <c r="E69" s="353"/>
      <c r="F69" s="352"/>
      <c r="G69" s="352"/>
      <c r="H69" s="352"/>
      <c r="I69" s="352"/>
      <c r="J69" s="352"/>
      <c r="K69" s="352"/>
      <c r="L69" s="352"/>
      <c r="M69" s="351"/>
      <c r="N69" s="351"/>
      <c r="O69" s="351"/>
      <c r="P69" s="351"/>
      <c r="Q69" s="352"/>
      <c r="R69" s="352"/>
      <c r="S69" s="351"/>
      <c r="T69" s="351"/>
      <c r="U69" s="351"/>
      <c r="V69" s="351"/>
      <c r="W69" s="351"/>
      <c r="X69" s="352"/>
      <c r="Y69" s="352"/>
      <c r="Z69" s="351"/>
      <c r="AA69" s="351"/>
      <c r="AB69" s="351"/>
      <c r="AC69" s="351"/>
      <c r="AD69" s="351"/>
      <c r="AE69" s="352"/>
      <c r="AF69" s="352"/>
      <c r="AG69" s="351"/>
      <c r="AH69" s="351"/>
      <c r="AI69" s="364"/>
      <c r="AJ69" s="369">
        <f t="shared" si="7"/>
        <v>0</v>
      </c>
      <c r="AK69" s="324">
        <f t="shared" si="8"/>
        <v>0</v>
      </c>
      <c r="AL69" s="324">
        <f t="shared" si="9"/>
        <v>0</v>
      </c>
      <c r="AM69" s="325">
        <f t="shared" si="10"/>
        <v>0</v>
      </c>
      <c r="AN69" s="327">
        <f t="shared" si="11"/>
        <v>0</v>
      </c>
      <c r="AP69" s="32"/>
      <c r="AQ69" s="32"/>
      <c r="AR69" s="208"/>
      <c r="AS69" s="32"/>
    </row>
    <row r="70" spans="1:45">
      <c r="A70" s="189">
        <f t="shared" si="12"/>
        <v>65</v>
      </c>
      <c r="B70" s="190" t="str">
        <f>IF(D70=0," ",VLOOKUP(D70,'Список рабочих'!A$1:B$240,2,0))</f>
        <v xml:space="preserve"> </v>
      </c>
      <c r="C70" s="187" t="str">
        <f>IF(D70=0," ",VLOOKUP(D70,'Список рабочих'!A$1:C$202,3,0))</f>
        <v xml:space="preserve"> </v>
      </c>
      <c r="D70" s="191"/>
      <c r="E70" s="353"/>
      <c r="F70" s="362"/>
      <c r="G70" s="352"/>
      <c r="H70" s="352"/>
      <c r="I70" s="352"/>
      <c r="J70" s="348"/>
      <c r="K70" s="348"/>
      <c r="L70" s="348"/>
      <c r="M70" s="349"/>
      <c r="N70" s="349"/>
      <c r="O70" s="349"/>
      <c r="P70" s="351"/>
      <c r="Q70" s="352"/>
      <c r="R70" s="352"/>
      <c r="S70" s="351"/>
      <c r="T70" s="351"/>
      <c r="U70" s="351"/>
      <c r="V70" s="351"/>
      <c r="W70" s="351"/>
      <c r="X70" s="352"/>
      <c r="Y70" s="352"/>
      <c r="Z70" s="351"/>
      <c r="AA70" s="351"/>
      <c r="AB70" s="351"/>
      <c r="AC70" s="351"/>
      <c r="AD70" s="351"/>
      <c r="AE70" s="352"/>
      <c r="AF70" s="352"/>
      <c r="AG70" s="351"/>
      <c r="AH70" s="351"/>
      <c r="AI70" s="364"/>
      <c r="AJ70" s="369">
        <f t="shared" si="7"/>
        <v>0</v>
      </c>
      <c r="AK70" s="324">
        <f t="shared" si="8"/>
        <v>0</v>
      </c>
      <c r="AL70" s="324">
        <f t="shared" si="9"/>
        <v>0</v>
      </c>
      <c r="AM70" s="325">
        <f t="shared" si="10"/>
        <v>0</v>
      </c>
      <c r="AN70" s="327">
        <f t="shared" si="11"/>
        <v>0</v>
      </c>
      <c r="AP70" s="32"/>
      <c r="AQ70" s="32"/>
      <c r="AR70" s="191"/>
      <c r="AS70" s="32"/>
    </row>
    <row r="71" spans="1:45">
      <c r="A71" s="189">
        <f t="shared" si="12"/>
        <v>66</v>
      </c>
      <c r="B71" s="190" t="str">
        <f>IF(D71=0," ",VLOOKUP(D71,'Список рабочих'!A$1:B$240,2,0))</f>
        <v xml:space="preserve"> </v>
      </c>
      <c r="C71" s="187" t="str">
        <f>IF(D71=0," ",VLOOKUP(D71,'Список рабочих'!A$1:C$202,3,0))</f>
        <v xml:space="preserve"> </v>
      </c>
      <c r="D71" s="191"/>
      <c r="E71" s="353"/>
      <c r="F71" s="352"/>
      <c r="G71" s="348"/>
      <c r="H71" s="348"/>
      <c r="I71" s="348"/>
      <c r="J71" s="348"/>
      <c r="K71" s="348"/>
      <c r="L71" s="348"/>
      <c r="M71" s="349"/>
      <c r="N71" s="349"/>
      <c r="O71" s="349"/>
      <c r="P71" s="351"/>
      <c r="Q71" s="352"/>
      <c r="R71" s="352"/>
      <c r="S71" s="351"/>
      <c r="T71" s="351"/>
      <c r="U71" s="351"/>
      <c r="V71" s="351"/>
      <c r="W71" s="351"/>
      <c r="X71" s="352"/>
      <c r="Y71" s="352"/>
      <c r="Z71" s="351"/>
      <c r="AA71" s="351"/>
      <c r="AB71" s="351"/>
      <c r="AC71" s="351"/>
      <c r="AD71" s="351"/>
      <c r="AE71" s="352"/>
      <c r="AF71" s="352"/>
      <c r="AG71" s="351"/>
      <c r="AH71" s="351"/>
      <c r="AI71" s="364"/>
      <c r="AJ71" s="369">
        <f t="shared" si="7"/>
        <v>0</v>
      </c>
      <c r="AK71" s="324">
        <f t="shared" si="8"/>
        <v>0</v>
      </c>
      <c r="AL71" s="324">
        <f t="shared" si="9"/>
        <v>0</v>
      </c>
      <c r="AM71" s="325">
        <f t="shared" si="10"/>
        <v>0</v>
      </c>
      <c r="AN71" s="326">
        <f t="shared" si="11"/>
        <v>0</v>
      </c>
      <c r="AP71" s="32"/>
      <c r="AQ71" s="32"/>
      <c r="AR71" s="191"/>
      <c r="AS71" s="32"/>
    </row>
    <row r="72" spans="1:45">
      <c r="A72" s="189">
        <f t="shared" si="12"/>
        <v>67</v>
      </c>
      <c r="B72" s="190" t="str">
        <f>IF(D72=0," ",VLOOKUP(D72,'Список рабочих'!A$1:B$240,2,0))</f>
        <v xml:space="preserve"> </v>
      </c>
      <c r="C72" s="187" t="str">
        <f>IF(D72=0," ",VLOOKUP(D72,'Список рабочих'!A$1:C$202,3,0))</f>
        <v xml:space="preserve"> </v>
      </c>
      <c r="D72" s="191"/>
      <c r="E72" s="353"/>
      <c r="F72" s="353"/>
      <c r="G72" s="352"/>
      <c r="H72" s="352"/>
      <c r="I72" s="352"/>
      <c r="J72" s="352"/>
      <c r="K72" s="352"/>
      <c r="L72" s="352"/>
      <c r="M72" s="351"/>
      <c r="N72" s="351"/>
      <c r="O72" s="351"/>
      <c r="P72" s="351"/>
      <c r="Q72" s="352"/>
      <c r="R72" s="352"/>
      <c r="S72" s="351"/>
      <c r="T72" s="351"/>
      <c r="U72" s="351"/>
      <c r="V72" s="351"/>
      <c r="W72" s="351"/>
      <c r="X72" s="352"/>
      <c r="Y72" s="352"/>
      <c r="Z72" s="351"/>
      <c r="AA72" s="351"/>
      <c r="AB72" s="351"/>
      <c r="AC72" s="351"/>
      <c r="AD72" s="351"/>
      <c r="AE72" s="352"/>
      <c r="AF72" s="352"/>
      <c r="AG72" s="351"/>
      <c r="AH72" s="351"/>
      <c r="AI72" s="364"/>
      <c r="AJ72" s="369">
        <f t="shared" si="7"/>
        <v>0</v>
      </c>
      <c r="AK72" s="324">
        <f t="shared" si="8"/>
        <v>0</v>
      </c>
      <c r="AL72" s="324">
        <f t="shared" si="9"/>
        <v>0</v>
      </c>
      <c r="AM72" s="325">
        <f t="shared" si="10"/>
        <v>0</v>
      </c>
      <c r="AN72" s="327">
        <f t="shared" si="11"/>
        <v>0</v>
      </c>
      <c r="AP72" s="32"/>
      <c r="AQ72" s="32"/>
      <c r="AR72" s="203"/>
      <c r="AS72" s="32"/>
    </row>
    <row r="73" spans="1:45">
      <c r="A73" s="189">
        <f t="shared" si="12"/>
        <v>68</v>
      </c>
      <c r="B73" s="190" t="str">
        <f>IF(D73=0," ",VLOOKUP(D73,'Список рабочих'!A$1:B$240,2,0))</f>
        <v xml:space="preserve"> </v>
      </c>
      <c r="C73" s="187" t="str">
        <f>IF(D73=0," ",VLOOKUP(D73,'Список рабочих'!A$1:C$202,3,0))</f>
        <v xml:space="preserve"> </v>
      </c>
      <c r="D73" s="191"/>
      <c r="E73" s="353"/>
      <c r="F73" s="352"/>
      <c r="G73" s="348"/>
      <c r="H73" s="348"/>
      <c r="I73" s="348"/>
      <c r="J73" s="348"/>
      <c r="K73" s="348"/>
      <c r="L73" s="348"/>
      <c r="M73" s="349"/>
      <c r="N73" s="349"/>
      <c r="O73" s="349"/>
      <c r="P73" s="351"/>
      <c r="Q73" s="352"/>
      <c r="R73" s="352"/>
      <c r="S73" s="351"/>
      <c r="T73" s="351"/>
      <c r="U73" s="351"/>
      <c r="V73" s="351"/>
      <c r="W73" s="351"/>
      <c r="X73" s="352"/>
      <c r="Y73" s="352"/>
      <c r="Z73" s="351"/>
      <c r="AA73" s="351"/>
      <c r="AB73" s="351"/>
      <c r="AC73" s="351"/>
      <c r="AD73" s="351"/>
      <c r="AE73" s="352"/>
      <c r="AF73" s="352"/>
      <c r="AG73" s="351"/>
      <c r="AH73" s="351"/>
      <c r="AI73" s="364"/>
      <c r="AJ73" s="369">
        <f t="shared" si="7"/>
        <v>0</v>
      </c>
      <c r="AK73" s="324">
        <f t="shared" si="8"/>
        <v>0</v>
      </c>
      <c r="AL73" s="324">
        <f t="shared" si="9"/>
        <v>0</v>
      </c>
      <c r="AM73" s="325">
        <f t="shared" si="10"/>
        <v>0</v>
      </c>
      <c r="AN73" s="327">
        <f t="shared" si="11"/>
        <v>0</v>
      </c>
      <c r="AP73" s="32"/>
      <c r="AQ73" s="32"/>
      <c r="AR73" s="206"/>
      <c r="AS73" s="32"/>
    </row>
    <row r="74" spans="1:45">
      <c r="A74" s="189">
        <f t="shared" si="12"/>
        <v>69</v>
      </c>
      <c r="B74" s="190" t="str">
        <f>IF(D74=0," ",VLOOKUP(D74,'Список рабочих'!A$1:B$240,2,0))</f>
        <v xml:space="preserve"> </v>
      </c>
      <c r="C74" s="187" t="str">
        <f>IF(D74=0," ",VLOOKUP(D74,'Список рабочих'!A$1:C$202,3,0))</f>
        <v xml:space="preserve"> </v>
      </c>
      <c r="D74" s="191"/>
      <c r="E74" s="353"/>
      <c r="F74" s="352"/>
      <c r="G74" s="352"/>
      <c r="H74" s="352"/>
      <c r="I74" s="352"/>
      <c r="J74" s="352"/>
      <c r="K74" s="352"/>
      <c r="L74" s="352"/>
      <c r="M74" s="351"/>
      <c r="N74" s="351"/>
      <c r="O74" s="351"/>
      <c r="P74" s="351"/>
      <c r="Q74" s="352"/>
      <c r="R74" s="352"/>
      <c r="S74" s="351"/>
      <c r="T74" s="351"/>
      <c r="U74" s="351"/>
      <c r="V74" s="351"/>
      <c r="W74" s="351"/>
      <c r="X74" s="352"/>
      <c r="Y74" s="352"/>
      <c r="Z74" s="351"/>
      <c r="AA74" s="351"/>
      <c r="AB74" s="351"/>
      <c r="AC74" s="351"/>
      <c r="AD74" s="351"/>
      <c r="AE74" s="352"/>
      <c r="AF74" s="352"/>
      <c r="AG74" s="351"/>
      <c r="AH74" s="351"/>
      <c r="AI74" s="364"/>
      <c r="AJ74" s="369">
        <f t="shared" si="7"/>
        <v>0</v>
      </c>
      <c r="AK74" s="324">
        <f t="shared" si="8"/>
        <v>0</v>
      </c>
      <c r="AL74" s="324">
        <f t="shared" si="9"/>
        <v>0</v>
      </c>
      <c r="AM74" s="325">
        <f t="shared" si="10"/>
        <v>0</v>
      </c>
      <c r="AN74" s="327">
        <f t="shared" si="11"/>
        <v>0</v>
      </c>
      <c r="AP74" s="32"/>
      <c r="AQ74" s="32"/>
      <c r="AR74" s="208"/>
      <c r="AS74" s="32"/>
    </row>
    <row r="75" spans="1:45">
      <c r="A75" s="189">
        <f t="shared" si="12"/>
        <v>70</v>
      </c>
      <c r="B75" s="190" t="str">
        <f>IF(D75=0," ",VLOOKUP(D75,'Список рабочих'!A$1:B$240,2,0))</f>
        <v xml:space="preserve"> </v>
      </c>
      <c r="C75" s="187" t="str">
        <f>IF(D75=0," ",VLOOKUP(D75,'Список рабочих'!A$1:C$202,3,0))</f>
        <v xml:space="preserve"> </v>
      </c>
      <c r="D75" s="191"/>
      <c r="E75" s="353"/>
      <c r="F75" s="352"/>
      <c r="G75" s="352"/>
      <c r="H75" s="352"/>
      <c r="I75" s="352"/>
      <c r="J75" s="352"/>
      <c r="K75" s="352"/>
      <c r="L75" s="352"/>
      <c r="M75" s="351"/>
      <c r="N75" s="351"/>
      <c r="O75" s="351"/>
      <c r="P75" s="351"/>
      <c r="Q75" s="352"/>
      <c r="R75" s="352"/>
      <c r="S75" s="351"/>
      <c r="T75" s="351"/>
      <c r="U75" s="351"/>
      <c r="V75" s="351"/>
      <c r="W75" s="351"/>
      <c r="X75" s="352"/>
      <c r="Y75" s="352"/>
      <c r="Z75" s="351"/>
      <c r="AA75" s="351"/>
      <c r="AB75" s="351"/>
      <c r="AC75" s="351"/>
      <c r="AD75" s="351"/>
      <c r="AE75" s="352"/>
      <c r="AF75" s="352"/>
      <c r="AG75" s="351"/>
      <c r="AH75" s="351"/>
      <c r="AI75" s="364"/>
      <c r="AJ75" s="369">
        <f t="shared" si="7"/>
        <v>0</v>
      </c>
      <c r="AK75" s="324">
        <f t="shared" si="8"/>
        <v>0</v>
      </c>
      <c r="AL75" s="324">
        <f t="shared" si="9"/>
        <v>0</v>
      </c>
      <c r="AM75" s="325">
        <f t="shared" si="10"/>
        <v>0</v>
      </c>
      <c r="AN75" s="327">
        <f t="shared" si="11"/>
        <v>0</v>
      </c>
      <c r="AP75" s="32"/>
      <c r="AQ75" s="32"/>
      <c r="AR75" s="208"/>
      <c r="AS75" s="32"/>
    </row>
    <row r="76" spans="1:45">
      <c r="A76" s="189">
        <f t="shared" si="12"/>
        <v>71</v>
      </c>
      <c r="B76" s="190" t="str">
        <f>IF(D76=0," ",VLOOKUP(D76,'Список рабочих'!A$1:B$240,2,0))</f>
        <v xml:space="preserve"> </v>
      </c>
      <c r="C76" s="187" t="str">
        <f>IF(D76=0," ",VLOOKUP(D76,'Список рабочих'!A$1:C$202,3,0))</f>
        <v xml:space="preserve"> </v>
      </c>
      <c r="D76" s="191"/>
      <c r="E76" s="353"/>
      <c r="F76" s="352"/>
      <c r="G76" s="352"/>
      <c r="H76" s="352"/>
      <c r="I76" s="352"/>
      <c r="J76" s="352"/>
      <c r="K76" s="352"/>
      <c r="L76" s="352"/>
      <c r="M76" s="351"/>
      <c r="N76" s="351"/>
      <c r="O76" s="351"/>
      <c r="P76" s="351"/>
      <c r="Q76" s="352"/>
      <c r="R76" s="352"/>
      <c r="S76" s="351"/>
      <c r="T76" s="351"/>
      <c r="U76" s="351"/>
      <c r="V76" s="351"/>
      <c r="W76" s="351"/>
      <c r="X76" s="352"/>
      <c r="Y76" s="352"/>
      <c r="Z76" s="351"/>
      <c r="AA76" s="351"/>
      <c r="AB76" s="351"/>
      <c r="AC76" s="351"/>
      <c r="AD76" s="351"/>
      <c r="AE76" s="352"/>
      <c r="AF76" s="352"/>
      <c r="AG76" s="351"/>
      <c r="AH76" s="351"/>
      <c r="AI76" s="364"/>
      <c r="AJ76" s="369">
        <f t="shared" si="7"/>
        <v>0</v>
      </c>
      <c r="AK76" s="324">
        <f t="shared" si="8"/>
        <v>0</v>
      </c>
      <c r="AL76" s="324">
        <f t="shared" si="9"/>
        <v>0</v>
      </c>
      <c r="AM76" s="325">
        <f t="shared" si="10"/>
        <v>0</v>
      </c>
      <c r="AN76" s="326">
        <f t="shared" si="11"/>
        <v>0</v>
      </c>
      <c r="AP76" s="32"/>
      <c r="AQ76" s="32"/>
      <c r="AR76" s="32"/>
      <c r="AS76" s="32"/>
    </row>
    <row r="77" spans="1:45">
      <c r="A77" s="189">
        <f t="shared" si="12"/>
        <v>72</v>
      </c>
      <c r="B77" s="190" t="str">
        <f>IF(D77=0," ",VLOOKUP(D77,'Список рабочих'!A$1:B$240,2,0))</f>
        <v xml:space="preserve"> </v>
      </c>
      <c r="C77" s="187" t="str">
        <f>IF(D77=0," ",VLOOKUP(D77,'Список рабочих'!A$1:C$202,3,0))</f>
        <v xml:space="preserve"> </v>
      </c>
      <c r="D77" s="191"/>
      <c r="E77" s="353"/>
      <c r="F77" s="352"/>
      <c r="G77" s="348"/>
      <c r="H77" s="348"/>
      <c r="I77" s="348"/>
      <c r="J77" s="348"/>
      <c r="K77" s="348"/>
      <c r="L77" s="348"/>
      <c r="M77" s="349"/>
      <c r="N77" s="349"/>
      <c r="O77" s="349"/>
      <c r="P77" s="351"/>
      <c r="Q77" s="352"/>
      <c r="R77" s="352"/>
      <c r="S77" s="351"/>
      <c r="T77" s="351"/>
      <c r="U77" s="351"/>
      <c r="V77" s="351"/>
      <c r="W77" s="351"/>
      <c r="X77" s="352"/>
      <c r="Y77" s="352"/>
      <c r="Z77" s="351"/>
      <c r="AA77" s="351"/>
      <c r="AB77" s="351"/>
      <c r="AC77" s="351"/>
      <c r="AD77" s="351"/>
      <c r="AE77" s="352"/>
      <c r="AF77" s="352"/>
      <c r="AG77" s="351"/>
      <c r="AH77" s="351"/>
      <c r="AI77" s="364"/>
      <c r="AJ77" s="369">
        <f t="shared" si="7"/>
        <v>0</v>
      </c>
      <c r="AK77" s="324">
        <f t="shared" si="8"/>
        <v>0</v>
      </c>
      <c r="AL77" s="324">
        <f t="shared" si="9"/>
        <v>0</v>
      </c>
      <c r="AM77" s="325">
        <f t="shared" si="10"/>
        <v>0</v>
      </c>
      <c r="AN77" s="327">
        <f t="shared" si="11"/>
        <v>0</v>
      </c>
      <c r="AP77" s="32"/>
      <c r="AQ77" s="32"/>
      <c r="AR77" s="32"/>
      <c r="AS77" s="32"/>
    </row>
    <row r="78" spans="1:45">
      <c r="A78" s="189">
        <f t="shared" si="12"/>
        <v>73</v>
      </c>
      <c r="B78" s="190" t="str">
        <f>IF(D78=0," ",VLOOKUP(D78,'Список рабочих'!A$1:B$240,2,0))</f>
        <v xml:space="preserve"> </v>
      </c>
      <c r="C78" s="187" t="str">
        <f>IF(D78=0," ",VLOOKUP(D78,'Список рабочих'!A$1:C$202,3,0))</f>
        <v xml:space="preserve"> </v>
      </c>
      <c r="D78" s="191"/>
      <c r="E78" s="353"/>
      <c r="F78" s="352"/>
      <c r="G78" s="352"/>
      <c r="H78" s="352"/>
      <c r="I78" s="352"/>
      <c r="J78" s="352"/>
      <c r="K78" s="352"/>
      <c r="L78" s="352"/>
      <c r="M78" s="351"/>
      <c r="N78" s="351"/>
      <c r="O78" s="351"/>
      <c r="P78" s="351"/>
      <c r="Q78" s="352"/>
      <c r="R78" s="352"/>
      <c r="S78" s="351"/>
      <c r="T78" s="351"/>
      <c r="U78" s="351"/>
      <c r="V78" s="351"/>
      <c r="W78" s="351"/>
      <c r="X78" s="352"/>
      <c r="Y78" s="352"/>
      <c r="Z78" s="351"/>
      <c r="AA78" s="351"/>
      <c r="AB78" s="351"/>
      <c r="AC78" s="351"/>
      <c r="AD78" s="351"/>
      <c r="AE78" s="352"/>
      <c r="AF78" s="352"/>
      <c r="AG78" s="351"/>
      <c r="AH78" s="351"/>
      <c r="AI78" s="364"/>
      <c r="AJ78" s="369">
        <f t="shared" si="7"/>
        <v>0</v>
      </c>
      <c r="AK78" s="324">
        <f t="shared" si="8"/>
        <v>0</v>
      </c>
      <c r="AL78" s="324">
        <f t="shared" si="9"/>
        <v>0</v>
      </c>
      <c r="AM78" s="325">
        <f t="shared" si="10"/>
        <v>0</v>
      </c>
      <c r="AN78" s="327">
        <f t="shared" si="11"/>
        <v>0</v>
      </c>
      <c r="AP78" s="32"/>
      <c r="AQ78" s="32"/>
      <c r="AR78" s="32"/>
      <c r="AS78" s="32"/>
    </row>
    <row r="79" spans="1:45">
      <c r="A79" s="189">
        <f t="shared" si="12"/>
        <v>74</v>
      </c>
      <c r="B79" s="190" t="str">
        <f>IF(D79=0," ",VLOOKUP(D79,'Список рабочих'!A$1:B$240,2,0))</f>
        <v xml:space="preserve"> </v>
      </c>
      <c r="C79" s="187" t="str">
        <f>IF(D79=0," ",VLOOKUP(D79,'Список рабочих'!A$1:C$202,3,0))</f>
        <v xml:space="preserve"> </v>
      </c>
      <c r="D79" s="191"/>
      <c r="E79" s="353"/>
      <c r="F79" s="352"/>
      <c r="G79" s="352"/>
      <c r="H79" s="352"/>
      <c r="I79" s="352"/>
      <c r="J79" s="352"/>
      <c r="K79" s="352"/>
      <c r="L79" s="352"/>
      <c r="M79" s="351"/>
      <c r="N79" s="351"/>
      <c r="O79" s="351"/>
      <c r="P79" s="351"/>
      <c r="Q79" s="352"/>
      <c r="R79" s="352"/>
      <c r="S79" s="351"/>
      <c r="T79" s="351"/>
      <c r="U79" s="351"/>
      <c r="V79" s="351"/>
      <c r="W79" s="351"/>
      <c r="X79" s="352"/>
      <c r="Y79" s="352"/>
      <c r="Z79" s="351"/>
      <c r="AA79" s="351"/>
      <c r="AB79" s="351"/>
      <c r="AC79" s="351"/>
      <c r="AD79" s="351"/>
      <c r="AE79" s="352"/>
      <c r="AF79" s="352"/>
      <c r="AG79" s="351"/>
      <c r="AH79" s="351"/>
      <c r="AI79" s="364"/>
      <c r="AJ79" s="369">
        <f t="shared" si="7"/>
        <v>0</v>
      </c>
      <c r="AK79" s="324">
        <f t="shared" si="8"/>
        <v>0</v>
      </c>
      <c r="AL79" s="324">
        <f t="shared" si="9"/>
        <v>0</v>
      </c>
      <c r="AM79" s="325">
        <f t="shared" si="10"/>
        <v>0</v>
      </c>
      <c r="AN79" s="327">
        <f t="shared" si="11"/>
        <v>0</v>
      </c>
      <c r="AP79" s="32"/>
      <c r="AQ79" s="32"/>
      <c r="AR79" s="32"/>
      <c r="AS79" s="32"/>
    </row>
    <row r="80" spans="1:45">
      <c r="A80" s="189">
        <f t="shared" si="12"/>
        <v>75</v>
      </c>
      <c r="B80" s="190" t="str">
        <f>IF(D80=0," ",VLOOKUP(D80,'Список рабочих'!A$1:B$240,2,0))</f>
        <v xml:space="preserve"> </v>
      </c>
      <c r="C80" s="187" t="str">
        <f>IF(D80=0," ",VLOOKUP(D80,'Список рабочих'!A$1:C$202,3,0))</f>
        <v xml:space="preserve"> </v>
      </c>
      <c r="D80" s="191"/>
      <c r="E80" s="353"/>
      <c r="F80" s="352"/>
      <c r="G80" s="352"/>
      <c r="H80" s="352"/>
      <c r="I80" s="352"/>
      <c r="J80" s="352"/>
      <c r="K80" s="352"/>
      <c r="L80" s="352"/>
      <c r="M80" s="351"/>
      <c r="N80" s="351"/>
      <c r="O80" s="360"/>
      <c r="P80" s="351"/>
      <c r="Q80" s="352"/>
      <c r="R80" s="352"/>
      <c r="S80" s="351"/>
      <c r="T80" s="351"/>
      <c r="U80" s="351"/>
      <c r="V80" s="351"/>
      <c r="W80" s="351"/>
      <c r="X80" s="352"/>
      <c r="Y80" s="352"/>
      <c r="Z80" s="351"/>
      <c r="AA80" s="351"/>
      <c r="AB80" s="351"/>
      <c r="AC80" s="351"/>
      <c r="AD80" s="351"/>
      <c r="AE80" s="352"/>
      <c r="AF80" s="352"/>
      <c r="AG80" s="351"/>
      <c r="AH80" s="351"/>
      <c r="AI80" s="364"/>
      <c r="AJ80" s="369">
        <f t="shared" si="7"/>
        <v>0</v>
      </c>
      <c r="AK80" s="324">
        <f t="shared" si="8"/>
        <v>0</v>
      </c>
      <c r="AL80" s="324">
        <f t="shared" si="9"/>
        <v>0</v>
      </c>
      <c r="AM80" s="325">
        <f t="shared" si="10"/>
        <v>0</v>
      </c>
      <c r="AN80" s="327">
        <f t="shared" si="11"/>
        <v>0</v>
      </c>
      <c r="AP80" s="32"/>
      <c r="AQ80" s="32"/>
      <c r="AR80" s="32"/>
      <c r="AS80" s="32"/>
    </row>
    <row r="81" spans="1:45">
      <c r="A81" s="189">
        <f t="shared" si="12"/>
        <v>76</v>
      </c>
      <c r="B81" s="190" t="str">
        <f>IF(D81=0," ",VLOOKUP(D81,'Список рабочих'!A$1:B$240,2,0))</f>
        <v xml:space="preserve"> </v>
      </c>
      <c r="C81" s="187" t="str">
        <f>IF(D81=0," ",VLOOKUP(D81,'Список рабочих'!A$1:C$202,3,0))</f>
        <v xml:space="preserve"> </v>
      </c>
      <c r="D81" s="191"/>
      <c r="E81" s="353"/>
      <c r="F81" s="352"/>
      <c r="G81" s="352"/>
      <c r="H81" s="352"/>
      <c r="I81" s="352"/>
      <c r="J81" s="352"/>
      <c r="K81" s="352"/>
      <c r="L81" s="352"/>
      <c r="M81" s="351"/>
      <c r="N81" s="351"/>
      <c r="O81" s="351"/>
      <c r="P81" s="351"/>
      <c r="Q81" s="352"/>
      <c r="R81" s="352"/>
      <c r="S81" s="351"/>
      <c r="T81" s="351"/>
      <c r="U81" s="351"/>
      <c r="V81" s="351"/>
      <c r="W81" s="351"/>
      <c r="X81" s="352"/>
      <c r="Y81" s="352"/>
      <c r="Z81" s="351"/>
      <c r="AA81" s="351"/>
      <c r="AB81" s="351"/>
      <c r="AC81" s="351"/>
      <c r="AD81" s="351"/>
      <c r="AE81" s="352"/>
      <c r="AF81" s="352"/>
      <c r="AG81" s="351"/>
      <c r="AH81" s="351"/>
      <c r="AI81" s="364"/>
      <c r="AJ81" s="369">
        <f t="shared" si="7"/>
        <v>0</v>
      </c>
      <c r="AK81" s="324">
        <f t="shared" si="8"/>
        <v>0</v>
      </c>
      <c r="AL81" s="324">
        <f t="shared" si="9"/>
        <v>0</v>
      </c>
      <c r="AM81" s="325">
        <f t="shared" si="10"/>
        <v>0</v>
      </c>
      <c r="AN81" s="327">
        <f t="shared" si="11"/>
        <v>0</v>
      </c>
      <c r="AP81" s="32"/>
      <c r="AQ81" s="32"/>
      <c r="AR81" s="32"/>
      <c r="AS81" s="32"/>
    </row>
    <row r="82" spans="1:45">
      <c r="A82" s="189">
        <f t="shared" si="12"/>
        <v>77</v>
      </c>
      <c r="B82" s="190" t="str">
        <f>IF(D82=0," ",VLOOKUP(D82,'Список рабочих'!A$1:B$240,2,0))</f>
        <v xml:space="preserve"> </v>
      </c>
      <c r="C82" s="187" t="str">
        <f>IF(D82=0," ",VLOOKUP(D82,'Список рабочих'!A$1:C$202,3,0))</f>
        <v xml:space="preserve"> </v>
      </c>
      <c r="D82" s="191"/>
      <c r="E82" s="353"/>
      <c r="F82" s="352"/>
      <c r="G82" s="352"/>
      <c r="H82" s="352"/>
      <c r="I82" s="352"/>
      <c r="J82" s="352"/>
      <c r="K82" s="352"/>
      <c r="L82" s="352"/>
      <c r="M82" s="351"/>
      <c r="N82" s="351"/>
      <c r="O82" s="351"/>
      <c r="P82" s="351"/>
      <c r="Q82" s="352"/>
      <c r="R82" s="352"/>
      <c r="S82" s="351"/>
      <c r="T82" s="351"/>
      <c r="U82" s="351"/>
      <c r="V82" s="351"/>
      <c r="W82" s="351"/>
      <c r="X82" s="352"/>
      <c r="Y82" s="352"/>
      <c r="Z82" s="351"/>
      <c r="AA82" s="351"/>
      <c r="AB82" s="351"/>
      <c r="AC82" s="351"/>
      <c r="AD82" s="351"/>
      <c r="AE82" s="352"/>
      <c r="AF82" s="352"/>
      <c r="AG82" s="351"/>
      <c r="AH82" s="351"/>
      <c r="AI82" s="364"/>
      <c r="AJ82" s="369">
        <f t="shared" si="7"/>
        <v>0</v>
      </c>
      <c r="AK82" s="324">
        <f t="shared" si="8"/>
        <v>0</v>
      </c>
      <c r="AL82" s="324">
        <f t="shared" si="9"/>
        <v>0</v>
      </c>
      <c r="AM82" s="325">
        <f t="shared" si="10"/>
        <v>0</v>
      </c>
      <c r="AN82" s="327">
        <f t="shared" si="11"/>
        <v>0</v>
      </c>
      <c r="AP82" s="32"/>
      <c r="AQ82" s="32"/>
      <c r="AR82" s="32"/>
      <c r="AS82" s="32"/>
    </row>
    <row r="83" spans="1:45">
      <c r="A83" s="189">
        <f t="shared" si="12"/>
        <v>78</v>
      </c>
      <c r="B83" s="190" t="str">
        <f>IF(D83=0," ",VLOOKUP(D83,'Список рабочих'!A$1:B$240,2,0))</f>
        <v xml:space="preserve"> </v>
      </c>
      <c r="C83" s="187" t="str">
        <f>IF(D83=0," ",VLOOKUP(D83,'Список рабочих'!A$1:C$202,3,0))</f>
        <v xml:space="preserve"> </v>
      </c>
      <c r="D83" s="191"/>
      <c r="E83" s="353"/>
      <c r="F83" s="352"/>
      <c r="G83" s="352"/>
      <c r="H83" s="352"/>
      <c r="I83" s="352"/>
      <c r="J83" s="352"/>
      <c r="K83" s="352"/>
      <c r="L83" s="352"/>
      <c r="M83" s="351"/>
      <c r="N83" s="351"/>
      <c r="O83" s="351"/>
      <c r="P83" s="351"/>
      <c r="Q83" s="352"/>
      <c r="R83" s="352"/>
      <c r="S83" s="351"/>
      <c r="T83" s="351"/>
      <c r="U83" s="351"/>
      <c r="V83" s="351"/>
      <c r="W83" s="351"/>
      <c r="X83" s="352"/>
      <c r="Y83" s="352"/>
      <c r="Z83" s="351"/>
      <c r="AA83" s="351"/>
      <c r="AB83" s="351"/>
      <c r="AC83" s="351"/>
      <c r="AD83" s="351"/>
      <c r="AE83" s="352"/>
      <c r="AF83" s="352"/>
      <c r="AG83" s="351"/>
      <c r="AH83" s="351"/>
      <c r="AI83" s="364"/>
      <c r="AJ83" s="368">
        <f t="shared" si="7"/>
        <v>0</v>
      </c>
      <c r="AK83" s="318">
        <f t="shared" si="8"/>
        <v>0</v>
      </c>
      <c r="AL83" s="318">
        <f t="shared" si="9"/>
        <v>0</v>
      </c>
      <c r="AM83" s="319">
        <f t="shared" si="10"/>
        <v>0</v>
      </c>
      <c r="AN83" s="320">
        <f t="shared" si="11"/>
        <v>0</v>
      </c>
      <c r="AP83" s="32"/>
      <c r="AQ83" s="32"/>
      <c r="AR83" s="32"/>
      <c r="AS83" s="32"/>
    </row>
    <row r="84" spans="1:45">
      <c r="A84" s="189"/>
      <c r="B84" s="201" t="str">
        <f>IF(D84=0," ",VLOOKUP(D84,'Список рабочих'!A$1:B$240,2,0))</f>
        <v xml:space="preserve"> </v>
      </c>
      <c r="C84" s="194" t="str">
        <f>IF(D84=0," ",VLOOKUP(D84,'Список рабочих'!A$1:C$202,3,0))</f>
        <v xml:space="preserve"> </v>
      </c>
      <c r="D84" s="203"/>
      <c r="E84" s="353"/>
      <c r="F84" s="352"/>
      <c r="G84" s="352"/>
      <c r="H84" s="352"/>
      <c r="I84" s="352"/>
      <c r="J84" s="352"/>
      <c r="K84" s="352"/>
      <c r="L84" s="352"/>
      <c r="M84" s="351"/>
      <c r="N84" s="351"/>
      <c r="O84" s="351"/>
      <c r="P84" s="351"/>
      <c r="Q84" s="352"/>
      <c r="R84" s="352"/>
      <c r="S84" s="351"/>
      <c r="T84" s="351"/>
      <c r="U84" s="351"/>
      <c r="V84" s="351"/>
      <c r="W84" s="351"/>
      <c r="X84" s="352"/>
      <c r="Y84" s="352"/>
      <c r="Z84" s="351"/>
      <c r="AA84" s="351"/>
      <c r="AB84" s="351"/>
      <c r="AC84" s="351"/>
      <c r="AD84" s="351"/>
      <c r="AE84" s="352"/>
      <c r="AF84" s="352"/>
      <c r="AG84" s="351"/>
      <c r="AH84" s="351"/>
      <c r="AI84" s="364"/>
      <c r="AJ84" s="368">
        <f t="shared" si="7"/>
        <v>0</v>
      </c>
      <c r="AK84" s="318">
        <f t="shared" si="8"/>
        <v>0</v>
      </c>
      <c r="AL84" s="318">
        <f t="shared" si="9"/>
        <v>0</v>
      </c>
      <c r="AM84" s="319">
        <f t="shared" si="10"/>
        <v>0</v>
      </c>
      <c r="AN84" s="320">
        <f t="shared" si="11"/>
        <v>0</v>
      </c>
      <c r="AP84" s="32"/>
      <c r="AQ84" s="32"/>
      <c r="AR84" s="32"/>
      <c r="AS84" s="32"/>
    </row>
    <row r="85" spans="1:45">
      <c r="A85" s="189"/>
      <c r="B85" s="190" t="str">
        <f>IF(D85=0," ",VLOOKUP(D85,'Список рабочих'!A$1:B$240,2,0))</f>
        <v xml:space="preserve"> </v>
      </c>
      <c r="C85" s="187" t="str">
        <f>IF(D85=0," ",VLOOKUP(D85,'Список рабочих'!A$1:C$202,3,0))</f>
        <v xml:space="preserve"> </v>
      </c>
      <c r="D85" s="203"/>
      <c r="E85" s="353"/>
      <c r="F85" s="352"/>
      <c r="G85" s="352"/>
      <c r="H85" s="352"/>
      <c r="I85" s="352"/>
      <c r="J85" s="352"/>
      <c r="K85" s="352"/>
      <c r="L85" s="352"/>
      <c r="M85" s="351"/>
      <c r="N85" s="351"/>
      <c r="O85" s="351"/>
      <c r="P85" s="351"/>
      <c r="Q85" s="352"/>
      <c r="R85" s="352"/>
      <c r="S85" s="351"/>
      <c r="T85" s="351"/>
      <c r="U85" s="351"/>
      <c r="V85" s="351"/>
      <c r="W85" s="351"/>
      <c r="X85" s="352"/>
      <c r="Y85" s="352"/>
      <c r="Z85" s="351"/>
      <c r="AA85" s="351"/>
      <c r="AB85" s="351"/>
      <c r="AC85" s="351"/>
      <c r="AD85" s="351"/>
      <c r="AE85" s="352"/>
      <c r="AF85" s="352"/>
      <c r="AG85" s="351"/>
      <c r="AH85" s="351"/>
      <c r="AI85" s="364"/>
      <c r="AJ85" s="368">
        <f t="shared" si="7"/>
        <v>0</v>
      </c>
      <c r="AK85" s="318">
        <f t="shared" si="8"/>
        <v>0</v>
      </c>
      <c r="AL85" s="318">
        <f t="shared" si="9"/>
        <v>0</v>
      </c>
      <c r="AM85" s="319">
        <f t="shared" si="10"/>
        <v>0</v>
      </c>
      <c r="AN85" s="320">
        <f t="shared" si="11"/>
        <v>0</v>
      </c>
      <c r="AP85" s="32"/>
      <c r="AQ85" s="32"/>
      <c r="AR85" s="32"/>
      <c r="AS85" s="32"/>
    </row>
    <row r="86" spans="1:45">
      <c r="A86" s="189"/>
      <c r="B86" s="190" t="str">
        <f>IF(D86=0," ",VLOOKUP(D86,'Список рабочих'!A$1:B$240,2,0))</f>
        <v xml:space="preserve"> </v>
      </c>
      <c r="C86" s="187" t="str">
        <f>IF(D86=0," ",VLOOKUP(D86,'Список рабочих'!A$1:C$202,3,0))</f>
        <v xml:space="preserve"> </v>
      </c>
      <c r="D86" s="203"/>
      <c r="E86" s="353"/>
      <c r="F86" s="352"/>
      <c r="G86" s="352"/>
      <c r="H86" s="352"/>
      <c r="I86" s="352"/>
      <c r="J86" s="352"/>
      <c r="K86" s="352"/>
      <c r="L86" s="352"/>
      <c r="M86" s="351"/>
      <c r="N86" s="351"/>
      <c r="O86" s="351"/>
      <c r="P86" s="351"/>
      <c r="Q86" s="352"/>
      <c r="R86" s="352"/>
      <c r="S86" s="351"/>
      <c r="T86" s="351"/>
      <c r="U86" s="351"/>
      <c r="V86" s="351"/>
      <c r="W86" s="351"/>
      <c r="X86" s="352"/>
      <c r="Y86" s="352"/>
      <c r="Z86" s="351"/>
      <c r="AA86" s="351"/>
      <c r="AB86" s="351"/>
      <c r="AC86" s="351"/>
      <c r="AD86" s="351"/>
      <c r="AE86" s="352"/>
      <c r="AF86" s="352"/>
      <c r="AG86" s="351"/>
      <c r="AH86" s="351"/>
      <c r="AI86" s="364"/>
      <c r="AJ86" s="368">
        <f t="shared" si="7"/>
        <v>0</v>
      </c>
      <c r="AK86" s="318">
        <f t="shared" si="8"/>
        <v>0</v>
      </c>
      <c r="AL86" s="318">
        <f t="shared" si="9"/>
        <v>0</v>
      </c>
      <c r="AM86" s="319">
        <f t="shared" si="10"/>
        <v>0</v>
      </c>
      <c r="AN86" s="320">
        <f t="shared" si="11"/>
        <v>0</v>
      </c>
      <c r="AP86" s="32"/>
      <c r="AQ86" s="32"/>
      <c r="AR86" s="32"/>
      <c r="AS86" s="32"/>
    </row>
    <row r="87" spans="1:45">
      <c r="A87" s="189"/>
      <c r="B87" s="190" t="str">
        <f>IF(D87=0," ",VLOOKUP(D87,'Список рабочих'!A$1:B$240,2,0))</f>
        <v xml:space="preserve"> </v>
      </c>
      <c r="C87" s="187" t="str">
        <f>IF(D87=0," ",VLOOKUP(D87,'Список рабочих'!A$1:C$202,3,0))</f>
        <v xml:space="preserve"> </v>
      </c>
      <c r="D87" s="203"/>
      <c r="E87" s="353"/>
      <c r="F87" s="352"/>
      <c r="G87" s="352"/>
      <c r="H87" s="352"/>
      <c r="I87" s="352"/>
      <c r="J87" s="352"/>
      <c r="K87" s="352"/>
      <c r="L87" s="352"/>
      <c r="M87" s="351"/>
      <c r="N87" s="351"/>
      <c r="O87" s="351"/>
      <c r="P87" s="351"/>
      <c r="Q87" s="352"/>
      <c r="R87" s="352"/>
      <c r="S87" s="351"/>
      <c r="T87" s="351"/>
      <c r="U87" s="351"/>
      <c r="V87" s="351"/>
      <c r="W87" s="351"/>
      <c r="X87" s="352"/>
      <c r="Y87" s="352"/>
      <c r="Z87" s="351"/>
      <c r="AA87" s="351"/>
      <c r="AB87" s="351"/>
      <c r="AC87" s="351"/>
      <c r="AD87" s="351"/>
      <c r="AE87" s="352"/>
      <c r="AF87" s="352"/>
      <c r="AG87" s="351"/>
      <c r="AH87" s="351"/>
      <c r="AI87" s="364"/>
      <c r="AJ87" s="368">
        <f t="shared" si="7"/>
        <v>0</v>
      </c>
      <c r="AK87" s="318">
        <f t="shared" si="8"/>
        <v>0</v>
      </c>
      <c r="AL87" s="318">
        <f t="shared" si="9"/>
        <v>0</v>
      </c>
      <c r="AM87" s="319">
        <f t="shared" si="10"/>
        <v>0</v>
      </c>
      <c r="AN87" s="320">
        <f t="shared" si="11"/>
        <v>0</v>
      </c>
      <c r="AP87" s="32"/>
      <c r="AQ87" s="32"/>
      <c r="AR87" s="32"/>
      <c r="AS87" s="32"/>
    </row>
    <row r="88" spans="1:45">
      <c r="A88" s="189"/>
      <c r="B88" s="190" t="str">
        <f>IF(D88=0," ",VLOOKUP(D88,'Список рабочих'!A$1:B$240,2,0))</f>
        <v xml:space="preserve"> </v>
      </c>
      <c r="C88" s="187" t="str">
        <f>IF(D88=0," ",VLOOKUP(D88,'Список рабочих'!A$1:C$202,3,0))</f>
        <v xml:space="preserve"> </v>
      </c>
      <c r="D88" s="203"/>
      <c r="E88" s="353"/>
      <c r="F88" s="352"/>
      <c r="G88" s="352"/>
      <c r="H88" s="352"/>
      <c r="I88" s="352"/>
      <c r="J88" s="352"/>
      <c r="K88" s="352"/>
      <c r="L88" s="352"/>
      <c r="M88" s="351"/>
      <c r="N88" s="351"/>
      <c r="O88" s="351"/>
      <c r="P88" s="351"/>
      <c r="Q88" s="352"/>
      <c r="R88" s="352"/>
      <c r="S88" s="351"/>
      <c r="T88" s="351"/>
      <c r="U88" s="351"/>
      <c r="V88" s="351"/>
      <c r="W88" s="351"/>
      <c r="X88" s="352"/>
      <c r="Y88" s="352"/>
      <c r="Z88" s="351"/>
      <c r="AA88" s="351"/>
      <c r="AB88" s="351"/>
      <c r="AC88" s="351"/>
      <c r="AD88" s="351"/>
      <c r="AE88" s="352"/>
      <c r="AF88" s="352"/>
      <c r="AG88" s="351"/>
      <c r="AH88" s="351"/>
      <c r="AI88" s="364"/>
      <c r="AJ88" s="368">
        <f t="shared" si="7"/>
        <v>0</v>
      </c>
      <c r="AK88" s="318">
        <f t="shared" si="8"/>
        <v>0</v>
      </c>
      <c r="AL88" s="318">
        <f t="shared" si="9"/>
        <v>0</v>
      </c>
      <c r="AM88" s="319">
        <f t="shared" si="10"/>
        <v>0</v>
      </c>
      <c r="AN88" s="320">
        <f t="shared" si="11"/>
        <v>0</v>
      </c>
      <c r="AP88" s="32"/>
      <c r="AQ88" s="32"/>
      <c r="AR88" s="32"/>
      <c r="AS88" s="32"/>
    </row>
    <row r="89" spans="1:45">
      <c r="A89" s="189"/>
      <c r="B89" s="190" t="str">
        <f>IF(D89=0," ",VLOOKUP(D89,'Список рабочих'!A$1:B$240,2,0))</f>
        <v xml:space="preserve"> </v>
      </c>
      <c r="C89" s="187" t="str">
        <f>IF(D89=0," ",VLOOKUP(D89,'Список рабочих'!A$1:C$202,3,0))</f>
        <v xml:space="preserve"> </v>
      </c>
      <c r="D89" s="203"/>
      <c r="E89" s="353"/>
      <c r="F89" s="352"/>
      <c r="G89" s="352"/>
      <c r="H89" s="352"/>
      <c r="I89" s="352"/>
      <c r="J89" s="352"/>
      <c r="K89" s="352"/>
      <c r="L89" s="352"/>
      <c r="M89" s="351"/>
      <c r="N89" s="351"/>
      <c r="O89" s="351"/>
      <c r="P89" s="351"/>
      <c r="Q89" s="352"/>
      <c r="R89" s="352"/>
      <c r="S89" s="351"/>
      <c r="T89" s="351"/>
      <c r="U89" s="351"/>
      <c r="V89" s="351"/>
      <c r="W89" s="351"/>
      <c r="X89" s="352"/>
      <c r="Y89" s="352"/>
      <c r="Z89" s="351"/>
      <c r="AA89" s="351"/>
      <c r="AB89" s="351"/>
      <c r="AC89" s="351"/>
      <c r="AD89" s="351"/>
      <c r="AE89" s="352"/>
      <c r="AF89" s="352"/>
      <c r="AG89" s="351"/>
      <c r="AH89" s="351"/>
      <c r="AI89" s="364"/>
      <c r="AJ89" s="368">
        <f t="shared" si="7"/>
        <v>0</v>
      </c>
      <c r="AK89" s="318">
        <f t="shared" si="8"/>
        <v>0</v>
      </c>
      <c r="AL89" s="318">
        <f t="shared" si="9"/>
        <v>0</v>
      </c>
      <c r="AM89" s="319">
        <f t="shared" si="10"/>
        <v>0</v>
      </c>
      <c r="AN89" s="320">
        <f t="shared" si="11"/>
        <v>0</v>
      </c>
      <c r="AP89" s="32"/>
      <c r="AQ89" s="32"/>
      <c r="AR89" s="32"/>
      <c r="AS89" s="32"/>
    </row>
    <row r="90" spans="1:45">
      <c r="A90" s="189"/>
      <c r="B90" s="190" t="str">
        <f>IF(D90=0," ",VLOOKUP(D90,'Список рабочих'!A$1:B$240,2,0))</f>
        <v xml:space="preserve"> </v>
      </c>
      <c r="C90" s="187" t="str">
        <f>IF(D90=0," ",VLOOKUP(D90,'Список рабочих'!A$1:C$202,3,0))</f>
        <v xml:space="preserve"> </v>
      </c>
      <c r="D90" s="203"/>
      <c r="E90" s="353"/>
      <c r="F90" s="352"/>
      <c r="G90" s="352"/>
      <c r="H90" s="352"/>
      <c r="I90" s="352"/>
      <c r="J90" s="352"/>
      <c r="K90" s="352"/>
      <c r="L90" s="352"/>
      <c r="M90" s="351"/>
      <c r="N90" s="351"/>
      <c r="O90" s="351"/>
      <c r="P90" s="351"/>
      <c r="Q90" s="352"/>
      <c r="R90" s="352"/>
      <c r="S90" s="351"/>
      <c r="T90" s="351"/>
      <c r="U90" s="351"/>
      <c r="V90" s="351"/>
      <c r="W90" s="351"/>
      <c r="X90" s="352"/>
      <c r="Y90" s="352"/>
      <c r="Z90" s="351"/>
      <c r="AA90" s="351"/>
      <c r="AB90" s="351"/>
      <c r="AC90" s="351"/>
      <c r="AD90" s="351"/>
      <c r="AE90" s="352"/>
      <c r="AF90" s="352"/>
      <c r="AG90" s="351"/>
      <c r="AH90" s="351"/>
      <c r="AI90" s="364"/>
      <c r="AJ90" s="368">
        <f t="shared" si="7"/>
        <v>0</v>
      </c>
      <c r="AK90" s="318">
        <f t="shared" si="8"/>
        <v>0</v>
      </c>
      <c r="AL90" s="318">
        <f t="shared" si="9"/>
        <v>0</v>
      </c>
      <c r="AM90" s="319">
        <f t="shared" si="10"/>
        <v>0</v>
      </c>
      <c r="AN90" s="320">
        <f t="shared" si="11"/>
        <v>0</v>
      </c>
      <c r="AP90" s="32"/>
      <c r="AQ90" s="32"/>
      <c r="AR90" s="32"/>
      <c r="AS90" s="32"/>
    </row>
    <row r="91" spans="1:45">
      <c r="A91" s="189"/>
      <c r="B91" s="190" t="str">
        <f>IF(D91=0," ",VLOOKUP(D91,'Список рабочих'!A$1:B$240,2,0))</f>
        <v xml:space="preserve"> </v>
      </c>
      <c r="C91" s="187" t="str">
        <f>IF(D91=0," ",VLOOKUP(D91,'Список рабочих'!A$1:C$202,3,0))</f>
        <v xml:space="preserve"> </v>
      </c>
      <c r="D91" s="203"/>
      <c r="E91" s="353"/>
      <c r="F91" s="352"/>
      <c r="G91" s="352"/>
      <c r="H91" s="352"/>
      <c r="I91" s="352"/>
      <c r="J91" s="352"/>
      <c r="K91" s="352"/>
      <c r="L91" s="352"/>
      <c r="M91" s="351"/>
      <c r="N91" s="351"/>
      <c r="O91" s="351"/>
      <c r="P91" s="351"/>
      <c r="Q91" s="352"/>
      <c r="R91" s="352"/>
      <c r="S91" s="351"/>
      <c r="T91" s="351"/>
      <c r="U91" s="351"/>
      <c r="V91" s="351"/>
      <c r="W91" s="351"/>
      <c r="X91" s="352"/>
      <c r="Y91" s="352"/>
      <c r="Z91" s="351"/>
      <c r="AA91" s="351"/>
      <c r="AB91" s="351"/>
      <c r="AC91" s="351"/>
      <c r="AD91" s="351"/>
      <c r="AE91" s="352"/>
      <c r="AF91" s="352"/>
      <c r="AG91" s="351"/>
      <c r="AH91" s="351"/>
      <c r="AI91" s="364"/>
      <c r="AJ91" s="368">
        <f t="shared" si="7"/>
        <v>0</v>
      </c>
      <c r="AK91" s="318">
        <f t="shared" si="8"/>
        <v>0</v>
      </c>
      <c r="AL91" s="318">
        <f t="shared" si="9"/>
        <v>0</v>
      </c>
      <c r="AM91" s="319">
        <f t="shared" si="10"/>
        <v>0</v>
      </c>
      <c r="AN91" s="320">
        <f t="shared" si="11"/>
        <v>0</v>
      </c>
      <c r="AP91" s="32"/>
      <c r="AQ91" s="32"/>
      <c r="AR91" s="32"/>
      <c r="AS91" s="32"/>
    </row>
    <row r="92" spans="1:45">
      <c r="A92" s="189"/>
      <c r="B92" s="190" t="str">
        <f>IF(D92=0," ",VLOOKUP(D92,'Список рабочих'!A$1:B$240,2,0))</f>
        <v xml:space="preserve"> </v>
      </c>
      <c r="C92" s="187" t="str">
        <f>IF(D92=0," ",VLOOKUP(D92,'Список рабочих'!A$1:C$202,3,0))</f>
        <v xml:space="preserve"> </v>
      </c>
      <c r="D92" s="203"/>
      <c r="E92" s="353"/>
      <c r="F92" s="352"/>
      <c r="G92" s="352"/>
      <c r="H92" s="352"/>
      <c r="I92" s="352"/>
      <c r="J92" s="352"/>
      <c r="K92" s="352"/>
      <c r="L92" s="352"/>
      <c r="M92" s="351"/>
      <c r="N92" s="351"/>
      <c r="O92" s="351"/>
      <c r="P92" s="351"/>
      <c r="Q92" s="352"/>
      <c r="R92" s="352"/>
      <c r="S92" s="351"/>
      <c r="T92" s="351"/>
      <c r="U92" s="351"/>
      <c r="V92" s="351"/>
      <c r="W92" s="351"/>
      <c r="X92" s="352"/>
      <c r="Y92" s="352"/>
      <c r="Z92" s="351"/>
      <c r="AA92" s="351"/>
      <c r="AB92" s="351"/>
      <c r="AC92" s="351"/>
      <c r="AD92" s="351"/>
      <c r="AE92" s="352"/>
      <c r="AF92" s="352"/>
      <c r="AG92" s="351"/>
      <c r="AH92" s="351"/>
      <c r="AI92" s="364"/>
      <c r="AJ92" s="368">
        <f t="shared" si="7"/>
        <v>0</v>
      </c>
      <c r="AK92" s="318">
        <f t="shared" si="8"/>
        <v>0</v>
      </c>
      <c r="AL92" s="318">
        <f t="shared" si="9"/>
        <v>0</v>
      </c>
      <c r="AM92" s="319">
        <f t="shared" si="10"/>
        <v>0</v>
      </c>
      <c r="AN92" s="320">
        <f t="shared" si="11"/>
        <v>0</v>
      </c>
      <c r="AP92" s="32"/>
      <c r="AQ92" s="32"/>
      <c r="AR92" s="32"/>
      <c r="AS92" s="32"/>
    </row>
    <row r="93" spans="1:45">
      <c r="A93" s="189"/>
      <c r="B93" s="190" t="str">
        <f>IF(D93=0," ",VLOOKUP(D93,'Список рабочих'!A$1:B$240,2,0))</f>
        <v xml:space="preserve"> </v>
      </c>
      <c r="C93" s="187" t="str">
        <f>IF(D93=0," ",VLOOKUP(D93,'Список рабочих'!A$1:C$202,3,0))</f>
        <v xml:space="preserve"> </v>
      </c>
      <c r="D93" s="203"/>
      <c r="E93" s="353"/>
      <c r="F93" s="352"/>
      <c r="G93" s="352"/>
      <c r="H93" s="352"/>
      <c r="I93" s="352"/>
      <c r="J93" s="352"/>
      <c r="K93" s="352"/>
      <c r="L93" s="352"/>
      <c r="M93" s="351"/>
      <c r="N93" s="351"/>
      <c r="O93" s="351"/>
      <c r="P93" s="351"/>
      <c r="Q93" s="352"/>
      <c r="R93" s="352"/>
      <c r="S93" s="351"/>
      <c r="T93" s="351"/>
      <c r="U93" s="351"/>
      <c r="V93" s="351"/>
      <c r="W93" s="351"/>
      <c r="X93" s="352"/>
      <c r="Y93" s="352"/>
      <c r="Z93" s="351"/>
      <c r="AA93" s="351"/>
      <c r="AB93" s="351"/>
      <c r="AC93" s="351"/>
      <c r="AD93" s="351"/>
      <c r="AE93" s="352"/>
      <c r="AF93" s="352"/>
      <c r="AG93" s="351"/>
      <c r="AH93" s="351"/>
      <c r="AI93" s="364"/>
      <c r="AJ93" s="368">
        <f t="shared" si="7"/>
        <v>0</v>
      </c>
      <c r="AK93" s="318">
        <f t="shared" si="8"/>
        <v>0</v>
      </c>
      <c r="AL93" s="318">
        <f t="shared" si="9"/>
        <v>0</v>
      </c>
      <c r="AM93" s="319">
        <f t="shared" si="10"/>
        <v>0</v>
      </c>
      <c r="AN93" s="320">
        <f t="shared" si="11"/>
        <v>0</v>
      </c>
    </row>
    <row r="94" spans="1:45">
      <c r="A94" s="189"/>
      <c r="B94" s="190" t="str">
        <f>IF(D94=0," ",VLOOKUP(D94,'Список рабочих'!A$1:B$240,2,0))</f>
        <v>Токарь С. Е.</v>
      </c>
      <c r="C94" s="187"/>
      <c r="D94" s="203" t="s">
        <v>250</v>
      </c>
      <c r="E94" s="353"/>
      <c r="F94" s="352"/>
      <c r="G94" s="352"/>
      <c r="H94" s="352"/>
      <c r="I94" s="352"/>
      <c r="J94" s="352"/>
      <c r="K94" s="352"/>
      <c r="L94" s="352"/>
      <c r="M94" s="351">
        <v>8</v>
      </c>
      <c r="N94" s="351">
        <v>8</v>
      </c>
      <c r="O94" s="351">
        <v>8</v>
      </c>
      <c r="P94" s="351">
        <v>8</v>
      </c>
      <c r="Q94" s="352"/>
      <c r="R94" s="352"/>
      <c r="S94" s="351"/>
      <c r="T94" s="351"/>
      <c r="U94" s="351"/>
      <c r="V94" s="351"/>
      <c r="W94" s="351"/>
      <c r="X94" s="352"/>
      <c r="Y94" s="352"/>
      <c r="Z94" s="351"/>
      <c r="AA94" s="351"/>
      <c r="AB94" s="351"/>
      <c r="AC94" s="351"/>
      <c r="AD94" s="351"/>
      <c r="AE94" s="352"/>
      <c r="AF94" s="352"/>
      <c r="AG94" s="351"/>
      <c r="AH94" s="351"/>
      <c r="AI94" s="364"/>
      <c r="AJ94" s="368">
        <f t="shared" si="7"/>
        <v>32</v>
      </c>
      <c r="AK94" s="318">
        <f t="shared" si="8"/>
        <v>0</v>
      </c>
      <c r="AL94" s="318">
        <f t="shared" si="9"/>
        <v>4</v>
      </c>
      <c r="AM94" s="319">
        <f t="shared" si="10"/>
        <v>32</v>
      </c>
      <c r="AN94" s="320">
        <f t="shared" si="11"/>
        <v>4</v>
      </c>
    </row>
    <row r="95" spans="1:45">
      <c r="A95" s="189">
        <f t="shared" si="12"/>
        <v>1</v>
      </c>
      <c r="B95" s="190" t="str">
        <f>IF(D95=0," ",VLOOKUP(D95,'Список рабочих'!A$1:B$240,2,0))</f>
        <v>Гавриш В. В.</v>
      </c>
      <c r="C95" s="187"/>
      <c r="D95" s="203" t="s">
        <v>252</v>
      </c>
      <c r="E95" s="353"/>
      <c r="F95" s="352"/>
      <c r="G95" s="352"/>
      <c r="H95" s="352"/>
      <c r="I95" s="352"/>
      <c r="J95" s="352"/>
      <c r="K95" s="352"/>
      <c r="L95" s="352"/>
      <c r="M95" s="351">
        <v>8</v>
      </c>
      <c r="N95" s="351">
        <v>8</v>
      </c>
      <c r="O95" s="351">
        <v>8</v>
      </c>
      <c r="P95" s="351">
        <v>8</v>
      </c>
      <c r="Q95" s="352"/>
      <c r="R95" s="352"/>
      <c r="S95" s="351"/>
      <c r="T95" s="351"/>
      <c r="U95" s="351"/>
      <c r="V95" s="351"/>
      <c r="W95" s="351"/>
      <c r="X95" s="352"/>
      <c r="Y95" s="352"/>
      <c r="Z95" s="351"/>
      <c r="AA95" s="351"/>
      <c r="AB95" s="351"/>
      <c r="AC95" s="351"/>
      <c r="AD95" s="364"/>
      <c r="AE95" s="352"/>
      <c r="AF95" s="352"/>
      <c r="AG95" s="351"/>
      <c r="AH95" s="351"/>
      <c r="AI95" s="364"/>
      <c r="AJ95" s="368">
        <f t="shared" si="7"/>
        <v>32</v>
      </c>
      <c r="AK95" s="318">
        <f t="shared" si="8"/>
        <v>0</v>
      </c>
      <c r="AL95" s="318">
        <f t="shared" si="9"/>
        <v>4</v>
      </c>
      <c r="AM95" s="319">
        <f t="shared" si="10"/>
        <v>32</v>
      </c>
      <c r="AN95" s="320">
        <f t="shared" si="11"/>
        <v>4</v>
      </c>
    </row>
    <row r="96" spans="1:45">
      <c r="A96" s="189">
        <f t="shared" si="12"/>
        <v>2</v>
      </c>
      <c r="B96" s="190" t="str">
        <f>IF(D96=0," ",VLOOKUP(D96,'Список рабочих'!A$1:B$240,2,0))</f>
        <v>Кормачев К. В.</v>
      </c>
      <c r="C96" s="187"/>
      <c r="D96" s="208" t="s">
        <v>264</v>
      </c>
      <c r="E96" s="353"/>
      <c r="F96" s="352"/>
      <c r="G96" s="352"/>
      <c r="H96" s="352"/>
      <c r="I96" s="352"/>
      <c r="J96" s="352"/>
      <c r="K96" s="352"/>
      <c r="L96" s="352"/>
      <c r="M96" s="351">
        <v>8</v>
      </c>
      <c r="N96" s="351">
        <v>8</v>
      </c>
      <c r="O96" s="351">
        <v>8</v>
      </c>
      <c r="P96" s="351">
        <v>8</v>
      </c>
      <c r="Q96" s="352"/>
      <c r="R96" s="352"/>
      <c r="S96" s="351"/>
      <c r="T96" s="351"/>
      <c r="U96" s="351"/>
      <c r="V96" s="351"/>
      <c r="W96" s="351"/>
      <c r="X96" s="352"/>
      <c r="Y96" s="352"/>
      <c r="Z96" s="351"/>
      <c r="AA96" s="351"/>
      <c r="AB96" s="351"/>
      <c r="AC96" s="351"/>
      <c r="AD96" s="364"/>
      <c r="AE96" s="352"/>
      <c r="AF96" s="352"/>
      <c r="AG96" s="351"/>
      <c r="AH96" s="351"/>
      <c r="AI96" s="364"/>
      <c r="AJ96" s="368">
        <f t="shared" si="7"/>
        <v>32</v>
      </c>
      <c r="AK96" s="318">
        <f t="shared" si="8"/>
        <v>0</v>
      </c>
      <c r="AL96" s="318">
        <f t="shared" si="9"/>
        <v>4</v>
      </c>
      <c r="AM96" s="319">
        <f t="shared" si="10"/>
        <v>32</v>
      </c>
      <c r="AN96" s="320">
        <f t="shared" si="11"/>
        <v>4</v>
      </c>
    </row>
    <row r="97" spans="1:44">
      <c r="A97" s="189">
        <f t="shared" si="12"/>
        <v>3</v>
      </c>
      <c r="B97" s="190" t="str">
        <f>IF(D97=0," ",VLOOKUP(D97,'Список рабочих'!A$1:B$240,2,0))</f>
        <v>Федорин А. В.</v>
      </c>
      <c r="C97" s="187"/>
      <c r="D97" s="206" t="s">
        <v>40</v>
      </c>
      <c r="E97" s="352"/>
      <c r="F97" s="352"/>
      <c r="G97" s="352"/>
      <c r="H97" s="352"/>
      <c r="I97" s="352"/>
      <c r="J97" s="352"/>
      <c r="K97" s="352"/>
      <c r="L97" s="352"/>
      <c r="M97" s="351"/>
      <c r="N97" s="351"/>
      <c r="O97" s="351"/>
      <c r="P97" s="351"/>
      <c r="Q97" s="352"/>
      <c r="R97" s="352"/>
      <c r="S97" s="351"/>
      <c r="T97" s="351"/>
      <c r="U97" s="351"/>
      <c r="V97" s="351"/>
      <c r="W97" s="351"/>
      <c r="X97" s="352"/>
      <c r="Y97" s="352"/>
      <c r="Z97" s="351"/>
      <c r="AA97" s="351"/>
      <c r="AB97" s="351"/>
      <c r="AC97" s="351"/>
      <c r="AD97" s="364"/>
      <c r="AE97" s="352"/>
      <c r="AF97" s="352"/>
      <c r="AG97" s="351"/>
      <c r="AH97" s="351"/>
      <c r="AI97" s="364"/>
      <c r="AJ97" s="368">
        <f t="shared" si="7"/>
        <v>0</v>
      </c>
      <c r="AK97" s="318">
        <f t="shared" si="8"/>
        <v>0</v>
      </c>
      <c r="AL97" s="318">
        <f t="shared" si="9"/>
        <v>0</v>
      </c>
      <c r="AM97" s="319">
        <f t="shared" si="10"/>
        <v>0</v>
      </c>
      <c r="AN97" s="320">
        <f t="shared" si="11"/>
        <v>0</v>
      </c>
    </row>
    <row r="98" spans="1:44">
      <c r="A98" s="198">
        <f t="shared" si="12"/>
        <v>4</v>
      </c>
      <c r="B98" s="204" t="str">
        <f>IF(D98=0," ",VLOOKUP(D98,'Список рабочих'!A$1:B$240,2,0))</f>
        <v>Ермаков В. В.</v>
      </c>
      <c r="C98" s="205"/>
      <c r="D98" s="208" t="s">
        <v>97</v>
      </c>
      <c r="E98" s="378"/>
      <c r="F98" s="362"/>
      <c r="G98" s="362"/>
      <c r="H98" s="362"/>
      <c r="I98" s="362"/>
      <c r="J98" s="362"/>
      <c r="K98" s="362"/>
      <c r="L98" s="362"/>
      <c r="M98" s="363"/>
      <c r="N98" s="363"/>
      <c r="O98" s="363"/>
      <c r="P98" s="363"/>
      <c r="Q98" s="362"/>
      <c r="R98" s="362"/>
      <c r="S98" s="363"/>
      <c r="T98" s="363"/>
      <c r="U98" s="363"/>
      <c r="V98" s="363"/>
      <c r="W98" s="363"/>
      <c r="X98" s="352"/>
      <c r="Y98" s="352"/>
      <c r="Z98" s="351"/>
      <c r="AA98" s="351"/>
      <c r="AB98" s="351"/>
      <c r="AC98" s="351"/>
      <c r="AD98" s="364"/>
      <c r="AE98" s="352"/>
      <c r="AF98" s="352"/>
      <c r="AG98" s="351"/>
      <c r="AH98" s="351"/>
      <c r="AI98" s="364"/>
      <c r="AJ98" s="368">
        <f t="shared" si="7"/>
        <v>0</v>
      </c>
      <c r="AK98" s="318">
        <f t="shared" si="8"/>
        <v>0</v>
      </c>
      <c r="AL98" s="318">
        <f t="shared" si="9"/>
        <v>0</v>
      </c>
      <c r="AM98" s="319">
        <f t="shared" si="10"/>
        <v>0</v>
      </c>
      <c r="AN98" s="320">
        <f t="shared" si="11"/>
        <v>0</v>
      </c>
    </row>
    <row r="99" spans="1:44">
      <c r="A99" s="189">
        <f t="shared" si="12"/>
        <v>5</v>
      </c>
      <c r="B99" s="207" t="str">
        <f>IF(D99=0," ",VLOOKUP(D99,'Список рабочих'!A$1:B$240,2,0))</f>
        <v xml:space="preserve"> </v>
      </c>
      <c r="C99" s="197"/>
      <c r="D99" s="208"/>
      <c r="E99" s="353"/>
      <c r="F99" s="352"/>
      <c r="G99" s="352"/>
      <c r="H99" s="352"/>
      <c r="I99" s="352"/>
      <c r="J99" s="352"/>
      <c r="K99" s="352"/>
      <c r="L99" s="352"/>
      <c r="M99" s="351"/>
      <c r="N99" s="351"/>
      <c r="O99" s="351"/>
      <c r="P99" s="351"/>
      <c r="Q99" s="352"/>
      <c r="R99" s="352"/>
      <c r="S99" s="351"/>
      <c r="T99" s="351"/>
      <c r="U99" s="351"/>
      <c r="V99" s="351"/>
      <c r="W99" s="351"/>
      <c r="X99" s="352"/>
      <c r="Y99" s="352"/>
      <c r="Z99" s="351"/>
      <c r="AA99" s="351"/>
      <c r="AB99" s="351"/>
      <c r="AC99" s="351"/>
      <c r="AD99" s="364"/>
      <c r="AE99" s="352"/>
      <c r="AF99" s="352"/>
      <c r="AG99" s="351"/>
      <c r="AH99" s="351"/>
      <c r="AI99" s="364"/>
      <c r="AJ99" s="368">
        <f t="shared" si="7"/>
        <v>0</v>
      </c>
      <c r="AK99" s="318">
        <f t="shared" si="8"/>
        <v>0</v>
      </c>
      <c r="AL99" s="337">
        <f t="shared" si="9"/>
        <v>0</v>
      </c>
      <c r="AM99" s="319">
        <f t="shared" si="10"/>
        <v>0</v>
      </c>
      <c r="AN99" s="320">
        <f t="shared" si="11"/>
        <v>0</v>
      </c>
    </row>
    <row r="100" spans="1:44">
      <c r="A100" s="189">
        <v>6</v>
      </c>
      <c r="B100" s="209" t="str">
        <f>IF(D100=0," ",VLOOKUP(D100,'Список рабочих'!A$1:B$240,2,0))</f>
        <v xml:space="preserve"> </v>
      </c>
      <c r="C100" s="197"/>
      <c r="D100" s="213"/>
      <c r="E100" s="353"/>
      <c r="F100" s="352"/>
      <c r="G100" s="352"/>
      <c r="H100" s="352"/>
      <c r="I100" s="352"/>
      <c r="J100" s="352"/>
      <c r="K100" s="352"/>
      <c r="L100" s="352"/>
      <c r="M100" s="351"/>
      <c r="N100" s="351"/>
      <c r="O100" s="351"/>
      <c r="P100" s="351"/>
      <c r="Q100" s="352"/>
      <c r="R100" s="352"/>
      <c r="S100" s="351"/>
      <c r="T100" s="351"/>
      <c r="U100" s="351"/>
      <c r="V100" s="351"/>
      <c r="W100" s="351"/>
      <c r="X100" s="352"/>
      <c r="Y100" s="352"/>
      <c r="Z100" s="351"/>
      <c r="AA100" s="351"/>
      <c r="AB100" s="351"/>
      <c r="AC100" s="351"/>
      <c r="AD100" s="364"/>
      <c r="AE100" s="352"/>
      <c r="AF100" s="352"/>
      <c r="AG100" s="351"/>
      <c r="AH100" s="351"/>
      <c r="AI100" s="364"/>
      <c r="AJ100" s="368">
        <f t="shared" si="7"/>
        <v>0</v>
      </c>
      <c r="AK100" s="318">
        <f t="shared" si="8"/>
        <v>0</v>
      </c>
      <c r="AL100" s="318">
        <f t="shared" si="9"/>
        <v>0</v>
      </c>
      <c r="AM100" s="319">
        <f t="shared" si="10"/>
        <v>0</v>
      </c>
      <c r="AN100" s="320">
        <f t="shared" si="11"/>
        <v>0</v>
      </c>
    </row>
    <row r="101" spans="1:44">
      <c r="A101" s="189">
        <f t="shared" si="12"/>
        <v>7</v>
      </c>
      <c r="B101" s="209" t="str">
        <f>IF(D101=0," ",VLOOKUP(D101,'Список рабочих'!A$1:B$240,2,0))</f>
        <v xml:space="preserve"> </v>
      </c>
      <c r="C101" s="197"/>
      <c r="D101" s="208"/>
      <c r="E101" s="353"/>
      <c r="F101" s="352"/>
      <c r="G101" s="352"/>
      <c r="H101" s="352"/>
      <c r="I101" s="352"/>
      <c r="J101" s="352"/>
      <c r="K101" s="352"/>
      <c r="L101" s="352"/>
      <c r="M101" s="351"/>
      <c r="N101" s="351"/>
      <c r="O101" s="351"/>
      <c r="P101" s="351"/>
      <c r="Q101" s="352"/>
      <c r="R101" s="352"/>
      <c r="S101" s="351"/>
      <c r="T101" s="351"/>
      <c r="U101" s="351"/>
      <c r="V101" s="351"/>
      <c r="W101" s="351"/>
      <c r="X101" s="352"/>
      <c r="Y101" s="352"/>
      <c r="Z101" s="351"/>
      <c r="AA101" s="351"/>
      <c r="AB101" s="351"/>
      <c r="AC101" s="351"/>
      <c r="AD101" s="364"/>
      <c r="AE101" s="352"/>
      <c r="AF101" s="352"/>
      <c r="AG101" s="351"/>
      <c r="AH101" s="351"/>
      <c r="AI101" s="364"/>
      <c r="AJ101" s="368">
        <f t="shared" si="7"/>
        <v>0</v>
      </c>
      <c r="AK101" s="318">
        <f t="shared" si="8"/>
        <v>0</v>
      </c>
      <c r="AL101" s="318">
        <f t="shared" si="9"/>
        <v>0</v>
      </c>
      <c r="AM101" s="319">
        <f t="shared" si="10"/>
        <v>0</v>
      </c>
      <c r="AN101" s="320">
        <f t="shared" si="11"/>
        <v>0</v>
      </c>
    </row>
    <row r="102" spans="1:44" ht="15.75" thickBot="1">
      <c r="A102" s="210">
        <f t="shared" si="12"/>
        <v>8</v>
      </c>
      <c r="B102" s="211" t="str">
        <f>IF(D102=0," ",VLOOKUP(D102,'Список рабочих'!A$1:B$240,2,0))</f>
        <v xml:space="preserve"> </v>
      </c>
      <c r="C102" s="212"/>
      <c r="D102" s="213"/>
      <c r="E102" s="378"/>
      <c r="F102" s="362"/>
      <c r="G102" s="362"/>
      <c r="H102" s="362"/>
      <c r="I102" s="362"/>
      <c r="J102" s="362"/>
      <c r="K102" s="362"/>
      <c r="L102" s="362"/>
      <c r="M102" s="363"/>
      <c r="N102" s="363"/>
      <c r="O102" s="363"/>
      <c r="P102" s="363"/>
      <c r="Q102" s="362"/>
      <c r="R102" s="362"/>
      <c r="S102" s="363"/>
      <c r="T102" s="363"/>
      <c r="U102" s="363"/>
      <c r="V102" s="363"/>
      <c r="W102" s="363"/>
      <c r="X102" s="362"/>
      <c r="Y102" s="362"/>
      <c r="Z102" s="363"/>
      <c r="AA102" s="351"/>
      <c r="AB102" s="351"/>
      <c r="AC102" s="351"/>
      <c r="AD102" s="364"/>
      <c r="AE102" s="352"/>
      <c r="AF102" s="352"/>
      <c r="AG102" s="351"/>
      <c r="AH102" s="351"/>
      <c r="AI102" s="364"/>
      <c r="AJ102" s="370">
        <f t="shared" si="7"/>
        <v>0</v>
      </c>
      <c r="AK102" s="330">
        <f t="shared" si="8"/>
        <v>0</v>
      </c>
      <c r="AL102" s="330">
        <f t="shared" si="9"/>
        <v>0</v>
      </c>
      <c r="AM102" s="338">
        <f t="shared" si="10"/>
        <v>0</v>
      </c>
      <c r="AN102" s="332">
        <f t="shared" si="11"/>
        <v>0</v>
      </c>
      <c r="AO102" t="str">
        <f>IF(AQ102=0," ",VLOOKUP(AQ102,'Список рабочих'!A$1:B$162,2,0))</f>
        <v xml:space="preserve"> </v>
      </c>
      <c r="AP102" t="str">
        <f>IF(AQ102=0," ",VLOOKUP(AQ102,'Список рабочих'!A$1:C$202,3,0))</f>
        <v xml:space="preserve"> </v>
      </c>
      <c r="AR102" t="str">
        <f>IF(AQ102=0," ",VLOOKUP(AQ102,#REF!,36,0))</f>
        <v xml:space="preserve"> </v>
      </c>
    </row>
    <row r="103" spans="1:44" ht="15.75" thickBot="1">
      <c r="A103" s="482"/>
      <c r="B103" s="483"/>
      <c r="C103" s="483"/>
      <c r="D103" s="483"/>
      <c r="E103" s="483"/>
      <c r="F103" s="483"/>
      <c r="G103" s="483"/>
      <c r="H103" s="483"/>
      <c r="I103" s="483"/>
      <c r="J103" s="483"/>
      <c r="K103" s="483"/>
      <c r="L103" s="483"/>
      <c r="M103" s="483"/>
      <c r="N103" s="483"/>
      <c r="O103" s="483"/>
      <c r="P103" s="483"/>
      <c r="Q103" s="483"/>
      <c r="R103" s="483"/>
      <c r="S103" s="483"/>
      <c r="T103" s="483"/>
      <c r="U103" s="483"/>
      <c r="V103" s="483"/>
      <c r="W103" s="483"/>
      <c r="X103" s="483"/>
      <c r="Y103" s="483"/>
      <c r="Z103" s="483"/>
      <c r="AA103" s="483"/>
      <c r="AB103" s="483"/>
      <c r="AC103" s="483"/>
      <c r="AD103" s="483"/>
      <c r="AE103" s="483"/>
      <c r="AF103" s="483"/>
      <c r="AG103" s="483"/>
      <c r="AH103" s="483"/>
      <c r="AI103" s="484"/>
      <c r="AJ103" s="333"/>
      <c r="AK103" s="333"/>
      <c r="AL103" s="334"/>
      <c r="AM103" s="334"/>
      <c r="AN103" s="339"/>
      <c r="AO103" t="str">
        <f>IF(AQ103=0," ",VLOOKUP(AQ103,'Список рабочих'!A$1:B$162,2,0))</f>
        <v xml:space="preserve"> </v>
      </c>
      <c r="AP103" t="str">
        <f>IF(AQ103=0," ",VLOOKUP(AQ103,'Список рабочих'!A$1:C$202,3,0))</f>
        <v xml:space="preserve"> </v>
      </c>
      <c r="AR103" t="str">
        <f>IF(AQ103=0," ",VLOOKUP(AQ103,#REF!,36,0))</f>
        <v xml:space="preserve"> </v>
      </c>
    </row>
    <row r="104" spans="1:44">
      <c r="A104" s="340"/>
      <c r="B104" s="340"/>
      <c r="C104" s="340"/>
      <c r="D104" s="340"/>
      <c r="E104" s="340"/>
      <c r="F104" s="340"/>
      <c r="G104" s="340"/>
      <c r="H104" s="340"/>
      <c r="I104" s="340"/>
      <c r="J104" s="340"/>
      <c r="K104" s="340"/>
      <c r="L104" s="340"/>
      <c r="M104" s="340"/>
      <c r="N104" s="340"/>
      <c r="O104" s="340"/>
      <c r="P104" s="340"/>
      <c r="Q104" s="340"/>
      <c r="R104" s="340"/>
      <c r="S104" s="340"/>
      <c r="T104" s="340"/>
      <c r="U104" s="340"/>
      <c r="V104" s="340"/>
      <c r="W104" s="340"/>
      <c r="X104" s="340"/>
      <c r="Y104" s="340"/>
      <c r="Z104" s="340"/>
      <c r="AA104" s="340"/>
      <c r="AB104" s="340"/>
      <c r="AC104" s="340"/>
      <c r="AD104" s="340"/>
      <c r="AE104" s="340"/>
      <c r="AF104" s="340"/>
      <c r="AG104" s="340"/>
      <c r="AH104" s="340"/>
      <c r="AI104" s="340"/>
      <c r="AJ104" s="341"/>
      <c r="AK104" s="341"/>
      <c r="AL104" s="341"/>
      <c r="AM104" s="341"/>
      <c r="AN104" s="341"/>
      <c r="AO104" t="str">
        <f>IF(AQ104=0," ",VLOOKUP(AQ104,'Список рабочих'!A$1:B$162,2,0))</f>
        <v xml:space="preserve"> </v>
      </c>
      <c r="AP104" t="str">
        <f>IF(AQ104=0," ",VLOOKUP(AQ104,'Список рабочих'!A$1:C$202,3,0))</f>
        <v xml:space="preserve"> </v>
      </c>
      <c r="AR104" t="str">
        <f>IF(AQ104=0," ",VLOOKUP(AQ104,#REF!,36,0))</f>
        <v xml:space="preserve"> </v>
      </c>
    </row>
    <row r="105" spans="1:44" hidden="1">
      <c r="A105" s="340"/>
      <c r="B105" s="340"/>
      <c r="C105" s="340"/>
      <c r="D105" s="340"/>
      <c r="E105" s="340"/>
      <c r="F105" s="340"/>
      <c r="G105" s="340"/>
      <c r="H105" s="340"/>
      <c r="I105" s="340"/>
      <c r="J105" s="340"/>
      <c r="K105" s="340"/>
      <c r="L105" s="340"/>
      <c r="M105" s="340"/>
      <c r="N105" s="340"/>
      <c r="O105" s="340"/>
      <c r="P105" s="340"/>
      <c r="Q105" s="340"/>
      <c r="R105" s="340"/>
      <c r="S105" s="340"/>
      <c r="T105" s="340"/>
      <c r="U105" s="340"/>
      <c r="V105" s="340"/>
      <c r="W105" s="340"/>
      <c r="X105" s="340"/>
      <c r="Y105" s="340"/>
      <c r="Z105" s="340"/>
      <c r="AA105" s="340"/>
      <c r="AB105" s="340"/>
      <c r="AC105" s="340"/>
      <c r="AD105" s="340"/>
      <c r="AE105" s="340"/>
      <c r="AF105" s="340"/>
      <c r="AG105" s="340"/>
      <c r="AH105" s="340"/>
      <c r="AI105" s="340"/>
      <c r="AJ105" s="341"/>
      <c r="AK105" s="341"/>
      <c r="AL105" s="341"/>
      <c r="AM105" s="341"/>
      <c r="AN105" s="341"/>
      <c r="AO105" t="str">
        <f>IF(AQ105=0," ",VLOOKUP(AQ105,'Список рабочих'!A$1:B$162,2,0))</f>
        <v xml:space="preserve"> </v>
      </c>
      <c r="AP105" t="str">
        <f>IF(AQ105=0," ",VLOOKUP(AQ105,'Список рабочих'!A$1:C$202,3,0))</f>
        <v xml:space="preserve"> </v>
      </c>
      <c r="AR105" t="str">
        <f>IF(AQ105=0," ",VLOOKUP(AQ105,#REF!,36,0))</f>
        <v xml:space="preserve"> </v>
      </c>
    </row>
    <row r="106" spans="1:44" hidden="1">
      <c r="A106" s="340"/>
      <c r="B106" s="340"/>
      <c r="C106" s="340"/>
      <c r="D106" s="340"/>
      <c r="E106" s="340"/>
      <c r="F106" s="340"/>
      <c r="G106" s="340"/>
      <c r="H106" s="340"/>
      <c r="I106" s="340"/>
      <c r="J106" s="340"/>
      <c r="K106" s="340"/>
      <c r="L106" s="340"/>
      <c r="M106" s="340"/>
      <c r="N106" s="340"/>
      <c r="O106" s="340"/>
      <c r="P106" s="340"/>
      <c r="Q106" s="340"/>
      <c r="R106" s="340"/>
      <c r="S106" s="340"/>
      <c r="T106" s="340"/>
      <c r="U106" s="340"/>
      <c r="V106" s="340"/>
      <c r="W106" s="340"/>
      <c r="X106" s="340"/>
      <c r="Y106" s="340"/>
      <c r="Z106" s="340"/>
      <c r="AA106" s="340"/>
      <c r="AB106" s="340"/>
      <c r="AC106" s="340"/>
      <c r="AD106" s="340"/>
      <c r="AE106" s="340"/>
      <c r="AF106" s="340"/>
      <c r="AG106" s="340"/>
      <c r="AH106" s="340"/>
      <c r="AI106" s="340"/>
      <c r="AJ106" s="341"/>
      <c r="AK106" s="341"/>
      <c r="AL106" s="341"/>
      <c r="AM106" s="341"/>
      <c r="AN106" s="341"/>
    </row>
    <row r="107" spans="1:44" hidden="1">
      <c r="A107" s="340"/>
      <c r="B107" s="340"/>
      <c r="C107" s="340"/>
      <c r="D107" s="340"/>
      <c r="E107" s="340"/>
      <c r="F107" s="340"/>
      <c r="G107" s="340"/>
      <c r="H107" s="340"/>
      <c r="I107" s="340"/>
      <c r="J107" s="340"/>
      <c r="K107" s="340"/>
      <c r="L107" s="340"/>
      <c r="M107" s="340"/>
      <c r="N107" s="340"/>
      <c r="O107" s="340"/>
      <c r="P107" s="340"/>
      <c r="Q107" s="340"/>
      <c r="R107" s="340"/>
      <c r="S107" s="340"/>
      <c r="T107" s="340"/>
      <c r="U107" s="340"/>
      <c r="V107" s="340"/>
      <c r="W107" s="340"/>
      <c r="X107" s="340"/>
      <c r="Y107" s="340"/>
      <c r="Z107" s="340"/>
      <c r="AA107" s="340"/>
      <c r="AB107" s="340"/>
      <c r="AC107" s="340"/>
      <c r="AD107" s="340"/>
      <c r="AE107" s="340"/>
      <c r="AF107" s="340"/>
      <c r="AG107" s="340"/>
      <c r="AH107" s="340"/>
      <c r="AI107" s="340"/>
      <c r="AJ107" s="341"/>
      <c r="AK107" s="341"/>
      <c r="AL107" s="341"/>
      <c r="AM107" s="341"/>
      <c r="AN107" s="341"/>
    </row>
    <row r="108" spans="1:44" hidden="1">
      <c r="A108" s="340"/>
      <c r="B108" s="340"/>
      <c r="C108" s="340"/>
      <c r="D108" s="340"/>
      <c r="E108" s="340"/>
      <c r="F108" s="340"/>
      <c r="G108" s="340"/>
      <c r="H108" s="340"/>
      <c r="I108" s="340"/>
      <c r="J108" s="340"/>
      <c r="K108" s="340"/>
      <c r="L108" s="340"/>
      <c r="M108" s="340"/>
      <c r="N108" s="340"/>
      <c r="O108" s="340"/>
      <c r="P108" s="340"/>
      <c r="Q108" s="340"/>
      <c r="R108" s="340"/>
      <c r="S108" s="340"/>
      <c r="T108" s="340"/>
      <c r="U108" s="340"/>
      <c r="V108" s="340"/>
      <c r="W108" s="340"/>
      <c r="X108" s="340"/>
      <c r="Y108" s="340"/>
      <c r="Z108" s="340"/>
      <c r="AA108" s="340"/>
      <c r="AB108" s="340"/>
      <c r="AC108" s="340"/>
      <c r="AD108" s="340"/>
      <c r="AE108" s="340"/>
      <c r="AF108" s="340"/>
      <c r="AG108" s="340"/>
      <c r="AH108" s="340"/>
      <c r="AI108" s="340"/>
      <c r="AJ108" s="341"/>
      <c r="AK108" s="341"/>
      <c r="AL108" s="341"/>
      <c r="AM108" s="341"/>
      <c r="AN108" s="341"/>
    </row>
    <row r="109" spans="1:44" hidden="1">
      <c r="A109" s="340"/>
      <c r="B109" s="340"/>
      <c r="C109" s="340"/>
      <c r="D109" s="340"/>
      <c r="E109" s="340"/>
      <c r="F109" s="340"/>
      <c r="G109" s="340"/>
      <c r="H109" s="340"/>
      <c r="I109" s="340"/>
      <c r="J109" s="340"/>
      <c r="K109" s="340"/>
      <c r="L109" s="340"/>
      <c r="M109" s="340"/>
      <c r="N109" s="340"/>
      <c r="O109" s="340"/>
      <c r="P109" s="340"/>
      <c r="Q109" s="340"/>
      <c r="R109" s="340"/>
      <c r="S109" s="340"/>
      <c r="T109" s="340"/>
      <c r="U109" s="340"/>
      <c r="V109" s="340"/>
      <c r="W109" s="340"/>
      <c r="X109" s="340"/>
      <c r="Y109" s="340"/>
      <c r="Z109" s="340"/>
      <c r="AA109" s="340"/>
      <c r="AB109" s="340"/>
      <c r="AC109" s="340"/>
      <c r="AD109" s="340"/>
      <c r="AE109" s="340"/>
      <c r="AF109" s="340"/>
      <c r="AG109" s="340"/>
      <c r="AH109" s="340"/>
      <c r="AI109" s="340"/>
      <c r="AJ109" s="341"/>
      <c r="AK109" s="341"/>
      <c r="AL109" s="341"/>
      <c r="AM109" s="341"/>
      <c r="AN109" s="341"/>
    </row>
    <row r="110" spans="1:44" hidden="1">
      <c r="A110" s="340"/>
      <c r="B110" s="340"/>
      <c r="C110" s="340"/>
      <c r="D110" s="340"/>
      <c r="E110" s="340"/>
      <c r="F110" s="340"/>
      <c r="G110" s="340"/>
      <c r="H110" s="340"/>
      <c r="I110" s="340"/>
      <c r="J110" s="340"/>
      <c r="K110" s="340"/>
      <c r="L110" s="340"/>
      <c r="M110" s="340"/>
      <c r="N110" s="340"/>
      <c r="O110" s="340"/>
      <c r="P110" s="340"/>
      <c r="Q110" s="340"/>
      <c r="R110" s="340"/>
      <c r="S110" s="340"/>
      <c r="T110" s="340"/>
      <c r="U110" s="340"/>
      <c r="V110" s="340"/>
      <c r="W110" s="340"/>
      <c r="X110" s="340"/>
      <c r="Y110" s="340"/>
      <c r="Z110" s="340"/>
      <c r="AA110" s="340"/>
      <c r="AB110" s="340"/>
      <c r="AC110" s="340"/>
      <c r="AD110" s="340"/>
      <c r="AE110" s="340"/>
      <c r="AF110" s="340"/>
      <c r="AG110" s="340"/>
      <c r="AH110" s="340"/>
      <c r="AI110" s="340"/>
      <c r="AJ110" s="341"/>
      <c r="AK110" s="341"/>
      <c r="AL110" s="341"/>
      <c r="AM110" s="341"/>
      <c r="AN110" s="341"/>
    </row>
    <row r="111" spans="1:44" hidden="1">
      <c r="A111" s="340"/>
      <c r="B111" s="340"/>
      <c r="C111" s="340"/>
      <c r="D111" s="340"/>
      <c r="E111" s="340"/>
      <c r="F111" s="340"/>
      <c r="G111" s="340"/>
      <c r="H111" s="340"/>
      <c r="I111" s="340"/>
      <c r="J111" s="340"/>
      <c r="K111" s="340"/>
      <c r="L111" s="340"/>
      <c r="M111" s="340"/>
      <c r="N111" s="340"/>
      <c r="O111" s="340"/>
      <c r="P111" s="340"/>
      <c r="Q111" s="340"/>
      <c r="R111" s="340"/>
      <c r="S111" s="340"/>
      <c r="T111" s="340"/>
      <c r="U111" s="340"/>
      <c r="V111" s="340"/>
      <c r="W111" s="340"/>
      <c r="X111" s="340"/>
      <c r="Y111" s="340"/>
      <c r="Z111" s="340"/>
      <c r="AA111" s="340"/>
      <c r="AB111" s="340"/>
      <c r="AC111" s="340"/>
      <c r="AD111" s="340"/>
      <c r="AE111" s="340"/>
      <c r="AF111" s="340"/>
      <c r="AG111" s="340"/>
      <c r="AH111" s="340"/>
      <c r="AI111" s="340"/>
      <c r="AJ111" s="341"/>
      <c r="AK111" s="341"/>
      <c r="AL111" s="341"/>
      <c r="AM111" s="341"/>
      <c r="AN111" s="341"/>
    </row>
    <row r="112" spans="1:44" hidden="1">
      <c r="A112" s="340"/>
      <c r="B112" s="340"/>
      <c r="C112" s="340"/>
      <c r="D112" s="340"/>
      <c r="E112" s="340"/>
      <c r="F112" s="340"/>
      <c r="G112" s="340"/>
      <c r="H112" s="340"/>
      <c r="I112" s="340"/>
      <c r="J112" s="340"/>
      <c r="K112" s="340"/>
      <c r="L112" s="340"/>
      <c r="M112" s="340"/>
      <c r="N112" s="340"/>
      <c r="O112" s="340"/>
      <c r="P112" s="340"/>
      <c r="Q112" s="340"/>
      <c r="R112" s="340"/>
      <c r="S112" s="340"/>
      <c r="T112" s="340"/>
      <c r="U112" s="340"/>
      <c r="V112" s="340"/>
      <c r="W112" s="340"/>
      <c r="X112" s="340"/>
      <c r="Y112" s="340"/>
      <c r="Z112" s="340"/>
      <c r="AA112" s="340"/>
      <c r="AB112" s="340"/>
      <c r="AC112" s="340"/>
      <c r="AD112" s="340"/>
      <c r="AE112" s="340"/>
      <c r="AF112" s="340"/>
      <c r="AG112" s="340"/>
      <c r="AH112" s="340"/>
      <c r="AI112" s="340"/>
      <c r="AJ112" s="341"/>
      <c r="AK112" s="341"/>
      <c r="AL112" s="341"/>
      <c r="AM112" s="341"/>
      <c r="AN112" s="341"/>
    </row>
    <row r="113" spans="1:40" hidden="1">
      <c r="A113" s="340"/>
      <c r="B113" s="340"/>
      <c r="C113" s="340"/>
      <c r="D113" s="340"/>
      <c r="E113" s="340"/>
      <c r="F113" s="340"/>
      <c r="G113" s="340"/>
      <c r="H113" s="340"/>
      <c r="I113" s="340"/>
      <c r="J113" s="340"/>
      <c r="K113" s="340"/>
      <c r="L113" s="340"/>
      <c r="M113" s="340"/>
      <c r="N113" s="340"/>
      <c r="O113" s="340"/>
      <c r="P113" s="340"/>
      <c r="Q113" s="340"/>
      <c r="R113" s="340"/>
      <c r="S113" s="340"/>
      <c r="T113" s="340"/>
      <c r="U113" s="340"/>
      <c r="V113" s="340"/>
      <c r="W113" s="340"/>
      <c r="X113" s="340"/>
      <c r="Y113" s="340"/>
      <c r="Z113" s="340"/>
      <c r="AA113" s="340"/>
      <c r="AB113" s="340"/>
      <c r="AC113" s="340"/>
      <c r="AD113" s="340"/>
      <c r="AE113" s="340"/>
      <c r="AF113" s="340"/>
      <c r="AG113" s="340"/>
      <c r="AH113" s="340"/>
      <c r="AI113" s="340"/>
      <c r="AJ113" s="341"/>
      <c r="AK113" s="341"/>
      <c r="AL113" s="341"/>
      <c r="AM113" s="341"/>
      <c r="AN113" s="341"/>
    </row>
    <row r="114" spans="1:40" hidden="1">
      <c r="A114" s="340"/>
      <c r="B114" s="340"/>
      <c r="C114" s="340"/>
      <c r="D114" s="340"/>
      <c r="E114" s="340"/>
      <c r="F114" s="340"/>
      <c r="G114" s="340"/>
      <c r="H114" s="340"/>
      <c r="I114" s="340"/>
      <c r="J114" s="340"/>
      <c r="K114" s="340"/>
      <c r="L114" s="340"/>
      <c r="M114" s="340"/>
      <c r="N114" s="340"/>
      <c r="O114" s="340"/>
      <c r="P114" s="340"/>
      <c r="Q114" s="340"/>
      <c r="R114" s="340"/>
      <c r="S114" s="340"/>
      <c r="T114" s="340"/>
      <c r="U114" s="340"/>
      <c r="V114" s="340"/>
      <c r="W114" s="340"/>
      <c r="X114" s="340"/>
      <c r="Y114" s="340"/>
      <c r="Z114" s="340"/>
      <c r="AA114" s="340"/>
      <c r="AB114" s="340"/>
      <c r="AC114" s="340"/>
      <c r="AD114" s="340"/>
      <c r="AE114" s="340"/>
      <c r="AF114" s="340"/>
      <c r="AG114" s="340"/>
      <c r="AH114" s="340"/>
      <c r="AI114" s="340"/>
      <c r="AJ114" s="341"/>
      <c r="AK114" s="341"/>
      <c r="AL114" s="341"/>
      <c r="AM114" s="341"/>
      <c r="AN114" s="341"/>
    </row>
    <row r="115" spans="1:40" hidden="1">
      <c r="A115" s="340"/>
      <c r="B115" s="340"/>
      <c r="C115" s="340"/>
      <c r="D115" s="340"/>
      <c r="E115" s="340"/>
      <c r="F115" s="340"/>
      <c r="G115" s="340"/>
      <c r="H115" s="340"/>
      <c r="I115" s="340"/>
      <c r="J115" s="340"/>
      <c r="K115" s="340"/>
      <c r="L115" s="340"/>
      <c r="M115" s="340"/>
      <c r="N115" s="340"/>
      <c r="O115" s="340"/>
      <c r="P115" s="340"/>
      <c r="Q115" s="340"/>
      <c r="R115" s="340"/>
      <c r="S115" s="340"/>
      <c r="T115" s="340"/>
      <c r="U115" s="340"/>
      <c r="V115" s="340"/>
      <c r="W115" s="340"/>
      <c r="X115" s="340"/>
      <c r="Y115" s="340"/>
      <c r="Z115" s="340"/>
      <c r="AA115" s="340"/>
      <c r="AB115" s="340"/>
      <c r="AC115" s="340"/>
      <c r="AD115" s="340"/>
      <c r="AE115" s="340"/>
      <c r="AF115" s="340"/>
      <c r="AG115" s="340"/>
      <c r="AH115" s="340"/>
      <c r="AI115" s="340"/>
      <c r="AJ115" s="341"/>
      <c r="AK115" s="341"/>
      <c r="AL115" s="341"/>
      <c r="AM115" s="341"/>
      <c r="AN115" s="341"/>
    </row>
    <row r="116" spans="1:40" hidden="1">
      <c r="A116" s="340"/>
      <c r="B116" s="340"/>
      <c r="C116" s="340"/>
      <c r="D116" s="340"/>
      <c r="E116" s="340"/>
      <c r="F116" s="340"/>
      <c r="G116" s="340"/>
      <c r="H116" s="340"/>
      <c r="I116" s="340"/>
      <c r="J116" s="340"/>
      <c r="K116" s="340"/>
      <c r="L116" s="340"/>
      <c r="M116" s="340"/>
      <c r="N116" s="340"/>
      <c r="O116" s="340"/>
      <c r="P116" s="340"/>
      <c r="Q116" s="340"/>
      <c r="R116" s="340"/>
      <c r="S116" s="340"/>
      <c r="T116" s="340"/>
      <c r="U116" s="340"/>
      <c r="V116" s="340"/>
      <c r="W116" s="340"/>
      <c r="X116" s="340"/>
      <c r="Y116" s="340"/>
      <c r="Z116" s="340"/>
      <c r="AA116" s="340"/>
      <c r="AB116" s="340"/>
      <c r="AC116" s="340"/>
      <c r="AD116" s="340"/>
      <c r="AE116" s="340"/>
      <c r="AF116" s="340"/>
      <c r="AG116" s="340"/>
      <c r="AH116" s="340"/>
      <c r="AI116" s="340"/>
      <c r="AJ116" s="341"/>
      <c r="AK116" s="341"/>
      <c r="AL116" s="341"/>
      <c r="AM116" s="341"/>
      <c r="AN116" s="341"/>
    </row>
    <row r="117" spans="1:40" hidden="1">
      <c r="A117" s="340"/>
      <c r="B117" s="340"/>
      <c r="C117" s="340"/>
      <c r="D117" s="340"/>
      <c r="E117" s="340"/>
      <c r="F117" s="340"/>
      <c r="G117" s="340"/>
      <c r="H117" s="340"/>
      <c r="I117" s="340"/>
      <c r="J117" s="340"/>
      <c r="K117" s="340"/>
      <c r="L117" s="340"/>
      <c r="M117" s="340"/>
      <c r="N117" s="340"/>
      <c r="O117" s="340"/>
      <c r="P117" s="340"/>
      <c r="Q117" s="340"/>
      <c r="R117" s="340"/>
      <c r="S117" s="340"/>
      <c r="T117" s="340"/>
      <c r="U117" s="340"/>
      <c r="V117" s="340"/>
      <c r="W117" s="340"/>
      <c r="X117" s="340"/>
      <c r="Y117" s="340"/>
      <c r="Z117" s="340"/>
      <c r="AA117" s="340"/>
      <c r="AB117" s="340"/>
      <c r="AC117" s="340"/>
      <c r="AD117" s="340"/>
      <c r="AE117" s="340"/>
      <c r="AF117" s="340"/>
      <c r="AG117" s="340"/>
      <c r="AH117" s="340"/>
      <c r="AI117" s="340"/>
      <c r="AJ117" s="341"/>
      <c r="AK117" s="341"/>
      <c r="AL117" s="341"/>
      <c r="AM117" s="341"/>
      <c r="AN117" s="341"/>
    </row>
    <row r="118" spans="1:40" hidden="1">
      <c r="A118" s="340"/>
      <c r="B118" s="340"/>
      <c r="C118" s="340"/>
      <c r="D118" s="340"/>
      <c r="E118" s="340"/>
      <c r="F118" s="340"/>
      <c r="G118" s="340"/>
      <c r="H118" s="340"/>
      <c r="I118" s="340"/>
      <c r="J118" s="340"/>
      <c r="K118" s="340"/>
      <c r="L118" s="340"/>
      <c r="M118" s="340"/>
      <c r="N118" s="340"/>
      <c r="O118" s="340"/>
      <c r="P118" s="340"/>
      <c r="Q118" s="340"/>
      <c r="R118" s="340"/>
      <c r="S118" s="340"/>
      <c r="T118" s="340"/>
      <c r="U118" s="340"/>
      <c r="V118" s="340"/>
      <c r="W118" s="340"/>
      <c r="X118" s="340"/>
      <c r="Y118" s="340"/>
      <c r="Z118" s="340"/>
      <c r="AA118" s="340"/>
      <c r="AB118" s="340"/>
      <c r="AC118" s="340"/>
      <c r="AD118" s="340"/>
      <c r="AE118" s="340"/>
      <c r="AF118" s="340"/>
      <c r="AG118" s="340"/>
      <c r="AH118" s="340"/>
      <c r="AI118" s="340"/>
      <c r="AJ118" s="341"/>
      <c r="AK118" s="341"/>
      <c r="AL118" s="341"/>
      <c r="AM118" s="341"/>
      <c r="AN118" s="341"/>
    </row>
    <row r="119" spans="1:40" hidden="1">
      <c r="A119" s="340"/>
      <c r="B119" s="340"/>
      <c r="C119" s="340"/>
      <c r="D119" s="340"/>
      <c r="E119" s="340"/>
      <c r="F119" s="340"/>
      <c r="G119" s="340"/>
      <c r="H119" s="340"/>
      <c r="I119" s="340"/>
      <c r="J119" s="340"/>
      <c r="K119" s="340"/>
      <c r="L119" s="340"/>
      <c r="M119" s="340"/>
      <c r="N119" s="340"/>
      <c r="O119" s="340"/>
      <c r="P119" s="340"/>
      <c r="Q119" s="340"/>
      <c r="R119" s="340"/>
      <c r="S119" s="340"/>
      <c r="T119" s="340"/>
      <c r="U119" s="340"/>
      <c r="V119" s="340"/>
      <c r="W119" s="340"/>
      <c r="X119" s="340"/>
      <c r="Y119" s="340"/>
      <c r="Z119" s="340"/>
      <c r="AA119" s="340"/>
      <c r="AB119" s="340"/>
      <c r="AC119" s="340"/>
      <c r="AD119" s="340"/>
      <c r="AE119" s="340"/>
      <c r="AF119" s="340"/>
      <c r="AG119" s="340"/>
      <c r="AH119" s="340"/>
      <c r="AI119" s="340"/>
      <c r="AJ119" s="341"/>
      <c r="AK119" s="341"/>
      <c r="AL119" s="341"/>
      <c r="AM119" s="341"/>
      <c r="AN119" s="341"/>
    </row>
    <row r="120" spans="1:40" hidden="1">
      <c r="A120" s="340"/>
      <c r="B120" s="340"/>
      <c r="C120" s="340"/>
      <c r="D120" s="340"/>
      <c r="E120" s="340"/>
      <c r="F120" s="340"/>
      <c r="G120" s="340"/>
      <c r="H120" s="340"/>
      <c r="I120" s="340"/>
      <c r="J120" s="340"/>
      <c r="K120" s="340"/>
      <c r="L120" s="340"/>
      <c r="M120" s="340"/>
      <c r="N120" s="340"/>
      <c r="O120" s="340"/>
      <c r="P120" s="340"/>
      <c r="Q120" s="340"/>
      <c r="R120" s="340"/>
      <c r="S120" s="340"/>
      <c r="T120" s="340"/>
      <c r="U120" s="340"/>
      <c r="V120" s="340"/>
      <c r="W120" s="340"/>
      <c r="X120" s="340"/>
      <c r="Y120" s="340"/>
      <c r="Z120" s="340"/>
      <c r="AA120" s="340"/>
      <c r="AB120" s="340"/>
      <c r="AC120" s="340"/>
      <c r="AD120" s="340"/>
      <c r="AE120" s="340"/>
      <c r="AF120" s="340"/>
      <c r="AG120" s="340"/>
      <c r="AH120" s="340"/>
      <c r="AI120" s="340"/>
      <c r="AJ120" s="341"/>
      <c r="AK120" s="341"/>
      <c r="AL120" s="341"/>
      <c r="AM120" s="341"/>
      <c r="AN120" s="341"/>
    </row>
    <row r="121" spans="1:40" hidden="1">
      <c r="A121" s="340"/>
      <c r="B121" s="340"/>
      <c r="C121" s="340"/>
      <c r="D121" s="340"/>
      <c r="E121" s="340"/>
      <c r="F121" s="340"/>
      <c r="G121" s="340"/>
      <c r="H121" s="340"/>
      <c r="I121" s="340"/>
      <c r="J121" s="340"/>
      <c r="K121" s="340"/>
      <c r="L121" s="340"/>
      <c r="M121" s="340"/>
      <c r="N121" s="340"/>
      <c r="O121" s="340"/>
      <c r="P121" s="340"/>
      <c r="Q121" s="340"/>
      <c r="R121" s="340"/>
      <c r="S121" s="340"/>
      <c r="T121" s="340"/>
      <c r="U121" s="340"/>
      <c r="V121" s="340"/>
      <c r="W121" s="340"/>
      <c r="X121" s="340"/>
      <c r="Y121" s="340"/>
      <c r="Z121" s="340"/>
      <c r="AA121" s="340"/>
      <c r="AB121" s="340"/>
      <c r="AC121" s="340"/>
      <c r="AD121" s="340"/>
      <c r="AE121" s="340"/>
      <c r="AF121" s="340"/>
      <c r="AG121" s="340"/>
      <c r="AH121" s="340"/>
      <c r="AI121" s="340"/>
      <c r="AJ121" s="341"/>
      <c r="AK121" s="341"/>
      <c r="AL121" s="341"/>
      <c r="AM121" s="341"/>
      <c r="AN121" s="341"/>
    </row>
    <row r="122" spans="1:40" hidden="1">
      <c r="A122" s="340"/>
      <c r="B122" s="340"/>
      <c r="C122" s="340"/>
      <c r="D122" s="340"/>
      <c r="E122" s="340"/>
      <c r="F122" s="340"/>
      <c r="G122" s="340"/>
      <c r="H122" s="340"/>
      <c r="I122" s="340"/>
      <c r="J122" s="340"/>
      <c r="K122" s="340"/>
      <c r="L122" s="340"/>
      <c r="M122" s="340"/>
      <c r="N122" s="340"/>
      <c r="O122" s="340"/>
      <c r="P122" s="340"/>
      <c r="Q122" s="340"/>
      <c r="R122" s="340"/>
      <c r="S122" s="340"/>
      <c r="T122" s="340"/>
      <c r="U122" s="340"/>
      <c r="V122" s="340"/>
      <c r="W122" s="340"/>
      <c r="X122" s="340"/>
      <c r="Y122" s="340"/>
      <c r="Z122" s="340"/>
      <c r="AA122" s="340"/>
      <c r="AB122" s="340"/>
      <c r="AC122" s="340"/>
      <c r="AD122" s="340"/>
      <c r="AE122" s="340"/>
      <c r="AF122" s="340"/>
      <c r="AG122" s="340"/>
      <c r="AH122" s="340"/>
      <c r="AI122" s="340"/>
      <c r="AJ122" s="341"/>
      <c r="AK122" s="341"/>
      <c r="AL122" s="341"/>
      <c r="AM122" s="341"/>
      <c r="AN122" s="341"/>
    </row>
    <row r="123" spans="1:40" hidden="1">
      <c r="A123" s="340"/>
      <c r="B123" s="340"/>
      <c r="C123" s="340"/>
      <c r="D123" s="340"/>
      <c r="E123" s="340"/>
      <c r="F123" s="340"/>
      <c r="G123" s="340"/>
      <c r="H123" s="340"/>
      <c r="I123" s="340"/>
      <c r="J123" s="340"/>
      <c r="K123" s="340"/>
      <c r="L123" s="340"/>
      <c r="M123" s="340"/>
      <c r="N123" s="340"/>
      <c r="O123" s="340"/>
      <c r="P123" s="340"/>
      <c r="Q123" s="340"/>
      <c r="R123" s="340"/>
      <c r="S123" s="340"/>
      <c r="T123" s="340"/>
      <c r="U123" s="340"/>
      <c r="V123" s="340"/>
      <c r="W123" s="340"/>
      <c r="X123" s="340"/>
      <c r="Y123" s="340"/>
      <c r="Z123" s="340"/>
      <c r="AA123" s="340"/>
      <c r="AB123" s="340"/>
      <c r="AC123" s="340"/>
      <c r="AD123" s="340"/>
      <c r="AE123" s="340"/>
      <c r="AF123" s="340"/>
      <c r="AG123" s="340"/>
      <c r="AH123" s="340"/>
      <c r="AI123" s="340"/>
      <c r="AJ123" s="341"/>
      <c r="AK123" s="341"/>
      <c r="AL123" s="341"/>
      <c r="AM123" s="341"/>
      <c r="AN123" s="341"/>
    </row>
    <row r="124" spans="1:40" hidden="1">
      <c r="A124" s="340"/>
      <c r="B124" s="340"/>
      <c r="C124" s="340"/>
      <c r="D124" s="340"/>
      <c r="E124" s="340"/>
      <c r="F124" s="340"/>
      <c r="G124" s="340"/>
      <c r="H124" s="340"/>
      <c r="I124" s="340"/>
      <c r="J124" s="340"/>
      <c r="K124" s="340"/>
      <c r="L124" s="340"/>
      <c r="M124" s="340"/>
      <c r="N124" s="340"/>
      <c r="O124" s="340"/>
      <c r="P124" s="340"/>
      <c r="Q124" s="340"/>
      <c r="R124" s="340"/>
      <c r="S124" s="340"/>
      <c r="T124" s="340"/>
      <c r="U124" s="340"/>
      <c r="V124" s="340"/>
      <c r="W124" s="340"/>
      <c r="X124" s="340"/>
      <c r="Y124" s="340"/>
      <c r="Z124" s="340"/>
      <c r="AA124" s="340"/>
      <c r="AB124" s="340"/>
      <c r="AC124" s="340"/>
      <c r="AD124" s="340"/>
      <c r="AE124" s="340"/>
      <c r="AF124" s="340"/>
      <c r="AG124" s="340"/>
      <c r="AH124" s="340"/>
      <c r="AI124" s="340"/>
      <c r="AJ124" s="341"/>
      <c r="AK124" s="341"/>
      <c r="AL124" s="341"/>
      <c r="AM124" s="341"/>
      <c r="AN124" s="341"/>
    </row>
    <row r="125" spans="1:40" hidden="1">
      <c r="A125" s="340"/>
      <c r="B125" s="340"/>
      <c r="C125" s="340"/>
      <c r="D125" s="340"/>
      <c r="E125" s="340"/>
      <c r="F125" s="340"/>
      <c r="G125" s="340"/>
      <c r="H125" s="340"/>
      <c r="I125" s="340"/>
      <c r="J125" s="340"/>
      <c r="K125" s="340"/>
      <c r="L125" s="340"/>
      <c r="M125" s="340"/>
      <c r="N125" s="340"/>
      <c r="O125" s="340"/>
      <c r="P125" s="340"/>
      <c r="Q125" s="340"/>
      <c r="R125" s="340"/>
      <c r="S125" s="340"/>
      <c r="T125" s="340"/>
      <c r="U125" s="340"/>
      <c r="V125" s="340"/>
      <c r="W125" s="340"/>
      <c r="X125" s="340"/>
      <c r="Y125" s="340"/>
      <c r="Z125" s="340"/>
      <c r="AA125" s="340"/>
      <c r="AB125" s="340"/>
      <c r="AC125" s="340"/>
      <c r="AD125" s="340"/>
      <c r="AE125" s="340"/>
      <c r="AF125" s="340"/>
      <c r="AG125" s="340"/>
      <c r="AH125" s="340"/>
      <c r="AI125" s="340"/>
      <c r="AJ125" s="341"/>
      <c r="AK125" s="341"/>
      <c r="AL125" s="341"/>
      <c r="AM125" s="341"/>
      <c r="AN125" s="341"/>
    </row>
    <row r="126" spans="1:40" hidden="1">
      <c r="A126" s="340"/>
      <c r="B126" s="340"/>
      <c r="C126" s="340"/>
      <c r="D126" s="340"/>
      <c r="E126" s="340"/>
      <c r="F126" s="340"/>
      <c r="G126" s="340"/>
      <c r="H126" s="340"/>
      <c r="I126" s="340"/>
      <c r="J126" s="340"/>
      <c r="K126" s="340"/>
      <c r="L126" s="340"/>
      <c r="M126" s="340"/>
      <c r="N126" s="340"/>
      <c r="O126" s="340"/>
      <c r="P126" s="340"/>
      <c r="Q126" s="340"/>
      <c r="R126" s="340"/>
      <c r="S126" s="340"/>
      <c r="T126" s="340"/>
      <c r="U126" s="340"/>
      <c r="V126" s="340"/>
      <c r="W126" s="340"/>
      <c r="X126" s="340"/>
      <c r="Y126" s="340"/>
      <c r="Z126" s="340"/>
      <c r="AA126" s="340"/>
      <c r="AB126" s="340"/>
      <c r="AC126" s="340"/>
      <c r="AD126" s="340"/>
      <c r="AE126" s="340"/>
      <c r="AF126" s="340"/>
      <c r="AG126" s="340"/>
      <c r="AH126" s="340"/>
      <c r="AI126" s="340"/>
      <c r="AJ126" s="341"/>
      <c r="AK126" s="341"/>
      <c r="AL126" s="341"/>
      <c r="AM126" s="341"/>
      <c r="AN126" s="341"/>
    </row>
    <row r="127" spans="1:40" hidden="1">
      <c r="A127" s="340"/>
      <c r="B127" s="340"/>
      <c r="C127" s="340"/>
      <c r="D127" s="340"/>
      <c r="E127" s="340"/>
      <c r="F127" s="340"/>
      <c r="G127" s="340"/>
      <c r="H127" s="340"/>
      <c r="I127" s="340"/>
      <c r="J127" s="340"/>
      <c r="K127" s="340"/>
      <c r="L127" s="340"/>
      <c r="M127" s="340"/>
      <c r="N127" s="340"/>
      <c r="O127" s="340"/>
      <c r="P127" s="340"/>
      <c r="Q127" s="340"/>
      <c r="R127" s="340"/>
      <c r="S127" s="340"/>
      <c r="T127" s="340"/>
      <c r="U127" s="340"/>
      <c r="V127" s="340"/>
      <c r="W127" s="340"/>
      <c r="X127" s="340"/>
      <c r="Y127" s="340"/>
      <c r="Z127" s="340"/>
      <c r="AA127" s="340"/>
      <c r="AB127" s="340"/>
      <c r="AC127" s="340"/>
      <c r="AD127" s="340"/>
      <c r="AE127" s="340"/>
      <c r="AF127" s="340"/>
      <c r="AG127" s="340"/>
      <c r="AH127" s="340"/>
      <c r="AI127" s="340"/>
      <c r="AJ127" s="341"/>
      <c r="AK127" s="341"/>
      <c r="AL127" s="341"/>
      <c r="AM127" s="341"/>
      <c r="AN127" s="341"/>
    </row>
    <row r="128" spans="1:40" hidden="1">
      <c r="A128" s="340"/>
      <c r="B128" s="340"/>
      <c r="C128" s="340"/>
      <c r="D128" s="340"/>
      <c r="E128" s="340"/>
      <c r="F128" s="340"/>
      <c r="G128" s="340"/>
      <c r="H128" s="340"/>
      <c r="I128" s="340"/>
      <c r="J128" s="340"/>
      <c r="K128" s="340"/>
      <c r="L128" s="340"/>
      <c r="M128" s="340"/>
      <c r="N128" s="340"/>
      <c r="O128" s="340"/>
      <c r="P128" s="340"/>
      <c r="Q128" s="340"/>
      <c r="R128" s="340"/>
      <c r="S128" s="340"/>
      <c r="T128" s="340"/>
      <c r="U128" s="340"/>
      <c r="V128" s="340"/>
      <c r="W128" s="340"/>
      <c r="X128" s="340"/>
      <c r="Y128" s="340"/>
      <c r="Z128" s="340"/>
      <c r="AA128" s="340"/>
      <c r="AB128" s="340"/>
      <c r="AC128" s="340"/>
      <c r="AD128" s="340"/>
      <c r="AE128" s="340"/>
      <c r="AF128" s="340"/>
      <c r="AG128" s="340"/>
      <c r="AH128" s="340"/>
      <c r="AI128" s="340"/>
      <c r="AJ128" s="341"/>
      <c r="AK128" s="341"/>
      <c r="AL128" s="341"/>
      <c r="AM128" s="341"/>
      <c r="AN128" s="341"/>
    </row>
    <row r="129" spans="1:40" hidden="1">
      <c r="A129" s="340"/>
      <c r="B129" s="340"/>
      <c r="C129" s="340"/>
      <c r="D129" s="340"/>
      <c r="E129" s="340"/>
      <c r="F129" s="340"/>
      <c r="G129" s="340"/>
      <c r="H129" s="340"/>
      <c r="I129" s="340"/>
      <c r="J129" s="340"/>
      <c r="K129" s="340"/>
      <c r="L129" s="340"/>
      <c r="M129" s="340"/>
      <c r="N129" s="340"/>
      <c r="O129" s="340"/>
      <c r="P129" s="340"/>
      <c r="Q129" s="340"/>
      <c r="R129" s="340"/>
      <c r="S129" s="340"/>
      <c r="T129" s="340"/>
      <c r="U129" s="340"/>
      <c r="V129" s="340"/>
      <c r="W129" s="340"/>
      <c r="X129" s="340"/>
      <c r="Y129" s="340"/>
      <c r="Z129" s="340"/>
      <c r="AA129" s="340"/>
      <c r="AB129" s="340"/>
      <c r="AC129" s="340"/>
      <c r="AD129" s="340"/>
      <c r="AE129" s="340"/>
      <c r="AF129" s="340"/>
      <c r="AG129" s="340"/>
      <c r="AH129" s="340"/>
      <c r="AI129" s="340"/>
      <c r="AJ129" s="341"/>
      <c r="AK129" s="341"/>
      <c r="AL129" s="341"/>
      <c r="AM129" s="341"/>
      <c r="AN129" s="341"/>
    </row>
    <row r="130" spans="1:40" hidden="1">
      <c r="A130" s="340"/>
      <c r="B130" s="340"/>
      <c r="C130" s="340"/>
      <c r="D130" s="340"/>
      <c r="E130" s="340"/>
      <c r="F130" s="340"/>
      <c r="G130" s="340"/>
      <c r="H130" s="340"/>
      <c r="I130" s="340"/>
      <c r="J130" s="340"/>
      <c r="K130" s="340"/>
      <c r="L130" s="340"/>
      <c r="M130" s="340"/>
      <c r="N130" s="340"/>
      <c r="O130" s="340"/>
      <c r="P130" s="340"/>
      <c r="Q130" s="340"/>
      <c r="R130" s="340"/>
      <c r="S130" s="340"/>
      <c r="T130" s="340"/>
      <c r="U130" s="340"/>
      <c r="V130" s="340"/>
      <c r="W130" s="340"/>
      <c r="X130" s="340"/>
      <c r="Y130" s="340"/>
      <c r="Z130" s="340"/>
      <c r="AA130" s="340"/>
      <c r="AB130" s="340"/>
      <c r="AC130" s="340"/>
      <c r="AD130" s="340"/>
      <c r="AE130" s="340"/>
      <c r="AF130" s="340"/>
      <c r="AG130" s="340"/>
      <c r="AH130" s="340"/>
      <c r="AI130" s="340"/>
      <c r="AJ130" s="341"/>
      <c r="AK130" s="341"/>
      <c r="AL130" s="341"/>
      <c r="AM130" s="341"/>
      <c r="AN130" s="341"/>
    </row>
    <row r="131" spans="1:40" hidden="1">
      <c r="A131" s="340"/>
      <c r="B131" s="340"/>
      <c r="C131" s="340"/>
      <c r="D131" s="340"/>
      <c r="E131" s="340"/>
      <c r="F131" s="340"/>
      <c r="G131" s="340"/>
      <c r="H131" s="340"/>
      <c r="I131" s="340"/>
      <c r="J131" s="340"/>
      <c r="K131" s="340"/>
      <c r="L131" s="340"/>
      <c r="M131" s="340"/>
      <c r="N131" s="340"/>
      <c r="O131" s="340"/>
      <c r="P131" s="340"/>
      <c r="Q131" s="340"/>
      <c r="R131" s="340"/>
      <c r="S131" s="340"/>
      <c r="T131" s="340"/>
      <c r="U131" s="340"/>
      <c r="V131" s="340"/>
      <c r="W131" s="340"/>
      <c r="X131" s="340"/>
      <c r="Y131" s="340"/>
      <c r="Z131" s="340"/>
      <c r="AA131" s="340"/>
      <c r="AB131" s="340"/>
      <c r="AC131" s="340"/>
      <c r="AD131" s="340"/>
      <c r="AE131" s="340"/>
      <c r="AF131" s="340"/>
      <c r="AG131" s="340"/>
      <c r="AH131" s="340"/>
      <c r="AI131" s="340"/>
      <c r="AJ131" s="341"/>
      <c r="AK131" s="341"/>
      <c r="AL131" s="341"/>
      <c r="AM131" s="341"/>
      <c r="AN131" s="341"/>
    </row>
    <row r="132" spans="1:40" hidden="1">
      <c r="A132" s="340"/>
      <c r="B132" s="340"/>
      <c r="C132" s="340"/>
      <c r="D132" s="340"/>
      <c r="E132" s="340"/>
      <c r="F132" s="340"/>
      <c r="G132" s="340"/>
      <c r="H132" s="340"/>
      <c r="I132" s="340"/>
      <c r="J132" s="340"/>
      <c r="K132" s="340"/>
      <c r="L132" s="340"/>
      <c r="M132" s="340"/>
      <c r="N132" s="340"/>
      <c r="O132" s="340"/>
      <c r="P132" s="340"/>
      <c r="Q132" s="340"/>
      <c r="R132" s="340"/>
      <c r="S132" s="340"/>
      <c r="T132" s="340"/>
      <c r="U132" s="340"/>
      <c r="V132" s="340"/>
      <c r="W132" s="340"/>
      <c r="X132" s="340"/>
      <c r="Y132" s="340"/>
      <c r="Z132" s="340"/>
      <c r="AA132" s="340"/>
      <c r="AB132" s="340"/>
      <c r="AC132" s="340"/>
      <c r="AD132" s="340"/>
      <c r="AE132" s="340"/>
      <c r="AF132" s="340"/>
      <c r="AG132" s="340"/>
      <c r="AH132" s="340"/>
      <c r="AI132" s="340"/>
      <c r="AJ132" s="341"/>
      <c r="AK132" s="341"/>
      <c r="AL132" s="341"/>
      <c r="AM132" s="341"/>
      <c r="AN132" s="341"/>
    </row>
    <row r="133" spans="1:40" hidden="1">
      <c r="A133" s="340"/>
      <c r="B133" s="340"/>
      <c r="C133" s="340"/>
      <c r="D133" s="340"/>
      <c r="E133" s="340"/>
      <c r="F133" s="340"/>
      <c r="G133" s="340"/>
      <c r="H133" s="340"/>
      <c r="I133" s="340"/>
      <c r="J133" s="340"/>
      <c r="K133" s="340"/>
      <c r="L133" s="340"/>
      <c r="M133" s="340"/>
      <c r="N133" s="340"/>
      <c r="O133" s="340"/>
      <c r="P133" s="340"/>
      <c r="Q133" s="340"/>
      <c r="R133" s="340"/>
      <c r="S133" s="340"/>
      <c r="T133" s="340"/>
      <c r="U133" s="340"/>
      <c r="V133" s="340"/>
      <c r="W133" s="340"/>
      <c r="X133" s="340"/>
      <c r="Y133" s="340"/>
      <c r="Z133" s="340"/>
      <c r="AA133" s="340"/>
      <c r="AB133" s="340"/>
      <c r="AC133" s="340"/>
      <c r="AD133" s="340"/>
      <c r="AE133" s="340"/>
      <c r="AF133" s="340"/>
      <c r="AG133" s="340"/>
      <c r="AH133" s="340"/>
      <c r="AI133" s="340"/>
      <c r="AJ133" s="341"/>
      <c r="AK133" s="341"/>
      <c r="AL133" s="341"/>
      <c r="AM133" s="341"/>
      <c r="AN133" s="341"/>
    </row>
    <row r="134" spans="1:40" hidden="1">
      <c r="A134" s="340"/>
      <c r="B134" s="340"/>
      <c r="C134" s="340"/>
      <c r="D134" s="340"/>
      <c r="E134" s="340"/>
      <c r="F134" s="340"/>
      <c r="G134" s="340"/>
      <c r="H134" s="340"/>
      <c r="I134" s="340"/>
      <c r="J134" s="340"/>
      <c r="K134" s="340"/>
      <c r="L134" s="340"/>
      <c r="M134" s="340"/>
      <c r="N134" s="340"/>
      <c r="O134" s="340"/>
      <c r="P134" s="340"/>
      <c r="Q134" s="340"/>
      <c r="R134" s="340"/>
      <c r="S134" s="340"/>
      <c r="T134" s="340"/>
      <c r="U134" s="340"/>
      <c r="V134" s="340"/>
      <c r="W134" s="340"/>
      <c r="X134" s="340"/>
      <c r="Y134" s="340"/>
      <c r="Z134" s="340"/>
      <c r="AA134" s="340"/>
      <c r="AB134" s="340"/>
      <c r="AC134" s="340"/>
      <c r="AD134" s="340"/>
      <c r="AE134" s="340"/>
      <c r="AF134" s="340"/>
      <c r="AG134" s="340"/>
      <c r="AH134" s="340"/>
      <c r="AI134" s="340"/>
      <c r="AJ134" s="341"/>
      <c r="AK134" s="341"/>
      <c r="AL134" s="341"/>
      <c r="AM134" s="341"/>
      <c r="AN134" s="341"/>
    </row>
    <row r="135" spans="1:40" hidden="1">
      <c r="A135" s="340"/>
      <c r="B135" s="340"/>
      <c r="C135" s="340"/>
      <c r="D135" s="340"/>
      <c r="E135" s="340"/>
      <c r="F135" s="340"/>
      <c r="G135" s="340"/>
      <c r="H135" s="340"/>
      <c r="I135" s="340"/>
      <c r="J135" s="340"/>
      <c r="K135" s="340"/>
      <c r="L135" s="340"/>
      <c r="M135" s="340"/>
      <c r="N135" s="340"/>
      <c r="O135" s="340"/>
      <c r="P135" s="340"/>
      <c r="Q135" s="340"/>
      <c r="R135" s="340"/>
      <c r="S135" s="340"/>
      <c r="T135" s="340"/>
      <c r="U135" s="340"/>
      <c r="V135" s="340"/>
      <c r="W135" s="340"/>
      <c r="X135" s="340"/>
      <c r="Y135" s="340"/>
      <c r="Z135" s="340"/>
      <c r="AA135" s="340"/>
      <c r="AB135" s="340"/>
      <c r="AC135" s="340"/>
      <c r="AD135" s="340"/>
      <c r="AE135" s="340"/>
      <c r="AF135" s="340"/>
      <c r="AG135" s="340"/>
      <c r="AH135" s="340"/>
      <c r="AI135" s="340"/>
      <c r="AJ135" s="341"/>
      <c r="AK135" s="341"/>
      <c r="AL135" s="341"/>
      <c r="AM135" s="341"/>
      <c r="AN135" s="341"/>
    </row>
    <row r="136" spans="1:40" hidden="1">
      <c r="A136" s="340"/>
      <c r="B136" s="340"/>
      <c r="C136" s="340"/>
      <c r="D136" s="340"/>
      <c r="E136" s="340"/>
      <c r="F136" s="340"/>
      <c r="G136" s="340"/>
      <c r="H136" s="340"/>
      <c r="I136" s="340"/>
      <c r="J136" s="340"/>
      <c r="K136" s="340"/>
      <c r="L136" s="340"/>
      <c r="M136" s="340"/>
      <c r="N136" s="340"/>
      <c r="O136" s="340"/>
      <c r="P136" s="340"/>
      <c r="Q136" s="340"/>
      <c r="R136" s="340"/>
      <c r="S136" s="340"/>
      <c r="T136" s="340"/>
      <c r="U136" s="340"/>
      <c r="V136" s="340"/>
      <c r="W136" s="340"/>
      <c r="X136" s="340"/>
      <c r="Y136" s="340"/>
      <c r="Z136" s="340"/>
      <c r="AA136" s="340"/>
      <c r="AB136" s="340"/>
      <c r="AC136" s="340"/>
      <c r="AD136" s="340"/>
      <c r="AE136" s="340"/>
      <c r="AF136" s="340"/>
      <c r="AG136" s="340"/>
      <c r="AH136" s="340"/>
      <c r="AI136" s="340"/>
      <c r="AJ136" s="341"/>
      <c r="AK136" s="341"/>
      <c r="AL136" s="341"/>
      <c r="AM136" s="341"/>
      <c r="AN136" s="341"/>
    </row>
    <row r="137" spans="1:40" hidden="1">
      <c r="A137" s="340"/>
      <c r="B137" s="340"/>
      <c r="C137" s="340"/>
      <c r="D137" s="340"/>
      <c r="E137" s="340"/>
      <c r="F137" s="340"/>
      <c r="G137" s="340"/>
      <c r="H137" s="340"/>
      <c r="I137" s="340"/>
      <c r="J137" s="340"/>
      <c r="K137" s="340"/>
      <c r="L137" s="340"/>
      <c r="M137" s="340"/>
      <c r="N137" s="340"/>
      <c r="O137" s="340"/>
      <c r="P137" s="340"/>
      <c r="Q137" s="340"/>
      <c r="R137" s="340"/>
      <c r="S137" s="340"/>
      <c r="T137" s="340"/>
      <c r="U137" s="340"/>
      <c r="V137" s="340"/>
      <c r="W137" s="340"/>
      <c r="X137" s="340"/>
      <c r="Y137" s="340"/>
      <c r="Z137" s="340"/>
      <c r="AA137" s="340"/>
      <c r="AB137" s="340"/>
      <c r="AC137" s="340"/>
      <c r="AD137" s="340"/>
      <c r="AE137" s="340"/>
      <c r="AF137" s="340"/>
      <c r="AG137" s="340"/>
      <c r="AH137" s="340"/>
      <c r="AI137" s="340"/>
      <c r="AJ137" s="341"/>
      <c r="AK137" s="341"/>
      <c r="AL137" s="341"/>
      <c r="AM137" s="341"/>
      <c r="AN137" s="341"/>
    </row>
    <row r="138" spans="1:40">
      <c r="A138" s="340"/>
      <c r="B138" s="340"/>
      <c r="C138" s="340"/>
      <c r="D138" s="340"/>
      <c r="E138" s="340"/>
      <c r="F138" s="340"/>
      <c r="G138" s="340"/>
      <c r="H138" s="340"/>
      <c r="I138" s="340"/>
      <c r="J138" s="340"/>
      <c r="K138" s="340"/>
      <c r="L138" s="340"/>
      <c r="M138" s="340"/>
      <c r="N138" s="340"/>
      <c r="O138" s="340"/>
      <c r="P138" s="340"/>
      <c r="Q138" s="340"/>
      <c r="R138" s="340"/>
      <c r="S138" s="340"/>
      <c r="T138" s="340"/>
      <c r="U138" s="340"/>
      <c r="V138" s="340"/>
      <c r="W138" s="340"/>
      <c r="X138" s="340"/>
      <c r="Y138" s="340"/>
      <c r="Z138" s="340"/>
      <c r="AA138" s="340"/>
      <c r="AB138" s="340"/>
      <c r="AC138" s="340"/>
      <c r="AD138" s="340"/>
      <c r="AE138" s="340"/>
      <c r="AF138" s="340"/>
      <c r="AG138" s="340"/>
      <c r="AH138" s="340"/>
      <c r="AI138" s="340"/>
      <c r="AJ138" s="341"/>
      <c r="AK138" s="341"/>
      <c r="AL138" s="341"/>
      <c r="AM138" s="341"/>
      <c r="AN138" s="341"/>
    </row>
    <row r="139" spans="1:40">
      <c r="A139" s="340"/>
      <c r="B139" s="340"/>
      <c r="C139" s="340"/>
      <c r="D139" s="340"/>
      <c r="E139" s="340"/>
      <c r="F139" s="340"/>
      <c r="G139" s="340"/>
      <c r="H139" s="340"/>
      <c r="I139" s="340"/>
      <c r="J139" s="340"/>
      <c r="K139" s="340"/>
      <c r="L139" s="340"/>
      <c r="M139" s="340"/>
      <c r="N139" s="340"/>
      <c r="O139" s="340"/>
      <c r="P139" s="340"/>
      <c r="Q139" s="340"/>
      <c r="R139" s="340"/>
      <c r="S139" s="340"/>
      <c r="T139" s="340"/>
      <c r="U139" s="340"/>
      <c r="V139" s="340"/>
      <c r="W139" s="340"/>
      <c r="X139" s="340"/>
      <c r="Y139" s="340"/>
      <c r="Z139" s="340"/>
      <c r="AA139" s="340"/>
      <c r="AB139" s="340"/>
      <c r="AC139" s="340"/>
      <c r="AD139" s="340"/>
      <c r="AE139" s="340"/>
      <c r="AF139" s="340"/>
      <c r="AG139" s="340"/>
      <c r="AH139" s="340"/>
      <c r="AI139" s="340"/>
      <c r="AJ139" s="341"/>
      <c r="AK139" s="341"/>
      <c r="AL139" s="341"/>
      <c r="AM139" s="341"/>
      <c r="AN139" s="341"/>
    </row>
    <row r="140" spans="1:40">
      <c r="A140" s="340"/>
      <c r="B140" s="340"/>
      <c r="C140" s="340"/>
      <c r="D140" s="340"/>
      <c r="E140" s="340"/>
      <c r="F140" s="340"/>
      <c r="G140" s="340"/>
      <c r="H140" s="340"/>
      <c r="I140" s="340"/>
      <c r="J140" s="340"/>
      <c r="K140" s="340"/>
      <c r="L140" s="340"/>
      <c r="M140" s="340"/>
      <c r="N140" s="340"/>
      <c r="O140" s="340"/>
      <c r="P140" s="340"/>
      <c r="Q140" s="340"/>
      <c r="R140" s="340"/>
      <c r="S140" s="340"/>
      <c r="T140" s="340"/>
      <c r="U140" s="340"/>
      <c r="V140" s="340"/>
      <c r="W140" s="340"/>
      <c r="X140" s="340"/>
      <c r="Y140" s="340"/>
      <c r="Z140" s="340"/>
      <c r="AA140" s="340"/>
      <c r="AB140" s="340"/>
      <c r="AC140" s="340"/>
      <c r="AD140" s="340"/>
      <c r="AE140" s="340"/>
      <c r="AF140" s="340"/>
      <c r="AG140" s="340"/>
      <c r="AH140" s="340"/>
      <c r="AI140" s="340"/>
      <c r="AJ140" s="341"/>
      <c r="AK140" s="341"/>
      <c r="AL140" s="341"/>
      <c r="AM140" s="341"/>
      <c r="AN140" s="341"/>
    </row>
    <row r="141" spans="1:40">
      <c r="A141" s="475"/>
      <c r="B141" s="476"/>
      <c r="C141" s="476"/>
      <c r="D141" s="372"/>
      <c r="E141" s="477"/>
      <c r="F141" s="477"/>
      <c r="G141" s="477"/>
      <c r="H141" s="477"/>
      <c r="I141" s="477"/>
      <c r="J141" s="477"/>
      <c r="K141" s="477"/>
      <c r="L141" s="477"/>
      <c r="M141" s="477"/>
      <c r="N141" s="477"/>
      <c r="O141" s="477"/>
      <c r="P141" s="477"/>
      <c r="Q141" s="477"/>
      <c r="R141" s="477"/>
      <c r="S141" s="477"/>
      <c r="T141" s="477"/>
      <c r="U141" s="477"/>
      <c r="V141" s="477"/>
      <c r="W141" s="477"/>
      <c r="X141" s="477"/>
      <c r="Y141" s="477"/>
      <c r="Z141" s="477"/>
      <c r="AA141" s="477"/>
      <c r="AB141" s="477"/>
      <c r="AC141" s="477"/>
      <c r="AD141" s="477"/>
      <c r="AE141" s="477"/>
      <c r="AF141" s="477"/>
      <c r="AG141" s="477"/>
      <c r="AH141" s="477"/>
      <c r="AI141" s="477"/>
      <c r="AJ141" s="254"/>
      <c r="AK141" s="254"/>
      <c r="AL141" s="254"/>
      <c r="AM141" s="254"/>
      <c r="AN141" s="254"/>
    </row>
    <row r="142" spans="1:40">
      <c r="A142" s="475"/>
      <c r="B142" s="476"/>
      <c r="C142" s="476"/>
      <c r="D142" s="372"/>
      <c r="E142" s="376"/>
      <c r="F142" s="376"/>
      <c r="G142" s="376"/>
      <c r="H142" s="376"/>
      <c r="I142" s="376"/>
      <c r="J142" s="376"/>
      <c r="K142" s="376"/>
      <c r="L142" s="376"/>
      <c r="M142" s="376"/>
      <c r="N142" s="376"/>
      <c r="O142" s="376"/>
      <c r="P142" s="376"/>
      <c r="Q142" s="376"/>
      <c r="R142" s="376"/>
      <c r="S142" s="376"/>
      <c r="T142" s="376"/>
      <c r="U142" s="376"/>
      <c r="V142" s="376"/>
      <c r="W142" s="376"/>
      <c r="X142" s="376"/>
      <c r="Y142" s="376"/>
      <c r="Z142" s="376"/>
      <c r="AA142" s="376"/>
      <c r="AB142" s="376"/>
      <c r="AC142" s="376"/>
      <c r="AD142" s="376"/>
      <c r="AE142" s="376"/>
      <c r="AF142" s="376"/>
      <c r="AG142" s="376"/>
      <c r="AH142" s="376"/>
      <c r="AI142" s="376"/>
      <c r="AJ142" s="254"/>
      <c r="AK142" s="255"/>
      <c r="AL142" s="255"/>
      <c r="AM142" s="254"/>
      <c r="AN142" s="256"/>
    </row>
    <row r="143" spans="1:40">
      <c r="A143" s="232"/>
      <c r="B143" s="232"/>
      <c r="C143" s="232"/>
      <c r="D143" s="232"/>
      <c r="E143" s="312"/>
      <c r="F143" s="312"/>
      <c r="G143" s="312"/>
      <c r="H143" s="312"/>
      <c r="I143" s="312"/>
      <c r="J143" s="312"/>
      <c r="K143" s="312"/>
      <c r="L143" s="312"/>
      <c r="M143" s="312"/>
      <c r="N143" s="312"/>
      <c r="O143" s="312"/>
      <c r="P143" s="312"/>
      <c r="Q143" s="312"/>
      <c r="R143" s="312"/>
      <c r="S143" s="312"/>
      <c r="T143" s="312"/>
      <c r="U143" s="312"/>
      <c r="V143" s="312"/>
      <c r="W143" s="312"/>
      <c r="X143" s="312"/>
      <c r="Y143" s="312"/>
      <c r="Z143" s="312"/>
      <c r="AA143" s="312"/>
      <c r="AB143" s="312"/>
      <c r="AC143" s="312"/>
      <c r="AD143" s="312"/>
      <c r="AE143" s="312"/>
      <c r="AF143" s="312"/>
      <c r="AG143" s="312"/>
      <c r="AH143" s="312"/>
      <c r="AI143" s="312"/>
      <c r="AJ143" s="257"/>
      <c r="AK143" s="257"/>
      <c r="AL143" s="258"/>
      <c r="AM143" s="258"/>
      <c r="AN143" s="258"/>
    </row>
    <row r="144" spans="1:40">
      <c r="A144" s="232"/>
      <c r="B144" s="232"/>
      <c r="C144" s="232"/>
      <c r="D144" s="232"/>
      <c r="E144" s="312"/>
      <c r="F144" s="312"/>
      <c r="G144" s="312"/>
      <c r="H144" s="312"/>
      <c r="I144" s="312"/>
      <c r="J144" s="312"/>
      <c r="K144" s="312"/>
      <c r="L144" s="312"/>
      <c r="M144" s="312"/>
      <c r="N144" s="312"/>
      <c r="O144" s="312"/>
      <c r="P144" s="312"/>
      <c r="Q144" s="312"/>
      <c r="R144" s="312"/>
      <c r="S144" s="312"/>
      <c r="T144" s="312"/>
      <c r="U144" s="312"/>
      <c r="V144" s="312"/>
      <c r="W144" s="312"/>
      <c r="X144" s="312"/>
      <c r="Y144" s="312"/>
      <c r="Z144" s="312"/>
      <c r="AA144" s="312"/>
      <c r="AB144" s="312"/>
      <c r="AC144" s="312"/>
      <c r="AD144" s="312"/>
      <c r="AE144" s="312"/>
      <c r="AF144" s="312"/>
      <c r="AG144" s="312"/>
      <c r="AH144" s="312"/>
      <c r="AI144" s="312"/>
      <c r="AJ144" s="257"/>
      <c r="AK144" s="257"/>
      <c r="AL144" s="258"/>
      <c r="AM144" s="258"/>
      <c r="AN144" s="258"/>
    </row>
    <row r="145" spans="1:40">
      <c r="A145" s="232"/>
      <c r="B145" s="232"/>
      <c r="C145" s="232"/>
      <c r="D145" s="232"/>
      <c r="E145" s="312"/>
      <c r="F145" s="312"/>
      <c r="G145" s="312"/>
      <c r="H145" s="312"/>
      <c r="I145" s="312"/>
      <c r="J145" s="312"/>
      <c r="K145" s="312"/>
      <c r="L145" s="312"/>
      <c r="M145" s="312"/>
      <c r="N145" s="312"/>
      <c r="O145" s="312"/>
      <c r="P145" s="312"/>
      <c r="Q145" s="312"/>
      <c r="R145" s="312"/>
      <c r="S145" s="312"/>
      <c r="T145" s="312"/>
      <c r="U145" s="312"/>
      <c r="V145" s="312"/>
      <c r="W145" s="312"/>
      <c r="X145" s="312"/>
      <c r="Y145" s="312"/>
      <c r="Z145" s="312"/>
      <c r="AA145" s="312"/>
      <c r="AB145" s="312"/>
      <c r="AC145" s="312"/>
      <c r="AD145" s="312"/>
      <c r="AE145" s="312"/>
      <c r="AF145" s="312"/>
      <c r="AG145" s="312"/>
      <c r="AH145" s="312"/>
      <c r="AI145" s="312"/>
      <c r="AJ145" s="257"/>
      <c r="AK145" s="257"/>
      <c r="AL145" s="257"/>
      <c r="AM145" s="257"/>
      <c r="AN145" s="257"/>
    </row>
    <row r="146" spans="1:40">
      <c r="A146" s="232"/>
      <c r="B146" s="232"/>
      <c r="C146" s="232"/>
      <c r="D146" s="232"/>
      <c r="E146" s="312"/>
      <c r="F146" s="312"/>
      <c r="G146" s="312"/>
      <c r="H146" s="312"/>
      <c r="I146" s="312"/>
      <c r="J146" s="312"/>
      <c r="K146" s="312"/>
      <c r="L146" s="312"/>
      <c r="M146" s="312"/>
      <c r="N146" s="312"/>
      <c r="O146" s="312"/>
      <c r="P146" s="312"/>
      <c r="Q146" s="312"/>
      <c r="R146" s="312"/>
      <c r="S146" s="312"/>
      <c r="T146" s="312"/>
      <c r="U146" s="312"/>
      <c r="V146" s="312"/>
      <c r="W146" s="312"/>
      <c r="X146" s="312"/>
      <c r="Y146" s="312"/>
      <c r="Z146" s="312"/>
      <c r="AA146" s="312"/>
      <c r="AB146" s="312"/>
      <c r="AC146" s="312"/>
      <c r="AD146" s="312"/>
      <c r="AE146" s="312"/>
      <c r="AF146" s="312"/>
      <c r="AG146" s="312"/>
      <c r="AH146" s="312"/>
      <c r="AI146" s="312"/>
      <c r="AJ146" s="257"/>
      <c r="AK146" s="257"/>
      <c r="AL146" s="257"/>
      <c r="AM146" s="257"/>
      <c r="AN146" s="257"/>
    </row>
    <row r="147" spans="1:40">
      <c r="A147" s="232"/>
      <c r="B147" s="232"/>
      <c r="C147" s="232"/>
      <c r="D147" s="232"/>
      <c r="E147" s="312"/>
      <c r="F147" s="312"/>
      <c r="G147" s="312"/>
      <c r="H147" s="312"/>
      <c r="I147" s="312"/>
      <c r="J147" s="312"/>
      <c r="K147" s="312"/>
      <c r="L147" s="312"/>
      <c r="M147" s="312"/>
      <c r="N147" s="312"/>
      <c r="O147" s="312"/>
      <c r="P147" s="312"/>
      <c r="Q147" s="312"/>
      <c r="R147" s="312"/>
      <c r="S147" s="312"/>
      <c r="T147" s="312"/>
      <c r="U147" s="312"/>
      <c r="V147" s="312"/>
      <c r="W147" s="312"/>
      <c r="X147" s="312"/>
      <c r="Y147" s="312"/>
      <c r="Z147" s="312"/>
      <c r="AA147" s="312"/>
      <c r="AB147" s="312"/>
      <c r="AC147" s="312"/>
      <c r="AD147" s="312"/>
      <c r="AE147" s="312"/>
      <c r="AF147" s="312"/>
      <c r="AG147" s="312"/>
      <c r="AH147" s="312"/>
      <c r="AI147" s="312"/>
      <c r="AJ147" s="257"/>
      <c r="AK147" s="257"/>
      <c r="AL147" s="257"/>
      <c r="AM147" s="257"/>
      <c r="AN147" s="257"/>
    </row>
    <row r="148" spans="1:40">
      <c r="A148" s="232"/>
      <c r="B148" s="232"/>
      <c r="C148" s="232"/>
      <c r="D148" s="232"/>
      <c r="E148" s="312"/>
      <c r="F148" s="312"/>
      <c r="G148" s="312"/>
      <c r="H148" s="312"/>
      <c r="I148" s="312"/>
      <c r="J148" s="312"/>
      <c r="K148" s="312"/>
      <c r="L148" s="312"/>
      <c r="M148" s="312"/>
      <c r="N148" s="312"/>
      <c r="O148" s="312"/>
      <c r="P148" s="312"/>
      <c r="Q148" s="312"/>
      <c r="R148" s="312"/>
      <c r="S148" s="312"/>
      <c r="T148" s="312"/>
      <c r="U148" s="312"/>
      <c r="V148" s="312"/>
      <c r="W148" s="312"/>
      <c r="X148" s="312"/>
      <c r="Y148" s="312"/>
      <c r="Z148" s="312"/>
      <c r="AA148" s="312"/>
      <c r="AB148" s="312"/>
      <c r="AC148" s="312"/>
      <c r="AD148" s="312"/>
      <c r="AE148" s="312"/>
      <c r="AF148" s="312"/>
      <c r="AG148" s="312"/>
      <c r="AH148" s="312"/>
      <c r="AI148" s="312"/>
      <c r="AJ148" s="257"/>
      <c r="AK148" s="257"/>
      <c r="AL148" s="257"/>
      <c r="AM148" s="257"/>
      <c r="AN148" s="257"/>
    </row>
    <row r="149" spans="1:40">
      <c r="A149" s="232"/>
      <c r="B149" s="232"/>
      <c r="C149" s="232"/>
      <c r="D149" s="232"/>
      <c r="E149" s="312"/>
      <c r="F149" s="312"/>
      <c r="G149" s="312"/>
      <c r="H149" s="312"/>
      <c r="I149" s="312"/>
      <c r="J149" s="312"/>
      <c r="K149" s="312"/>
      <c r="L149" s="312"/>
      <c r="M149" s="312"/>
      <c r="N149" s="312"/>
      <c r="O149" s="312"/>
      <c r="P149" s="312"/>
      <c r="Q149" s="312"/>
      <c r="R149" s="312"/>
      <c r="S149" s="312"/>
      <c r="T149" s="312"/>
      <c r="U149" s="312"/>
      <c r="V149" s="312"/>
      <c r="W149" s="312"/>
      <c r="X149" s="312"/>
      <c r="Y149" s="312"/>
      <c r="Z149" s="312"/>
      <c r="AA149" s="312"/>
      <c r="AB149" s="312"/>
      <c r="AC149" s="312"/>
      <c r="AD149" s="312"/>
      <c r="AE149" s="312"/>
      <c r="AF149" s="312"/>
      <c r="AG149" s="312"/>
      <c r="AH149" s="312"/>
      <c r="AI149" s="312"/>
      <c r="AJ149" s="257"/>
      <c r="AK149" s="257"/>
      <c r="AL149" s="257"/>
      <c r="AM149" s="257"/>
      <c r="AN149" s="257"/>
    </row>
    <row r="150" spans="1:40">
      <c r="A150" s="232"/>
      <c r="B150" s="232"/>
      <c r="C150" s="232"/>
      <c r="D150" s="232"/>
      <c r="E150" s="312"/>
      <c r="F150" s="312"/>
      <c r="G150" s="312"/>
      <c r="H150" s="312"/>
      <c r="I150" s="312"/>
      <c r="J150" s="312"/>
      <c r="K150" s="312"/>
      <c r="L150" s="312"/>
      <c r="M150" s="312"/>
      <c r="N150" s="312"/>
      <c r="O150" s="312"/>
      <c r="P150" s="312"/>
      <c r="Q150" s="312"/>
      <c r="R150" s="312"/>
      <c r="S150" s="312"/>
      <c r="T150" s="312"/>
      <c r="U150" s="312"/>
      <c r="V150" s="312"/>
      <c r="W150" s="312"/>
      <c r="X150" s="312"/>
      <c r="Y150" s="312"/>
      <c r="Z150" s="312"/>
      <c r="AA150" s="312"/>
      <c r="AB150" s="312"/>
      <c r="AC150" s="312"/>
      <c r="AD150" s="312"/>
      <c r="AE150" s="312"/>
      <c r="AF150" s="312"/>
      <c r="AG150" s="312"/>
      <c r="AH150" s="312"/>
      <c r="AI150" s="312"/>
      <c r="AJ150" s="257"/>
      <c r="AK150" s="257"/>
      <c r="AL150" s="257"/>
      <c r="AM150" s="257"/>
      <c r="AN150" s="257"/>
    </row>
    <row r="151" spans="1:40">
      <c r="A151" s="232"/>
      <c r="B151" s="232"/>
      <c r="C151" s="232"/>
      <c r="D151" s="232"/>
      <c r="E151" s="312"/>
      <c r="F151" s="312"/>
      <c r="G151" s="312"/>
      <c r="H151" s="312"/>
      <c r="I151" s="312"/>
      <c r="J151" s="312"/>
      <c r="K151" s="312"/>
      <c r="L151" s="312"/>
      <c r="M151" s="312"/>
      <c r="N151" s="312"/>
      <c r="O151" s="312"/>
      <c r="P151" s="312"/>
      <c r="Q151" s="312"/>
      <c r="R151" s="312"/>
      <c r="S151" s="312"/>
      <c r="T151" s="312"/>
      <c r="U151" s="312"/>
      <c r="V151" s="312"/>
      <c r="W151" s="312"/>
      <c r="X151" s="312"/>
      <c r="Y151" s="312"/>
      <c r="Z151" s="312"/>
      <c r="AA151" s="312"/>
      <c r="AB151" s="312"/>
      <c r="AC151" s="312"/>
      <c r="AD151" s="312"/>
      <c r="AE151" s="312"/>
      <c r="AF151" s="312"/>
      <c r="AG151" s="312"/>
      <c r="AH151" s="312"/>
      <c r="AI151" s="312"/>
      <c r="AJ151" s="257"/>
      <c r="AK151" s="257"/>
      <c r="AL151" s="257"/>
      <c r="AM151" s="257"/>
      <c r="AN151" s="257"/>
    </row>
    <row r="152" spans="1:40">
      <c r="A152" s="232"/>
      <c r="B152" s="232"/>
      <c r="C152" s="232"/>
      <c r="D152" s="232"/>
      <c r="E152" s="312"/>
      <c r="F152" s="312"/>
      <c r="G152" s="312"/>
      <c r="H152" s="312"/>
      <c r="I152" s="312"/>
      <c r="J152" s="312"/>
      <c r="K152" s="312"/>
      <c r="L152" s="312"/>
      <c r="M152" s="312"/>
      <c r="N152" s="312"/>
      <c r="O152" s="312"/>
      <c r="P152" s="312"/>
      <c r="Q152" s="312"/>
      <c r="R152" s="312"/>
      <c r="S152" s="312"/>
      <c r="T152" s="312"/>
      <c r="U152" s="312"/>
      <c r="V152" s="312"/>
      <c r="W152" s="312"/>
      <c r="X152" s="312"/>
      <c r="Y152" s="312"/>
      <c r="Z152" s="312"/>
      <c r="AA152" s="312"/>
      <c r="AB152" s="312"/>
      <c r="AC152" s="312"/>
      <c r="AD152" s="312"/>
      <c r="AE152" s="312"/>
      <c r="AF152" s="312"/>
      <c r="AG152" s="312"/>
      <c r="AH152" s="312"/>
      <c r="AI152" s="312"/>
      <c r="AJ152" s="257"/>
      <c r="AK152" s="257"/>
      <c r="AL152" s="257"/>
      <c r="AM152" s="257"/>
      <c r="AN152" s="257"/>
    </row>
    <row r="153" spans="1:40">
      <c r="A153" s="232"/>
      <c r="B153" s="232"/>
      <c r="C153" s="232"/>
      <c r="D153" s="232"/>
      <c r="E153" s="312"/>
      <c r="F153" s="312"/>
      <c r="G153" s="312"/>
      <c r="H153" s="312"/>
      <c r="I153" s="312"/>
      <c r="J153" s="312"/>
      <c r="K153" s="342"/>
      <c r="L153" s="342"/>
      <c r="M153" s="342"/>
      <c r="N153" s="342"/>
      <c r="O153" s="342"/>
      <c r="P153" s="342"/>
      <c r="Q153" s="342"/>
      <c r="R153" s="312"/>
      <c r="S153" s="312"/>
      <c r="T153" s="312"/>
      <c r="U153" s="312"/>
      <c r="V153" s="312"/>
      <c r="W153" s="312"/>
      <c r="X153" s="312"/>
      <c r="Y153" s="312"/>
      <c r="Z153" s="312"/>
      <c r="AA153" s="312"/>
      <c r="AB153" s="312"/>
      <c r="AC153" s="312"/>
      <c r="AD153" s="312"/>
      <c r="AE153" s="312"/>
      <c r="AF153" s="312"/>
      <c r="AG153" s="312"/>
      <c r="AH153" s="312"/>
      <c r="AI153" s="312"/>
      <c r="AJ153" s="257"/>
      <c r="AK153" s="257"/>
      <c r="AL153" s="257"/>
      <c r="AM153" s="257"/>
      <c r="AN153" s="257"/>
    </row>
    <row r="154" spans="1:40">
      <c r="A154" s="232"/>
      <c r="B154" s="232"/>
      <c r="C154" s="232"/>
      <c r="D154" s="232"/>
      <c r="E154" s="312"/>
      <c r="F154" s="312"/>
      <c r="G154" s="312"/>
      <c r="H154" s="312"/>
      <c r="I154" s="312"/>
      <c r="J154" s="312"/>
      <c r="K154" s="312"/>
      <c r="L154" s="312"/>
      <c r="M154" s="312"/>
      <c r="N154" s="312"/>
      <c r="O154" s="312"/>
      <c r="P154" s="312"/>
      <c r="Q154" s="312"/>
      <c r="R154" s="312"/>
      <c r="S154" s="312"/>
      <c r="T154" s="312"/>
      <c r="U154" s="312"/>
      <c r="V154" s="312"/>
      <c r="W154" s="312"/>
      <c r="X154" s="312"/>
      <c r="Y154" s="312"/>
      <c r="Z154" s="312"/>
      <c r="AA154" s="312"/>
      <c r="AB154" s="312"/>
      <c r="AC154" s="312"/>
      <c r="AD154" s="312"/>
      <c r="AE154" s="312"/>
      <c r="AF154" s="312"/>
      <c r="AG154" s="312"/>
      <c r="AH154" s="312"/>
      <c r="AI154" s="312"/>
      <c r="AJ154" s="257"/>
      <c r="AK154" s="257"/>
      <c r="AL154" s="257"/>
      <c r="AM154" s="257"/>
      <c r="AN154" s="257"/>
    </row>
    <row r="155" spans="1:40">
      <c r="A155" s="232"/>
      <c r="B155" s="232"/>
      <c r="C155" s="232"/>
      <c r="D155" s="232"/>
      <c r="E155" s="312"/>
      <c r="F155" s="312"/>
      <c r="G155" s="312"/>
      <c r="H155" s="312"/>
      <c r="I155" s="312"/>
      <c r="J155" s="312"/>
      <c r="K155" s="312"/>
      <c r="L155" s="312"/>
      <c r="M155" s="312"/>
      <c r="N155" s="312"/>
      <c r="O155" s="312"/>
      <c r="P155" s="312"/>
      <c r="Q155" s="312"/>
      <c r="R155" s="312"/>
      <c r="S155" s="312"/>
      <c r="T155" s="312"/>
      <c r="U155" s="312"/>
      <c r="V155" s="312"/>
      <c r="W155" s="312"/>
      <c r="X155" s="312"/>
      <c r="Y155" s="312"/>
      <c r="Z155" s="312"/>
      <c r="AA155" s="312"/>
      <c r="AB155" s="312"/>
      <c r="AC155" s="312"/>
      <c r="AD155" s="312"/>
      <c r="AE155" s="312"/>
      <c r="AF155" s="312"/>
      <c r="AG155" s="312"/>
      <c r="AH155" s="312"/>
      <c r="AI155" s="312"/>
      <c r="AJ155" s="257"/>
      <c r="AK155" s="257"/>
      <c r="AL155" s="257"/>
      <c r="AM155" s="257"/>
      <c r="AN155" s="257"/>
    </row>
    <row r="156" spans="1:40">
      <c r="A156" s="232"/>
      <c r="B156" s="232"/>
      <c r="C156" s="232"/>
      <c r="D156" s="232"/>
      <c r="E156" s="312"/>
      <c r="F156" s="312"/>
      <c r="G156" s="312"/>
      <c r="H156" s="312"/>
      <c r="I156" s="312"/>
      <c r="J156" s="312"/>
      <c r="K156" s="312"/>
      <c r="L156" s="312"/>
      <c r="M156" s="312"/>
      <c r="N156" s="312"/>
      <c r="O156" s="312"/>
      <c r="P156" s="312"/>
      <c r="Q156" s="312"/>
      <c r="R156" s="312"/>
      <c r="S156" s="312"/>
      <c r="T156" s="312"/>
      <c r="U156" s="312"/>
      <c r="V156" s="312"/>
      <c r="W156" s="312"/>
      <c r="X156" s="312"/>
      <c r="Y156" s="312"/>
      <c r="Z156" s="312"/>
      <c r="AA156" s="312"/>
      <c r="AB156" s="312"/>
      <c r="AC156" s="312"/>
      <c r="AD156" s="312"/>
      <c r="AE156" s="312"/>
      <c r="AF156" s="312"/>
      <c r="AG156" s="312"/>
      <c r="AH156" s="312"/>
      <c r="AI156" s="312"/>
      <c r="AJ156" s="257"/>
      <c r="AK156" s="257"/>
      <c r="AL156" s="257"/>
      <c r="AM156" s="257"/>
      <c r="AN156" s="257"/>
    </row>
    <row r="157" spans="1:40">
      <c r="A157" s="232"/>
      <c r="B157" s="232"/>
      <c r="C157" s="232"/>
      <c r="D157" s="232"/>
      <c r="E157" s="312"/>
      <c r="F157" s="312"/>
      <c r="G157" s="312"/>
      <c r="H157" s="312"/>
      <c r="I157" s="312"/>
      <c r="J157" s="312"/>
      <c r="K157" s="312"/>
      <c r="L157" s="312"/>
      <c r="M157" s="312"/>
      <c r="N157" s="312"/>
      <c r="O157" s="312"/>
      <c r="P157" s="312"/>
      <c r="Q157" s="312"/>
      <c r="R157" s="312"/>
      <c r="S157" s="312"/>
      <c r="T157" s="312"/>
      <c r="U157" s="312"/>
      <c r="V157" s="312"/>
      <c r="W157" s="312"/>
      <c r="X157" s="312"/>
      <c r="Y157" s="312"/>
      <c r="Z157" s="312"/>
      <c r="AA157" s="312"/>
      <c r="AB157" s="312"/>
      <c r="AC157" s="312"/>
      <c r="AD157" s="312"/>
      <c r="AE157" s="312"/>
      <c r="AF157" s="312"/>
      <c r="AG157" s="312"/>
      <c r="AH157" s="312"/>
      <c r="AI157" s="312"/>
      <c r="AJ157" s="257"/>
      <c r="AK157" s="257"/>
      <c r="AL157" s="257"/>
      <c r="AM157" s="257"/>
      <c r="AN157" s="257"/>
    </row>
    <row r="158" spans="1:40">
      <c r="A158" s="232"/>
      <c r="B158" s="232"/>
      <c r="C158" s="232"/>
      <c r="D158" s="232"/>
      <c r="E158" s="312"/>
      <c r="F158" s="312"/>
      <c r="G158" s="312"/>
      <c r="H158" s="312"/>
      <c r="I158" s="312"/>
      <c r="J158" s="312"/>
      <c r="K158" s="312"/>
      <c r="L158" s="312"/>
      <c r="M158" s="312"/>
      <c r="N158" s="312"/>
      <c r="O158" s="312"/>
      <c r="P158" s="312"/>
      <c r="Q158" s="312"/>
      <c r="R158" s="312"/>
      <c r="S158" s="312"/>
      <c r="T158" s="312"/>
      <c r="U158" s="312"/>
      <c r="V158" s="312"/>
      <c r="W158" s="312"/>
      <c r="X158" s="312"/>
      <c r="Y158" s="312"/>
      <c r="Z158" s="312"/>
      <c r="AA158" s="312"/>
      <c r="AB158" s="312"/>
      <c r="AC158" s="312"/>
      <c r="AD158" s="312"/>
      <c r="AE158" s="312"/>
      <c r="AF158" s="312"/>
      <c r="AG158" s="312"/>
      <c r="AH158" s="312"/>
      <c r="AI158" s="312"/>
      <c r="AJ158" s="257"/>
      <c r="AK158" s="257"/>
      <c r="AL158" s="257"/>
      <c r="AM158" s="257"/>
      <c r="AN158" s="257"/>
    </row>
    <row r="159" spans="1:40">
      <c r="A159" s="232"/>
      <c r="B159" s="232"/>
      <c r="C159" s="232"/>
      <c r="D159" s="232"/>
      <c r="E159" s="312"/>
      <c r="F159" s="312"/>
      <c r="G159" s="312"/>
      <c r="H159" s="312"/>
      <c r="I159" s="312"/>
      <c r="J159" s="312"/>
      <c r="K159" s="312"/>
      <c r="L159" s="312"/>
      <c r="M159" s="312"/>
      <c r="N159" s="312"/>
      <c r="O159" s="312"/>
      <c r="P159" s="312"/>
      <c r="Q159" s="312"/>
      <c r="R159" s="312"/>
      <c r="S159" s="312"/>
      <c r="T159" s="312"/>
      <c r="U159" s="312"/>
      <c r="V159" s="312"/>
      <c r="W159" s="312"/>
      <c r="X159" s="312"/>
      <c r="Y159" s="312"/>
      <c r="Z159" s="312"/>
      <c r="AA159" s="312"/>
      <c r="AB159" s="312"/>
      <c r="AC159" s="312"/>
      <c r="AD159" s="312"/>
      <c r="AE159" s="312"/>
      <c r="AF159" s="312"/>
      <c r="AG159" s="312"/>
      <c r="AH159" s="312"/>
      <c r="AI159" s="312"/>
      <c r="AJ159" s="257"/>
      <c r="AK159" s="257"/>
      <c r="AL159" s="257"/>
      <c r="AM159" s="257"/>
      <c r="AN159" s="257"/>
    </row>
    <row r="160" spans="1:40">
      <c r="A160" s="232"/>
      <c r="B160" s="232"/>
      <c r="C160" s="232"/>
      <c r="D160" s="232"/>
      <c r="E160" s="312"/>
      <c r="F160" s="312"/>
      <c r="G160" s="312"/>
      <c r="H160" s="312"/>
      <c r="I160" s="312"/>
      <c r="J160" s="312"/>
      <c r="K160" s="312"/>
      <c r="L160" s="312"/>
      <c r="M160" s="312"/>
      <c r="N160" s="312"/>
      <c r="O160" s="312"/>
      <c r="P160" s="312"/>
      <c r="Q160" s="312"/>
      <c r="R160" s="312"/>
      <c r="S160" s="312"/>
      <c r="T160" s="312"/>
      <c r="U160" s="312"/>
      <c r="V160" s="312"/>
      <c r="W160" s="312"/>
      <c r="X160" s="312"/>
      <c r="Y160" s="312"/>
      <c r="Z160" s="312"/>
      <c r="AA160" s="312"/>
      <c r="AB160" s="312"/>
      <c r="AC160" s="312"/>
      <c r="AD160" s="312"/>
      <c r="AE160" s="312"/>
      <c r="AF160" s="312"/>
      <c r="AG160" s="312"/>
      <c r="AH160" s="312"/>
      <c r="AI160" s="312"/>
      <c r="AJ160" s="257"/>
      <c r="AK160" s="257"/>
      <c r="AL160" s="257"/>
      <c r="AM160" s="257"/>
      <c r="AN160" s="257"/>
    </row>
    <row r="161" spans="1:40">
      <c r="A161" s="232"/>
      <c r="B161" s="232"/>
      <c r="C161" s="232"/>
      <c r="D161" s="232"/>
      <c r="E161" s="312"/>
      <c r="F161" s="312"/>
      <c r="G161" s="312"/>
      <c r="H161" s="312"/>
      <c r="I161" s="312"/>
      <c r="J161" s="312"/>
      <c r="K161" s="312"/>
      <c r="L161" s="312"/>
      <c r="M161" s="312"/>
      <c r="N161" s="312"/>
      <c r="O161" s="312"/>
      <c r="P161" s="312"/>
      <c r="Q161" s="312"/>
      <c r="R161" s="312"/>
      <c r="S161" s="312"/>
      <c r="T161" s="312"/>
      <c r="U161" s="312"/>
      <c r="V161" s="312"/>
      <c r="W161" s="312"/>
      <c r="X161" s="312"/>
      <c r="Y161" s="312"/>
      <c r="Z161" s="312"/>
      <c r="AA161" s="312"/>
      <c r="AB161" s="312"/>
      <c r="AC161" s="312"/>
      <c r="AD161" s="312"/>
      <c r="AE161" s="312"/>
      <c r="AF161" s="312"/>
      <c r="AG161" s="312"/>
      <c r="AH161" s="312"/>
      <c r="AI161" s="312"/>
      <c r="AJ161" s="257"/>
      <c r="AK161" s="257"/>
      <c r="AL161" s="257"/>
      <c r="AM161" s="257"/>
      <c r="AN161" s="257"/>
    </row>
    <row r="162" spans="1:40">
      <c r="A162" s="232"/>
      <c r="B162" s="232"/>
      <c r="C162" s="232"/>
      <c r="D162" s="232"/>
      <c r="E162" s="312"/>
      <c r="F162" s="312"/>
      <c r="G162" s="312"/>
      <c r="H162" s="312"/>
      <c r="I162" s="312"/>
      <c r="J162" s="312"/>
      <c r="K162" s="312"/>
      <c r="L162" s="312"/>
      <c r="M162" s="312"/>
      <c r="N162" s="312"/>
      <c r="O162" s="312"/>
      <c r="P162" s="312"/>
      <c r="Q162" s="312"/>
      <c r="R162" s="312"/>
      <c r="S162" s="312"/>
      <c r="T162" s="312"/>
      <c r="U162" s="312"/>
      <c r="V162" s="312"/>
      <c r="W162" s="312"/>
      <c r="X162" s="312"/>
      <c r="Y162" s="312"/>
      <c r="Z162" s="312"/>
      <c r="AA162" s="312"/>
      <c r="AB162" s="312"/>
      <c r="AC162" s="312"/>
      <c r="AD162" s="312"/>
      <c r="AE162" s="312"/>
      <c r="AF162" s="312"/>
      <c r="AG162" s="312"/>
      <c r="AH162" s="312"/>
      <c r="AI162" s="312"/>
      <c r="AJ162" s="257"/>
      <c r="AK162" s="257"/>
      <c r="AL162" s="257"/>
      <c r="AM162" s="257"/>
      <c r="AN162" s="257"/>
    </row>
    <row r="163" spans="1:40">
      <c r="A163" s="232"/>
      <c r="B163" s="232"/>
      <c r="C163" s="232"/>
      <c r="D163" s="232"/>
      <c r="E163" s="312"/>
      <c r="F163" s="312"/>
      <c r="G163" s="312"/>
      <c r="H163" s="312"/>
      <c r="I163" s="312"/>
      <c r="J163" s="312"/>
      <c r="K163" s="312"/>
      <c r="L163" s="312"/>
      <c r="M163" s="312"/>
      <c r="N163" s="312"/>
      <c r="O163" s="312"/>
      <c r="P163" s="312"/>
      <c r="Q163" s="312"/>
      <c r="R163" s="312"/>
      <c r="S163" s="312"/>
      <c r="T163" s="312"/>
      <c r="U163" s="312"/>
      <c r="V163" s="312"/>
      <c r="W163" s="312"/>
      <c r="X163" s="312"/>
      <c r="Y163" s="312"/>
      <c r="Z163" s="312"/>
      <c r="AA163" s="312"/>
      <c r="AB163" s="312"/>
      <c r="AC163" s="312"/>
      <c r="AD163" s="312"/>
      <c r="AE163" s="312"/>
      <c r="AF163" s="312"/>
      <c r="AG163" s="312"/>
      <c r="AH163" s="312"/>
      <c r="AI163" s="312"/>
      <c r="AJ163" s="257"/>
      <c r="AK163" s="257"/>
      <c r="AL163" s="257"/>
      <c r="AM163" s="257"/>
      <c r="AN163" s="257"/>
    </row>
    <row r="164" spans="1:40">
      <c r="A164" s="232"/>
      <c r="B164" s="232"/>
      <c r="C164" s="232"/>
      <c r="D164" s="232"/>
      <c r="E164" s="312"/>
      <c r="F164" s="312"/>
      <c r="G164" s="312"/>
      <c r="H164" s="312"/>
      <c r="I164" s="312"/>
      <c r="J164" s="312"/>
      <c r="K164" s="312"/>
      <c r="L164" s="312"/>
      <c r="M164" s="312"/>
      <c r="N164" s="312"/>
      <c r="O164" s="312"/>
      <c r="P164" s="312"/>
      <c r="Q164" s="312"/>
      <c r="R164" s="312"/>
      <c r="S164" s="312"/>
      <c r="T164" s="312"/>
      <c r="U164" s="312"/>
      <c r="V164" s="312"/>
      <c r="W164" s="312"/>
      <c r="X164" s="312"/>
      <c r="Y164" s="312"/>
      <c r="Z164" s="312"/>
      <c r="AA164" s="312"/>
      <c r="AB164" s="312"/>
      <c r="AC164" s="312"/>
      <c r="AD164" s="312"/>
      <c r="AE164" s="312"/>
      <c r="AF164" s="312"/>
      <c r="AG164" s="312"/>
      <c r="AH164" s="312"/>
      <c r="AI164" s="312"/>
      <c r="AJ164" s="257"/>
      <c r="AK164" s="257"/>
      <c r="AL164" s="257"/>
      <c r="AM164" s="257"/>
      <c r="AN164" s="257"/>
    </row>
    <row r="165" spans="1:40">
      <c r="A165" s="229"/>
      <c r="B165" s="229"/>
      <c r="C165" s="229"/>
      <c r="D165" s="229"/>
      <c r="E165" s="230"/>
      <c r="F165" s="230"/>
      <c r="G165" s="230"/>
      <c r="H165" s="230"/>
      <c r="I165" s="230"/>
      <c r="J165" s="230"/>
      <c r="K165" s="230"/>
      <c r="L165" s="230"/>
      <c r="M165" s="230"/>
      <c r="N165" s="230"/>
      <c r="O165" s="230"/>
      <c r="P165" s="230"/>
      <c r="Q165" s="230"/>
      <c r="R165" s="230"/>
      <c r="S165" s="230"/>
      <c r="T165" s="230"/>
      <c r="U165" s="230"/>
      <c r="V165" s="230"/>
      <c r="W165" s="231"/>
      <c r="X165" s="231"/>
      <c r="Y165" s="231"/>
      <c r="Z165" s="231"/>
      <c r="AA165" s="231"/>
      <c r="AB165" s="231"/>
      <c r="AC165" s="231"/>
      <c r="AD165" s="231"/>
      <c r="AE165" s="231"/>
      <c r="AF165" s="231"/>
      <c r="AG165" s="231"/>
      <c r="AH165" s="231"/>
      <c r="AI165" s="231"/>
      <c r="AJ165" s="257"/>
      <c r="AK165" s="257"/>
      <c r="AL165" s="257"/>
      <c r="AM165" s="257"/>
      <c r="AN165" s="257"/>
    </row>
    <row r="166" spans="1:40">
      <c r="A166" s="229"/>
      <c r="B166" s="229"/>
      <c r="C166" s="229"/>
      <c r="D166" s="229"/>
      <c r="E166" s="230"/>
      <c r="F166" s="230"/>
      <c r="G166" s="230"/>
      <c r="H166" s="230"/>
      <c r="I166" s="230"/>
      <c r="J166" s="230"/>
      <c r="K166" s="230"/>
      <c r="L166" s="230"/>
      <c r="M166" s="230"/>
      <c r="N166" s="230"/>
      <c r="O166" s="230"/>
      <c r="P166" s="230"/>
      <c r="Q166" s="230"/>
      <c r="R166" s="230"/>
      <c r="S166" s="230"/>
      <c r="T166" s="230"/>
      <c r="U166" s="230"/>
      <c r="V166" s="230"/>
      <c r="W166" s="231"/>
      <c r="X166" s="231"/>
      <c r="Y166" s="231"/>
      <c r="Z166" s="231"/>
      <c r="AA166" s="231"/>
      <c r="AB166" s="231"/>
      <c r="AC166" s="231"/>
      <c r="AD166" s="231"/>
      <c r="AE166" s="231"/>
      <c r="AF166" s="231"/>
      <c r="AG166" s="231"/>
      <c r="AH166" s="231"/>
      <c r="AI166" s="231"/>
      <c r="AJ166" s="257"/>
      <c r="AK166" s="257"/>
      <c r="AL166" s="257"/>
      <c r="AM166" s="257"/>
      <c r="AN166" s="257"/>
    </row>
    <row r="167" spans="1:40">
      <c r="A167" s="229"/>
      <c r="B167" s="229"/>
      <c r="C167" s="229"/>
      <c r="D167" s="229"/>
      <c r="E167" s="230"/>
      <c r="F167" s="230"/>
      <c r="G167" s="230"/>
      <c r="H167" s="230"/>
      <c r="I167" s="230"/>
      <c r="J167" s="230"/>
      <c r="K167" s="230"/>
      <c r="L167" s="230"/>
      <c r="M167" s="230"/>
      <c r="N167" s="230"/>
      <c r="O167" s="230"/>
      <c r="P167" s="230"/>
      <c r="Q167" s="230"/>
      <c r="R167" s="230"/>
      <c r="S167" s="230"/>
      <c r="T167" s="230"/>
      <c r="U167" s="230"/>
      <c r="V167" s="230"/>
      <c r="W167" s="231"/>
      <c r="X167" s="231"/>
      <c r="Y167" s="231"/>
      <c r="Z167" s="231"/>
      <c r="AA167" s="231"/>
      <c r="AB167" s="231"/>
      <c r="AC167" s="231"/>
      <c r="AD167" s="231"/>
      <c r="AE167" s="231"/>
      <c r="AF167" s="231"/>
      <c r="AG167" s="231"/>
      <c r="AH167" s="231"/>
      <c r="AI167" s="231"/>
      <c r="AJ167" s="257"/>
      <c r="AK167" s="257"/>
      <c r="AL167" s="257"/>
      <c r="AM167" s="257"/>
      <c r="AN167" s="257"/>
    </row>
    <row r="168" spans="1:40">
      <c r="A168" s="229"/>
      <c r="B168" s="229"/>
      <c r="C168" s="229"/>
      <c r="D168" s="229"/>
      <c r="E168" s="230"/>
      <c r="F168" s="230"/>
      <c r="G168" s="230"/>
      <c r="H168" s="230"/>
      <c r="I168" s="230"/>
      <c r="J168" s="230"/>
      <c r="K168" s="230"/>
      <c r="L168" s="230"/>
      <c r="M168" s="230"/>
      <c r="N168" s="230"/>
      <c r="O168" s="230"/>
      <c r="P168" s="230"/>
      <c r="Q168" s="230"/>
      <c r="R168" s="230"/>
      <c r="S168" s="230"/>
      <c r="T168" s="230"/>
      <c r="U168" s="230"/>
      <c r="V168" s="230"/>
      <c r="W168" s="231"/>
      <c r="X168" s="231"/>
      <c r="Y168" s="231"/>
      <c r="Z168" s="231"/>
      <c r="AA168" s="231"/>
      <c r="AB168" s="231"/>
      <c r="AC168" s="231"/>
      <c r="AD168" s="231"/>
      <c r="AE168" s="231"/>
      <c r="AF168" s="231"/>
      <c r="AG168" s="231"/>
      <c r="AH168" s="231"/>
      <c r="AI168" s="231"/>
      <c r="AJ168" s="257"/>
      <c r="AK168" s="257"/>
      <c r="AL168" s="258"/>
      <c r="AM168" s="258"/>
      <c r="AN168" s="258"/>
    </row>
    <row r="169" spans="1:40">
      <c r="A169" s="229"/>
      <c r="B169" s="229"/>
      <c r="C169" s="229"/>
      <c r="D169" s="229"/>
      <c r="E169" s="230"/>
      <c r="F169" s="230"/>
      <c r="G169" s="230"/>
      <c r="H169" s="230"/>
      <c r="I169" s="230"/>
      <c r="J169" s="230"/>
      <c r="K169" s="230"/>
      <c r="L169" s="230"/>
      <c r="M169" s="230"/>
      <c r="N169" s="230"/>
      <c r="O169" s="230"/>
      <c r="P169" s="230"/>
      <c r="Q169" s="230"/>
      <c r="R169" s="230"/>
      <c r="S169" s="230"/>
      <c r="T169" s="230"/>
      <c r="U169" s="230"/>
      <c r="V169" s="230"/>
      <c r="W169" s="231"/>
      <c r="X169" s="231"/>
      <c r="Y169" s="231"/>
      <c r="Z169" s="231"/>
      <c r="AA169" s="231"/>
      <c r="AB169" s="231"/>
      <c r="AC169" s="231"/>
      <c r="AD169" s="231"/>
      <c r="AE169" s="231"/>
      <c r="AF169" s="231"/>
      <c r="AG169" s="231"/>
      <c r="AH169" s="231"/>
      <c r="AI169" s="231"/>
      <c r="AJ169" s="257"/>
      <c r="AK169" s="257"/>
      <c r="AL169" s="258"/>
      <c r="AM169" s="258"/>
      <c r="AN169" s="258"/>
    </row>
    <row r="170" spans="1:40">
      <c r="A170" s="229"/>
      <c r="B170" s="229"/>
      <c r="C170" s="229"/>
      <c r="D170" s="229"/>
      <c r="E170" s="231"/>
      <c r="F170" s="231"/>
      <c r="G170" s="231"/>
      <c r="H170" s="231"/>
      <c r="I170" s="231"/>
      <c r="J170" s="231"/>
      <c r="K170" s="231"/>
      <c r="L170" s="231"/>
      <c r="M170" s="231"/>
      <c r="N170" s="231"/>
      <c r="O170" s="231"/>
      <c r="P170" s="231"/>
      <c r="Q170" s="231"/>
      <c r="R170" s="231"/>
      <c r="S170" s="231"/>
      <c r="T170" s="231"/>
      <c r="U170" s="231"/>
      <c r="V170" s="231"/>
      <c r="W170" s="231"/>
      <c r="X170" s="231"/>
      <c r="Y170" s="231"/>
      <c r="Z170" s="231"/>
      <c r="AA170" s="231"/>
      <c r="AB170" s="231"/>
      <c r="AC170" s="231"/>
      <c r="AD170" s="231"/>
      <c r="AE170" s="231"/>
      <c r="AF170" s="231"/>
      <c r="AG170" s="231"/>
      <c r="AH170" s="231"/>
      <c r="AI170" s="231"/>
      <c r="AJ170" s="257"/>
      <c r="AK170" s="257"/>
      <c r="AL170" s="258"/>
      <c r="AM170" s="258"/>
      <c r="AN170" s="258"/>
    </row>
    <row r="171" spans="1:40">
      <c r="A171" s="229"/>
      <c r="B171" s="229"/>
      <c r="C171" s="229"/>
      <c r="D171" s="229"/>
      <c r="E171" s="231"/>
      <c r="F171" s="231"/>
      <c r="G171" s="231"/>
      <c r="H171" s="231"/>
      <c r="I171" s="231"/>
      <c r="J171" s="231"/>
      <c r="K171" s="231"/>
      <c r="L171" s="231"/>
      <c r="M171" s="231"/>
      <c r="N171" s="231"/>
      <c r="O171" s="231"/>
      <c r="P171" s="231"/>
      <c r="Q171" s="231"/>
      <c r="R171" s="231"/>
      <c r="S171" s="231"/>
      <c r="T171" s="231"/>
      <c r="U171" s="231"/>
      <c r="V171" s="231"/>
      <c r="W171" s="231"/>
      <c r="X171" s="231"/>
      <c r="Y171" s="231"/>
      <c r="Z171" s="231"/>
      <c r="AA171" s="231"/>
      <c r="AB171" s="231"/>
      <c r="AC171" s="231"/>
      <c r="AD171" s="231"/>
      <c r="AE171" s="231"/>
      <c r="AF171" s="231"/>
      <c r="AG171" s="231"/>
      <c r="AH171" s="231"/>
      <c r="AI171" s="231"/>
      <c r="AJ171" s="257"/>
      <c r="AK171" s="257"/>
      <c r="AL171" s="258"/>
      <c r="AM171" s="258"/>
      <c r="AN171" s="258"/>
    </row>
    <row r="172" spans="1:40">
      <c r="A172" s="229"/>
      <c r="B172" s="229"/>
      <c r="C172" s="229"/>
      <c r="D172" s="229"/>
      <c r="E172" s="231"/>
      <c r="F172" s="231"/>
      <c r="G172" s="231"/>
      <c r="H172" s="231"/>
      <c r="I172" s="231"/>
      <c r="J172" s="231"/>
      <c r="K172" s="231"/>
      <c r="L172" s="231"/>
      <c r="M172" s="231"/>
      <c r="N172" s="231"/>
      <c r="O172" s="231"/>
      <c r="P172" s="231"/>
      <c r="Q172" s="231"/>
      <c r="R172" s="231"/>
      <c r="S172" s="231"/>
      <c r="T172" s="231"/>
      <c r="U172" s="231"/>
      <c r="V172" s="231"/>
      <c r="W172" s="231"/>
      <c r="X172" s="231"/>
      <c r="Y172" s="231"/>
      <c r="Z172" s="231"/>
      <c r="AA172" s="231"/>
      <c r="AB172" s="231"/>
      <c r="AC172" s="231"/>
      <c r="AD172" s="231"/>
      <c r="AE172" s="231"/>
      <c r="AF172" s="231"/>
      <c r="AG172" s="231"/>
      <c r="AH172" s="231"/>
      <c r="AI172" s="231"/>
      <c r="AJ172" s="257"/>
      <c r="AK172" s="257"/>
      <c r="AL172" s="258"/>
      <c r="AM172" s="258"/>
      <c r="AN172" s="258"/>
    </row>
    <row r="173" spans="1:40">
      <c r="A173" s="229"/>
      <c r="B173" s="229"/>
      <c r="C173" s="229"/>
      <c r="D173" s="229"/>
      <c r="E173" s="231"/>
      <c r="F173" s="231"/>
      <c r="G173" s="231"/>
      <c r="H173" s="231"/>
      <c r="I173" s="231"/>
      <c r="J173" s="231"/>
      <c r="K173" s="231"/>
      <c r="L173" s="231"/>
      <c r="M173" s="231"/>
      <c r="N173" s="231"/>
      <c r="O173" s="231"/>
      <c r="P173" s="231"/>
      <c r="Q173" s="231"/>
      <c r="R173" s="231"/>
      <c r="S173" s="231"/>
      <c r="T173" s="231"/>
      <c r="U173" s="231"/>
      <c r="V173" s="231"/>
      <c r="W173" s="231"/>
      <c r="X173" s="231"/>
      <c r="Y173" s="231"/>
      <c r="Z173" s="231"/>
      <c r="AA173" s="231"/>
      <c r="AB173" s="231"/>
      <c r="AC173" s="231"/>
      <c r="AD173" s="231"/>
      <c r="AE173" s="231"/>
      <c r="AF173" s="231"/>
      <c r="AG173" s="231"/>
      <c r="AH173" s="231"/>
      <c r="AI173" s="231"/>
      <c r="AJ173" s="257"/>
      <c r="AK173" s="257"/>
      <c r="AL173" s="258"/>
      <c r="AM173" s="258"/>
      <c r="AN173" s="258"/>
    </row>
    <row r="174" spans="1:40">
      <c r="A174" s="233"/>
      <c r="B174" s="233"/>
      <c r="C174" s="233"/>
      <c r="D174" s="233"/>
      <c r="E174" s="234"/>
      <c r="F174" s="234"/>
      <c r="G174" s="234"/>
      <c r="H174" s="234"/>
      <c r="I174" s="234"/>
      <c r="J174" s="234"/>
      <c r="K174" s="234"/>
      <c r="L174" s="234"/>
      <c r="M174" s="234"/>
      <c r="N174" s="234"/>
      <c r="O174" s="234"/>
      <c r="P174" s="234"/>
      <c r="Q174" s="234"/>
      <c r="R174" s="234"/>
      <c r="S174" s="234"/>
      <c r="T174" s="234"/>
      <c r="U174" s="234"/>
      <c r="V174" s="234"/>
      <c r="W174" s="234"/>
      <c r="X174" s="234"/>
      <c r="Y174" s="234"/>
      <c r="Z174" s="234"/>
      <c r="AA174" s="234"/>
      <c r="AB174" s="234"/>
      <c r="AC174" s="234"/>
      <c r="AD174" s="234"/>
      <c r="AE174" s="234"/>
      <c r="AF174" s="234"/>
      <c r="AG174" s="234"/>
      <c r="AH174" s="234"/>
      <c r="AI174" s="234"/>
      <c r="AJ174" s="259"/>
      <c r="AK174" s="259"/>
      <c r="AL174" s="260"/>
      <c r="AM174" s="260"/>
      <c r="AN174" s="260"/>
    </row>
    <row r="175" spans="1:40">
      <c r="AJ175" s="253"/>
      <c r="AK175" s="253"/>
      <c r="AL175" s="253"/>
      <c r="AM175" s="253"/>
      <c r="AN175" s="253"/>
    </row>
    <row r="176" spans="1:40">
      <c r="AJ176" s="253"/>
      <c r="AK176" s="253"/>
      <c r="AL176" s="253"/>
      <c r="AM176" s="253"/>
      <c r="AN176" s="253"/>
    </row>
    <row r="177" spans="1:40">
      <c r="AJ177" s="253"/>
      <c r="AK177" s="253"/>
      <c r="AL177" s="253"/>
      <c r="AM177" s="253"/>
      <c r="AN177" s="253"/>
    </row>
    <row r="178" spans="1:40">
      <c r="AJ178" s="253"/>
      <c r="AK178" s="253"/>
      <c r="AL178" s="253"/>
      <c r="AM178" s="253"/>
      <c r="AN178" s="253"/>
    </row>
    <row r="179" spans="1:40">
      <c r="AJ179" s="253"/>
      <c r="AK179" s="253"/>
      <c r="AL179" s="253"/>
      <c r="AM179" s="253"/>
      <c r="AN179" s="253"/>
    </row>
    <row r="180" spans="1:40">
      <c r="AJ180" s="253"/>
      <c r="AK180" s="253"/>
      <c r="AL180" s="253"/>
      <c r="AM180" s="253"/>
      <c r="AN180" s="253"/>
    </row>
    <row r="181" spans="1:40">
      <c r="A181" s="224"/>
      <c r="B181" s="224"/>
      <c r="C181" s="224"/>
      <c r="D181" s="224"/>
      <c r="E181" s="225"/>
      <c r="F181" s="225"/>
      <c r="G181" s="225"/>
      <c r="H181" s="225"/>
      <c r="I181" s="225"/>
      <c r="J181" s="225"/>
      <c r="K181" s="225"/>
      <c r="L181" s="225"/>
      <c r="M181" s="225"/>
      <c r="N181" s="225"/>
      <c r="O181" s="225"/>
      <c r="P181" s="225"/>
      <c r="Q181" s="225"/>
      <c r="R181" s="225"/>
      <c r="S181" s="225"/>
      <c r="T181" s="225"/>
      <c r="U181" s="225"/>
      <c r="V181" s="225"/>
      <c r="W181" s="225"/>
      <c r="X181" s="225"/>
      <c r="Y181" s="224"/>
      <c r="Z181" s="224"/>
      <c r="AA181" s="224"/>
      <c r="AB181" s="224"/>
      <c r="AC181" s="224"/>
      <c r="AD181" s="224"/>
      <c r="AE181" s="224"/>
      <c r="AF181" s="224"/>
      <c r="AG181" s="224"/>
      <c r="AH181" s="224"/>
      <c r="AI181" s="224"/>
      <c r="AJ181" s="261"/>
      <c r="AK181" s="261"/>
      <c r="AL181" s="261"/>
      <c r="AM181" s="261"/>
      <c r="AN181" s="261"/>
    </row>
    <row r="182" spans="1:40">
      <c r="A182" s="224"/>
      <c r="B182" s="224"/>
      <c r="C182" s="224"/>
      <c r="D182" s="224"/>
      <c r="E182" s="224"/>
      <c r="F182" s="224"/>
      <c r="G182" s="224"/>
      <c r="H182" s="224"/>
      <c r="I182" s="224"/>
      <c r="J182" s="224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4"/>
      <c r="W182" s="224"/>
      <c r="X182" s="224"/>
      <c r="Y182" s="224"/>
      <c r="Z182" s="224"/>
      <c r="AA182" s="224"/>
      <c r="AB182" s="224"/>
      <c r="AC182" s="224"/>
      <c r="AD182" s="224"/>
      <c r="AE182" s="224"/>
      <c r="AF182" s="224"/>
      <c r="AG182" s="224"/>
      <c r="AH182" s="224"/>
      <c r="AI182" s="224"/>
      <c r="AJ182" s="261"/>
      <c r="AK182" s="261"/>
      <c r="AL182" s="261"/>
      <c r="AM182" s="261"/>
      <c r="AN182" s="261"/>
    </row>
    <row r="183" spans="1:40">
      <c r="A183" s="475"/>
      <c r="B183" s="476"/>
      <c r="C183" s="476"/>
      <c r="D183" s="372"/>
      <c r="E183" s="478"/>
      <c r="F183" s="478"/>
      <c r="G183" s="478"/>
      <c r="H183" s="478"/>
      <c r="I183" s="478"/>
      <c r="J183" s="478"/>
      <c r="K183" s="478"/>
      <c r="L183" s="478"/>
      <c r="M183" s="478"/>
      <c r="N183" s="478"/>
      <c r="O183" s="478"/>
      <c r="P183" s="478"/>
      <c r="Q183" s="478"/>
      <c r="R183" s="478"/>
      <c r="S183" s="478"/>
      <c r="T183" s="478"/>
      <c r="U183" s="478"/>
      <c r="V183" s="478"/>
      <c r="W183" s="478"/>
      <c r="X183" s="478"/>
      <c r="Y183" s="478"/>
      <c r="Z183" s="478"/>
      <c r="AA183" s="478"/>
      <c r="AB183" s="478"/>
      <c r="AC183" s="478"/>
      <c r="AD183" s="478"/>
      <c r="AE183" s="478"/>
      <c r="AF183" s="478"/>
      <c r="AG183" s="478"/>
      <c r="AH183" s="478"/>
      <c r="AI183" s="478"/>
      <c r="AJ183" s="254"/>
      <c r="AK183" s="254"/>
      <c r="AL183" s="254"/>
      <c r="AM183" s="254"/>
      <c r="AN183" s="254"/>
    </row>
    <row r="184" spans="1:40">
      <c r="A184" s="475"/>
      <c r="B184" s="476"/>
      <c r="C184" s="476"/>
      <c r="D184" s="372"/>
      <c r="E184" s="376"/>
      <c r="F184" s="376"/>
      <c r="G184" s="376"/>
      <c r="H184" s="376"/>
      <c r="I184" s="376"/>
      <c r="J184" s="376"/>
      <c r="K184" s="376"/>
      <c r="L184" s="376"/>
      <c r="M184" s="376"/>
      <c r="N184" s="376"/>
      <c r="O184" s="376"/>
      <c r="P184" s="376"/>
      <c r="Q184" s="376"/>
      <c r="R184" s="376"/>
      <c r="S184" s="376"/>
      <c r="T184" s="376"/>
      <c r="U184" s="376"/>
      <c r="V184" s="376"/>
      <c r="W184" s="376"/>
      <c r="X184" s="376"/>
      <c r="Y184" s="376"/>
      <c r="Z184" s="376"/>
      <c r="AA184" s="376"/>
      <c r="AB184" s="376"/>
      <c r="AC184" s="376"/>
      <c r="AD184" s="376"/>
      <c r="AE184" s="376"/>
      <c r="AF184" s="376"/>
      <c r="AG184" s="376"/>
      <c r="AH184" s="376"/>
      <c r="AI184" s="376"/>
      <c r="AJ184" s="254"/>
      <c r="AK184" s="255"/>
      <c r="AL184" s="255"/>
      <c r="AM184" s="254"/>
      <c r="AN184" s="256"/>
    </row>
    <row r="185" spans="1:40">
      <c r="A185" s="226"/>
      <c r="B185" s="226"/>
      <c r="C185" s="226"/>
      <c r="D185" s="226"/>
      <c r="E185" s="227"/>
      <c r="F185" s="227"/>
      <c r="G185" s="227"/>
      <c r="H185" s="227"/>
      <c r="I185" s="227"/>
      <c r="J185" s="227"/>
      <c r="K185" s="227"/>
      <c r="L185" s="227"/>
      <c r="M185" s="227"/>
      <c r="N185" s="227"/>
      <c r="O185" s="227"/>
      <c r="P185" s="227"/>
      <c r="Q185" s="227"/>
      <c r="R185" s="227"/>
      <c r="S185" s="227"/>
      <c r="T185" s="227"/>
      <c r="U185" s="227"/>
      <c r="V185" s="227"/>
      <c r="W185" s="227"/>
      <c r="X185" s="227"/>
      <c r="Y185" s="227"/>
      <c r="Z185" s="227"/>
      <c r="AA185" s="227"/>
      <c r="AB185" s="227"/>
      <c r="AC185" s="227"/>
      <c r="AD185" s="227"/>
      <c r="AE185" s="227"/>
      <c r="AF185" s="227"/>
      <c r="AG185" s="227"/>
      <c r="AH185" s="227"/>
      <c r="AI185" s="227"/>
      <c r="AJ185" s="262"/>
      <c r="AK185" s="262"/>
      <c r="AL185" s="262"/>
      <c r="AM185" s="262"/>
      <c r="AN185" s="262"/>
    </row>
    <row r="186" spans="1:40">
      <c r="A186" s="226"/>
      <c r="B186" s="226"/>
      <c r="C186" s="226"/>
      <c r="D186" s="226"/>
      <c r="E186" s="227"/>
      <c r="F186" s="227"/>
      <c r="G186" s="227"/>
      <c r="H186" s="227"/>
      <c r="I186" s="227"/>
      <c r="J186" s="227"/>
      <c r="K186" s="227"/>
      <c r="L186" s="227"/>
      <c r="M186" s="227"/>
      <c r="N186" s="227"/>
      <c r="O186" s="227"/>
      <c r="P186" s="227"/>
      <c r="Q186" s="227"/>
      <c r="R186" s="227"/>
      <c r="S186" s="227"/>
      <c r="T186" s="227"/>
      <c r="U186" s="227"/>
      <c r="V186" s="227"/>
      <c r="W186" s="227"/>
      <c r="X186" s="227"/>
      <c r="Y186" s="227"/>
      <c r="Z186" s="227"/>
      <c r="AA186" s="227"/>
      <c r="AB186" s="227"/>
      <c r="AC186" s="227"/>
      <c r="AD186" s="227"/>
      <c r="AE186" s="227"/>
      <c r="AF186" s="227"/>
      <c r="AG186" s="227"/>
      <c r="AH186" s="227"/>
      <c r="AI186" s="227"/>
      <c r="AJ186" s="262"/>
      <c r="AK186" s="262"/>
      <c r="AL186" s="262"/>
      <c r="AM186" s="262"/>
      <c r="AN186" s="262"/>
    </row>
    <row r="187" spans="1:40">
      <c r="A187" s="226"/>
      <c r="B187" s="226"/>
      <c r="C187" s="226"/>
      <c r="D187" s="226"/>
      <c r="E187" s="227"/>
      <c r="F187" s="227"/>
      <c r="G187" s="227"/>
      <c r="H187" s="227"/>
      <c r="I187" s="227"/>
      <c r="J187" s="227"/>
      <c r="K187" s="227"/>
      <c r="L187" s="227"/>
      <c r="M187" s="227"/>
      <c r="N187" s="227"/>
      <c r="O187" s="227"/>
      <c r="P187" s="227"/>
      <c r="Q187" s="227"/>
      <c r="R187" s="227"/>
      <c r="S187" s="227"/>
      <c r="T187" s="227"/>
      <c r="U187" s="227"/>
      <c r="V187" s="227"/>
      <c r="W187" s="227"/>
      <c r="X187" s="227"/>
      <c r="Y187" s="227"/>
      <c r="Z187" s="227"/>
      <c r="AA187" s="227"/>
      <c r="AB187" s="227"/>
      <c r="AC187" s="227"/>
      <c r="AD187" s="227"/>
      <c r="AE187" s="227"/>
      <c r="AF187" s="227"/>
      <c r="AG187" s="227"/>
      <c r="AH187" s="227"/>
      <c r="AI187" s="227"/>
      <c r="AJ187" s="262"/>
      <c r="AK187" s="262"/>
      <c r="AL187" s="262"/>
      <c r="AM187" s="262"/>
      <c r="AN187" s="262"/>
    </row>
    <row r="188" spans="1:40">
      <c r="A188" s="224"/>
      <c r="B188" s="224"/>
      <c r="C188" s="224"/>
      <c r="D188" s="224"/>
      <c r="E188" s="224"/>
      <c r="F188" s="224"/>
      <c r="G188" s="224"/>
      <c r="H188" s="224"/>
      <c r="I188" s="224"/>
      <c r="J188" s="224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4"/>
      <c r="W188" s="224"/>
      <c r="X188" s="224"/>
      <c r="Y188" s="224"/>
      <c r="Z188" s="224"/>
      <c r="AA188" s="224"/>
      <c r="AB188" s="224"/>
      <c r="AC188" s="224"/>
      <c r="AD188" s="224"/>
      <c r="AE188" s="224"/>
      <c r="AF188" s="224"/>
      <c r="AG188" s="224"/>
      <c r="AH188" s="224"/>
      <c r="AI188" s="224"/>
      <c r="AJ188" s="261"/>
      <c r="AK188" s="261"/>
      <c r="AL188" s="261"/>
      <c r="AM188" s="261"/>
      <c r="AN188" s="261"/>
    </row>
    <row r="189" spans="1:40">
      <c r="A189" s="224"/>
      <c r="B189" s="224"/>
      <c r="C189" s="224"/>
      <c r="D189" s="224"/>
      <c r="E189" s="224"/>
      <c r="F189" s="224"/>
      <c r="G189" s="224"/>
      <c r="H189" s="224"/>
      <c r="I189" s="224"/>
      <c r="J189" s="224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4"/>
      <c r="W189" s="224"/>
      <c r="X189" s="224"/>
      <c r="Y189" s="224"/>
      <c r="Z189" s="224"/>
      <c r="AA189" s="224"/>
      <c r="AB189" s="224"/>
      <c r="AC189" s="224"/>
      <c r="AD189" s="224"/>
      <c r="AE189" s="224"/>
      <c r="AF189" s="224"/>
      <c r="AG189" s="224"/>
      <c r="AH189" s="224"/>
      <c r="AI189" s="224"/>
      <c r="AJ189" s="261"/>
      <c r="AK189" s="261"/>
      <c r="AL189" s="261"/>
      <c r="AM189" s="261"/>
      <c r="AN189" s="261"/>
    </row>
    <row r="190" spans="1:40">
      <c r="A190" s="224"/>
      <c r="B190" s="224"/>
      <c r="C190" s="224"/>
      <c r="D190" s="224"/>
      <c r="E190" s="224"/>
      <c r="F190" s="224"/>
      <c r="G190" s="224"/>
      <c r="H190" s="224"/>
      <c r="I190" s="224"/>
      <c r="J190" s="224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4"/>
      <c r="W190" s="224"/>
      <c r="X190" s="224"/>
      <c r="Y190" s="224"/>
      <c r="Z190" s="224"/>
      <c r="AA190" s="224"/>
      <c r="AB190" s="224"/>
      <c r="AC190" s="224"/>
      <c r="AD190" s="224"/>
      <c r="AE190" s="224"/>
      <c r="AF190" s="224"/>
      <c r="AG190" s="224"/>
      <c r="AH190" s="224"/>
      <c r="AI190" s="224"/>
      <c r="AJ190" s="261"/>
      <c r="AK190" s="261"/>
      <c r="AL190" s="261"/>
      <c r="AM190" s="261"/>
      <c r="AN190" s="261"/>
    </row>
    <row r="191" spans="1:40">
      <c r="A191" s="224"/>
      <c r="B191" s="224"/>
      <c r="C191" s="224"/>
      <c r="D191" s="224"/>
      <c r="E191" s="224"/>
      <c r="F191" s="224"/>
      <c r="G191" s="224"/>
      <c r="H191" s="224"/>
      <c r="I191" s="224"/>
      <c r="J191" s="224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4"/>
      <c r="W191" s="224"/>
      <c r="X191" s="224"/>
      <c r="Y191" s="224"/>
      <c r="Z191" s="224"/>
      <c r="AA191" s="224"/>
      <c r="AB191" s="224"/>
      <c r="AC191" s="224"/>
      <c r="AD191" s="224"/>
      <c r="AE191" s="224"/>
      <c r="AF191" s="224"/>
      <c r="AG191" s="224"/>
      <c r="AH191" s="224"/>
      <c r="AI191" s="224"/>
      <c r="AJ191" s="261"/>
      <c r="AK191" s="261"/>
      <c r="AL191" s="261"/>
      <c r="AM191" s="261"/>
      <c r="AN191" s="261"/>
    </row>
    <row r="192" spans="1:40">
      <c r="A192" s="224"/>
      <c r="B192" s="224"/>
      <c r="C192" s="224"/>
      <c r="D192" s="224"/>
      <c r="E192" s="224"/>
      <c r="F192" s="224"/>
      <c r="G192" s="224"/>
      <c r="H192" s="224"/>
      <c r="I192" s="224"/>
      <c r="J192" s="224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4"/>
      <c r="W192" s="224"/>
      <c r="X192" s="224"/>
      <c r="Y192" s="224"/>
      <c r="Z192" s="224"/>
      <c r="AA192" s="224"/>
      <c r="AB192" s="224"/>
      <c r="AC192" s="224"/>
      <c r="AD192" s="224"/>
      <c r="AE192" s="224"/>
      <c r="AF192" s="224"/>
      <c r="AG192" s="224"/>
      <c r="AH192" s="224"/>
      <c r="AI192" s="224"/>
      <c r="AJ192" s="261"/>
      <c r="AK192" s="261"/>
      <c r="AL192" s="261"/>
      <c r="AM192" s="261"/>
      <c r="AN192" s="261"/>
    </row>
    <row r="193" spans="1:40">
      <c r="A193" s="224"/>
      <c r="B193" s="224"/>
      <c r="C193" s="224"/>
      <c r="D193" s="228"/>
      <c r="E193" s="228"/>
      <c r="F193" s="228"/>
      <c r="G193" s="228"/>
      <c r="H193" s="228"/>
      <c r="I193" s="228"/>
      <c r="J193" s="228"/>
      <c r="K193" s="228"/>
      <c r="L193" s="228"/>
      <c r="M193" s="228"/>
      <c r="N193" s="228"/>
      <c r="O193" s="228"/>
      <c r="P193" s="228"/>
      <c r="Q193" s="228"/>
      <c r="R193" s="228"/>
      <c r="S193" s="228"/>
      <c r="T193" s="228"/>
      <c r="U193" s="228"/>
      <c r="V193" s="228"/>
      <c r="W193" s="228"/>
      <c r="X193" s="228"/>
      <c r="Y193" s="228"/>
      <c r="Z193" s="228"/>
      <c r="AA193" s="228"/>
      <c r="AB193" s="228"/>
      <c r="AC193" s="228"/>
      <c r="AD193" s="228"/>
      <c r="AE193" s="228"/>
      <c r="AF193" s="228"/>
      <c r="AG193" s="228"/>
      <c r="AH193" s="228"/>
      <c r="AI193" s="228"/>
      <c r="AJ193" s="261"/>
      <c r="AK193" s="261"/>
      <c r="AL193" s="261"/>
      <c r="AM193" s="261"/>
      <c r="AN193" s="261"/>
    </row>
    <row r="194" spans="1:40">
      <c r="A194" s="467"/>
      <c r="B194" s="467"/>
      <c r="C194" s="467"/>
      <c r="D194" s="467"/>
      <c r="E194" s="467"/>
      <c r="F194" s="467"/>
      <c r="G194" s="467"/>
      <c r="H194" s="467"/>
      <c r="I194" s="467"/>
      <c r="J194" s="467"/>
      <c r="K194" s="467"/>
      <c r="L194" s="467"/>
      <c r="M194" s="467"/>
      <c r="N194" s="467"/>
      <c r="O194" s="467"/>
      <c r="P194" s="467"/>
      <c r="Q194" s="467"/>
      <c r="R194" s="467"/>
      <c r="S194" s="467"/>
      <c r="T194" s="467"/>
      <c r="U194" s="467"/>
      <c r="V194" s="467"/>
      <c r="W194" s="467"/>
      <c r="X194" s="467"/>
      <c r="Y194" s="467"/>
      <c r="Z194" s="467"/>
      <c r="AA194" s="467"/>
      <c r="AB194" s="467"/>
      <c r="AC194" s="467"/>
      <c r="AD194" s="467"/>
      <c r="AE194" s="467"/>
      <c r="AF194" s="467"/>
      <c r="AG194" s="467"/>
      <c r="AH194" s="467"/>
      <c r="AI194" s="467"/>
      <c r="AJ194" s="467"/>
      <c r="AK194" s="467"/>
      <c r="AL194" s="467"/>
      <c r="AM194" s="467"/>
      <c r="AN194" s="467"/>
    </row>
    <row r="195" spans="1:40">
      <c r="AJ195" s="253"/>
      <c r="AK195" s="253"/>
      <c r="AL195" s="253"/>
      <c r="AM195" s="253"/>
      <c r="AN195" s="253"/>
    </row>
    <row r="196" spans="1:40" s="252" customFormat="1" ht="14.25">
      <c r="A196" s="468" t="s">
        <v>482</v>
      </c>
      <c r="B196" s="468"/>
      <c r="C196" s="468"/>
      <c r="D196" s="468"/>
      <c r="E196" s="468"/>
      <c r="F196" s="468"/>
      <c r="G196" s="468"/>
      <c r="H196" s="468"/>
      <c r="I196" s="468"/>
      <c r="J196" s="468"/>
      <c r="K196" s="468"/>
      <c r="L196" s="468"/>
      <c r="M196" s="468"/>
      <c r="N196" s="468"/>
      <c r="O196" s="468"/>
      <c r="P196" s="468"/>
      <c r="Q196" s="468"/>
      <c r="R196" s="468"/>
      <c r="S196" s="468"/>
      <c r="T196" s="468"/>
      <c r="U196" s="468"/>
      <c r="V196" s="468"/>
      <c r="W196" s="468"/>
      <c r="X196" s="468"/>
      <c r="Y196" s="468"/>
      <c r="Z196" s="468"/>
      <c r="AA196" s="468"/>
      <c r="AB196" s="468"/>
      <c r="AC196" s="468"/>
      <c r="AD196" s="468"/>
      <c r="AE196" s="468"/>
      <c r="AF196" s="468"/>
      <c r="AG196" s="468"/>
      <c r="AH196" s="468"/>
      <c r="AI196" s="468"/>
      <c r="AJ196" s="468"/>
      <c r="AK196" s="468"/>
      <c r="AL196" s="468"/>
      <c r="AM196" s="468"/>
      <c r="AN196" s="468"/>
    </row>
    <row r="197" spans="1:40" ht="15.75" thickBot="1">
      <c r="A197" s="288"/>
      <c r="B197" s="288"/>
      <c r="C197" s="288"/>
      <c r="D197" s="288"/>
      <c r="E197" s="288"/>
      <c r="F197" s="288"/>
      <c r="G197" s="288"/>
      <c r="H197" s="288"/>
      <c r="I197" s="288"/>
      <c r="J197" s="288"/>
      <c r="K197" s="288"/>
      <c r="L197" s="288"/>
      <c r="M197" s="288"/>
      <c r="N197" s="288"/>
      <c r="O197" s="288"/>
      <c r="P197" s="288"/>
      <c r="Q197" s="288"/>
      <c r="R197" s="288"/>
      <c r="S197" s="288"/>
      <c r="T197" s="288"/>
      <c r="U197" s="288"/>
      <c r="V197" s="288"/>
      <c r="W197" s="288"/>
      <c r="X197" s="288"/>
      <c r="Y197" s="288"/>
      <c r="Z197" s="288"/>
      <c r="AA197" s="288"/>
      <c r="AB197" s="288"/>
      <c r="AC197" s="288"/>
      <c r="AD197" s="288"/>
      <c r="AE197" s="288"/>
      <c r="AF197" s="288"/>
      <c r="AG197" s="288"/>
      <c r="AH197" s="288"/>
      <c r="AI197" s="288"/>
      <c r="AJ197" s="275"/>
      <c r="AK197" s="275"/>
      <c r="AL197" s="275"/>
      <c r="AM197" s="275"/>
      <c r="AN197" s="275"/>
    </row>
    <row r="198" spans="1:40">
      <c r="A198" s="469" t="s">
        <v>249</v>
      </c>
      <c r="B198" s="471" t="s">
        <v>0</v>
      </c>
      <c r="C198" s="471" t="s">
        <v>248</v>
      </c>
      <c r="D198" s="374" t="s">
        <v>1</v>
      </c>
      <c r="E198" s="473" t="s">
        <v>483</v>
      </c>
      <c r="F198" s="473"/>
      <c r="G198" s="473"/>
      <c r="H198" s="473"/>
      <c r="I198" s="473"/>
      <c r="J198" s="473"/>
      <c r="K198" s="473"/>
      <c r="L198" s="473"/>
      <c r="M198" s="473"/>
      <c r="N198" s="473"/>
      <c r="O198" s="473"/>
      <c r="P198" s="473"/>
      <c r="Q198" s="473"/>
      <c r="R198" s="473"/>
      <c r="S198" s="473"/>
      <c r="T198" s="473"/>
      <c r="U198" s="473"/>
      <c r="V198" s="473"/>
      <c r="W198" s="473"/>
      <c r="X198" s="473"/>
      <c r="Y198" s="473"/>
      <c r="Z198" s="473"/>
      <c r="AA198" s="473"/>
      <c r="AB198" s="473"/>
      <c r="AC198" s="473"/>
      <c r="AD198" s="473"/>
      <c r="AE198" s="473"/>
      <c r="AF198" s="473"/>
      <c r="AG198" s="473"/>
      <c r="AH198" s="473"/>
      <c r="AI198" s="474"/>
      <c r="AJ198" s="276"/>
      <c r="AK198" s="373" t="s">
        <v>247</v>
      </c>
      <c r="AL198" s="373"/>
      <c r="AM198" s="373" t="s">
        <v>4</v>
      </c>
      <c r="AN198" s="277" t="s">
        <v>456</v>
      </c>
    </row>
    <row r="199" spans="1:40" ht="15.75" thickBot="1">
      <c r="A199" s="470"/>
      <c r="B199" s="472"/>
      <c r="C199" s="472"/>
      <c r="D199" s="375" t="s">
        <v>5</v>
      </c>
      <c r="E199" s="279">
        <v>1</v>
      </c>
      <c r="F199" s="279">
        <v>2</v>
      </c>
      <c r="G199" s="279">
        <v>3</v>
      </c>
      <c r="H199" s="279">
        <v>4</v>
      </c>
      <c r="I199" s="279">
        <v>5</v>
      </c>
      <c r="J199" s="279">
        <v>6</v>
      </c>
      <c r="K199" s="279">
        <v>7</v>
      </c>
      <c r="L199" s="279">
        <v>8</v>
      </c>
      <c r="M199" s="289">
        <v>9</v>
      </c>
      <c r="N199" s="289">
        <v>10</v>
      </c>
      <c r="O199" s="289">
        <v>11</v>
      </c>
      <c r="P199" s="289">
        <v>12</v>
      </c>
      <c r="Q199" s="279">
        <v>13</v>
      </c>
      <c r="R199" s="279">
        <v>14</v>
      </c>
      <c r="S199" s="289">
        <v>15</v>
      </c>
      <c r="T199" s="289">
        <v>16</v>
      </c>
      <c r="U199" s="289">
        <v>17</v>
      </c>
      <c r="V199" s="289">
        <v>18</v>
      </c>
      <c r="W199" s="289">
        <v>19</v>
      </c>
      <c r="X199" s="279">
        <v>20</v>
      </c>
      <c r="Y199" s="279">
        <v>21</v>
      </c>
      <c r="Z199" s="289">
        <v>22</v>
      </c>
      <c r="AA199" s="289">
        <v>23</v>
      </c>
      <c r="AB199" s="289">
        <v>24</v>
      </c>
      <c r="AC199" s="289">
        <v>25</v>
      </c>
      <c r="AD199" s="289">
        <v>26</v>
      </c>
      <c r="AE199" s="279">
        <v>27</v>
      </c>
      <c r="AF199" s="279">
        <v>28</v>
      </c>
      <c r="AG199" s="289">
        <v>29</v>
      </c>
      <c r="AH199" s="289">
        <v>30</v>
      </c>
      <c r="AI199" s="365">
        <v>31</v>
      </c>
      <c r="AJ199" s="280" t="s">
        <v>38</v>
      </c>
      <c r="AK199" s="281" t="s">
        <v>39</v>
      </c>
      <c r="AL199" s="281" t="s">
        <v>457</v>
      </c>
      <c r="AM199" s="278" t="s">
        <v>38</v>
      </c>
      <c r="AN199" s="282" t="s">
        <v>350</v>
      </c>
    </row>
    <row r="200" spans="1:40">
      <c r="A200" s="295">
        <v>1</v>
      </c>
      <c r="B200" s="296" t="s">
        <v>472</v>
      </c>
      <c r="C200" s="297"/>
      <c r="D200" s="298"/>
      <c r="E200" s="235"/>
      <c r="F200" s="235"/>
      <c r="G200" s="235"/>
      <c r="H200" s="235"/>
      <c r="I200" s="236"/>
      <c r="J200" s="236"/>
      <c r="K200" s="236"/>
      <c r="L200" s="236"/>
      <c r="M200" s="237">
        <v>7.2</v>
      </c>
      <c r="N200" s="237">
        <v>7.2</v>
      </c>
      <c r="O200" s="237">
        <v>7.2</v>
      </c>
      <c r="P200" s="237">
        <v>7.2</v>
      </c>
      <c r="Q200" s="236"/>
      <c r="R200" s="236"/>
      <c r="S200" s="237"/>
      <c r="T200" s="237"/>
      <c r="U200" s="237"/>
      <c r="V200" s="222"/>
      <c r="W200" s="237"/>
      <c r="X200" s="236"/>
      <c r="Y200" s="236"/>
      <c r="Z200" s="237"/>
      <c r="AA200" s="237"/>
      <c r="AB200" s="237"/>
      <c r="AC200" s="237"/>
      <c r="AD200" s="237"/>
      <c r="AE200" s="236"/>
      <c r="AF200" s="236"/>
      <c r="AG200" s="237"/>
      <c r="AH200" s="237"/>
      <c r="AI200" s="238"/>
      <c r="AJ200" s="265">
        <f>SUM(M200:P200,S200:W200,Z200:AD200,AG200:AI200)</f>
        <v>28.8</v>
      </c>
      <c r="AK200" s="263">
        <f>SUM(E200:L200,Q200:R200,X200:Y200,AE200:AF200)</f>
        <v>0</v>
      </c>
      <c r="AL200" s="263">
        <f>COUNT(M200:P200,S200:W200,Z200:AD200,AG200:AI200)</f>
        <v>4</v>
      </c>
      <c r="AM200" s="263">
        <f t="shared" ref="AM200:AM201" si="13">SUM(AK200,AJ200)</f>
        <v>28.8</v>
      </c>
      <c r="AN200" s="264">
        <f>COUNT(E200:AI200)</f>
        <v>4</v>
      </c>
    </row>
    <row r="201" spans="1:40">
      <c r="A201" s="299">
        <v>2</v>
      </c>
      <c r="B201" s="300" t="s">
        <v>473</v>
      </c>
      <c r="C201" s="301"/>
      <c r="D201" s="302"/>
      <c r="E201" s="239"/>
      <c r="F201" s="221"/>
      <c r="G201" s="221"/>
      <c r="H201" s="221"/>
      <c r="I201" s="221"/>
      <c r="J201" s="221"/>
      <c r="K201" s="221"/>
      <c r="L201" s="221"/>
      <c r="M201" s="220">
        <v>7.2</v>
      </c>
      <c r="N201" s="220">
        <v>7.2</v>
      </c>
      <c r="O201" s="220">
        <v>7.2</v>
      </c>
      <c r="P201" s="220">
        <v>7.2</v>
      </c>
      <c r="Q201" s="221"/>
      <c r="R201" s="221"/>
      <c r="S201" s="220"/>
      <c r="T201" s="220"/>
      <c r="U201" s="220"/>
      <c r="V201" s="220"/>
      <c r="W201" s="220"/>
      <c r="X201" s="221"/>
      <c r="Y201" s="221"/>
      <c r="Z201" s="220"/>
      <c r="AA201" s="220"/>
      <c r="AB201" s="220"/>
      <c r="AC201" s="220"/>
      <c r="AD201" s="220"/>
      <c r="AE201" s="221"/>
      <c r="AF201" s="221"/>
      <c r="AG201" s="220"/>
      <c r="AH201" s="220"/>
      <c r="AI201" s="240"/>
      <c r="AJ201" s="268">
        <f t="shared" ref="AJ201:AJ211" si="14">SUM(M201:P201,S201:W201,Z201:AD201,AG201:AI201)</f>
        <v>28.8</v>
      </c>
      <c r="AK201" s="266">
        <f t="shared" ref="AK201:AK211" si="15">SUM(E201:L201,Q201:R201,X201:Y201,AE201:AF201)</f>
        <v>0</v>
      </c>
      <c r="AL201" s="266">
        <f t="shared" ref="AL201:AL211" si="16">COUNT(M201:P201,S201:W201,Z201:AD201,AG201:AI201)</f>
        <v>4</v>
      </c>
      <c r="AM201" s="266">
        <f t="shared" si="13"/>
        <v>28.8</v>
      </c>
      <c r="AN201" s="267">
        <f t="shared" ref="AN201:AN211" si="17">COUNT(E201:AI201)</f>
        <v>4</v>
      </c>
    </row>
    <row r="202" spans="1:40">
      <c r="A202" s="299">
        <v>3</v>
      </c>
      <c r="B202" s="301" t="s">
        <v>474</v>
      </c>
      <c r="C202" s="301"/>
      <c r="D202" s="302"/>
      <c r="E202" s="239"/>
      <c r="F202" s="239"/>
      <c r="G202" s="239"/>
      <c r="H202" s="239"/>
      <c r="I202" s="221"/>
      <c r="J202" s="221"/>
      <c r="K202" s="221"/>
      <c r="L202" s="221"/>
      <c r="M202" s="220" t="s">
        <v>439</v>
      </c>
      <c r="N202" s="290">
        <v>7.2</v>
      </c>
      <c r="O202" s="290">
        <v>7.2</v>
      </c>
      <c r="P202" s="290" t="s">
        <v>439</v>
      </c>
      <c r="Q202" s="284"/>
      <c r="R202" s="284"/>
      <c r="S202" s="220" t="s">
        <v>439</v>
      </c>
      <c r="T202" s="220"/>
      <c r="U202" s="220"/>
      <c r="V202" s="220"/>
      <c r="W202" s="220"/>
      <c r="X202" s="221"/>
      <c r="Y202" s="221"/>
      <c r="Z202" s="220"/>
      <c r="AA202" s="220"/>
      <c r="AB202" s="220"/>
      <c r="AC202" s="220"/>
      <c r="AD202" s="220"/>
      <c r="AE202" s="221"/>
      <c r="AF202" s="221"/>
      <c r="AG202" s="220"/>
      <c r="AH202" s="220"/>
      <c r="AI202" s="240"/>
      <c r="AJ202" s="268">
        <f t="shared" si="14"/>
        <v>14.4</v>
      </c>
      <c r="AK202" s="266">
        <f t="shared" si="15"/>
        <v>0</v>
      </c>
      <c r="AL202" s="266">
        <f t="shared" si="16"/>
        <v>2</v>
      </c>
      <c r="AM202" s="266">
        <f>SUM(AK202,AJ202)</f>
        <v>14.4</v>
      </c>
      <c r="AN202" s="267">
        <f t="shared" si="17"/>
        <v>2</v>
      </c>
    </row>
    <row r="203" spans="1:40">
      <c r="A203" s="303">
        <v>4</v>
      </c>
      <c r="B203" s="304" t="s">
        <v>475</v>
      </c>
      <c r="C203" s="304"/>
      <c r="D203" s="305"/>
      <c r="E203" s="241"/>
      <c r="F203" s="223"/>
      <c r="G203" s="223"/>
      <c r="H203" s="223"/>
      <c r="I203" s="223"/>
      <c r="J203" s="223"/>
      <c r="K203" s="223"/>
      <c r="L203" s="223"/>
      <c r="M203" s="222">
        <v>7.2</v>
      </c>
      <c r="N203" s="222">
        <v>7.2</v>
      </c>
      <c r="O203" s="222">
        <v>7.2</v>
      </c>
      <c r="P203" s="222">
        <v>7.2</v>
      </c>
      <c r="Q203" s="223"/>
      <c r="R203" s="223"/>
      <c r="S203" s="222"/>
      <c r="T203" s="222"/>
      <c r="U203" s="222"/>
      <c r="V203" s="222"/>
      <c r="W203" s="222"/>
      <c r="X203" s="223"/>
      <c r="Y203" s="223"/>
      <c r="Z203" s="222"/>
      <c r="AA203" s="222"/>
      <c r="AB203" s="222"/>
      <c r="AC203" s="222"/>
      <c r="AD203" s="222"/>
      <c r="AE203" s="223"/>
      <c r="AF203" s="223"/>
      <c r="AG203" s="222"/>
      <c r="AH203" s="222"/>
      <c r="AI203" s="242"/>
      <c r="AJ203" s="271">
        <f t="shared" si="14"/>
        <v>28.8</v>
      </c>
      <c r="AK203" s="269">
        <f t="shared" si="15"/>
        <v>0</v>
      </c>
      <c r="AL203" s="269">
        <f t="shared" si="16"/>
        <v>4</v>
      </c>
      <c r="AM203" s="269">
        <f t="shared" ref="AM203:AM211" si="18">SUM(AK203,AJ203)</f>
        <v>28.8</v>
      </c>
      <c r="AN203" s="270">
        <f t="shared" si="17"/>
        <v>4</v>
      </c>
    </row>
    <row r="204" spans="1:40">
      <c r="A204" s="303">
        <v>5</v>
      </c>
      <c r="B204" s="304" t="s">
        <v>476</v>
      </c>
      <c r="C204" s="304"/>
      <c r="D204" s="305"/>
      <c r="E204" s="241"/>
      <c r="F204" s="241"/>
      <c r="G204" s="241"/>
      <c r="H204" s="241"/>
      <c r="I204" s="223"/>
      <c r="J204" s="223"/>
      <c r="K204" s="223"/>
      <c r="L204" s="223"/>
      <c r="M204" s="222">
        <v>7.2</v>
      </c>
      <c r="N204" s="222">
        <v>7.2</v>
      </c>
      <c r="O204" s="222">
        <v>7.2</v>
      </c>
      <c r="P204" s="222">
        <v>7.2</v>
      </c>
      <c r="Q204" s="223"/>
      <c r="R204" s="223"/>
      <c r="S204" s="222"/>
      <c r="T204" s="222"/>
      <c r="U204" s="222"/>
      <c r="V204" s="222"/>
      <c r="W204" s="222"/>
      <c r="X204" s="223"/>
      <c r="Y204" s="223"/>
      <c r="Z204" s="222"/>
      <c r="AA204" s="222"/>
      <c r="AB204" s="222"/>
      <c r="AC204" s="222"/>
      <c r="AD204" s="222"/>
      <c r="AE204" s="223"/>
      <c r="AF204" s="223"/>
      <c r="AG204" s="222"/>
      <c r="AH204" s="222"/>
      <c r="AI204" s="242"/>
      <c r="AJ204" s="271">
        <f t="shared" si="14"/>
        <v>28.8</v>
      </c>
      <c r="AK204" s="269">
        <f t="shared" si="15"/>
        <v>0</v>
      </c>
      <c r="AL204" s="269">
        <f t="shared" si="16"/>
        <v>4</v>
      </c>
      <c r="AM204" s="269">
        <f t="shared" si="18"/>
        <v>28.8</v>
      </c>
      <c r="AN204" s="270">
        <f t="shared" si="17"/>
        <v>4</v>
      </c>
    </row>
    <row r="205" spans="1:40">
      <c r="A205" s="303">
        <v>6</v>
      </c>
      <c r="B205" s="304" t="s">
        <v>477</v>
      </c>
      <c r="C205" s="304"/>
      <c r="D205" s="305"/>
      <c r="E205" s="241"/>
      <c r="F205" s="223"/>
      <c r="G205" s="223"/>
      <c r="H205" s="223"/>
      <c r="I205" s="223"/>
      <c r="J205" s="223"/>
      <c r="K205" s="223"/>
      <c r="L205" s="223"/>
      <c r="M205" s="222">
        <v>7.2</v>
      </c>
      <c r="N205" s="222">
        <v>7.2</v>
      </c>
      <c r="O205" s="222">
        <v>7.2</v>
      </c>
      <c r="P205" s="222">
        <v>7.2</v>
      </c>
      <c r="Q205" s="223"/>
      <c r="R205" s="223"/>
      <c r="S205" s="222"/>
      <c r="T205" s="222"/>
      <c r="U205" s="222"/>
      <c r="V205" s="222"/>
      <c r="W205" s="222"/>
      <c r="X205" s="223"/>
      <c r="Y205" s="223"/>
      <c r="Z205" s="222"/>
      <c r="AA205" s="222"/>
      <c r="AB205" s="222"/>
      <c r="AC205" s="222"/>
      <c r="AD205" s="222"/>
      <c r="AE205" s="223"/>
      <c r="AF205" s="223"/>
      <c r="AG205" s="222"/>
      <c r="AH205" s="222"/>
      <c r="AI205" s="242"/>
      <c r="AJ205" s="271">
        <f t="shared" si="14"/>
        <v>28.8</v>
      </c>
      <c r="AK205" s="269">
        <f t="shared" si="15"/>
        <v>0</v>
      </c>
      <c r="AL205" s="269">
        <f t="shared" si="16"/>
        <v>4</v>
      </c>
      <c r="AM205" s="269">
        <f t="shared" si="18"/>
        <v>28.8</v>
      </c>
      <c r="AN205" s="270">
        <f t="shared" si="17"/>
        <v>4</v>
      </c>
    </row>
    <row r="206" spans="1:40">
      <c r="A206" s="303">
        <v>7</v>
      </c>
      <c r="B206" s="304" t="s">
        <v>478</v>
      </c>
      <c r="C206" s="304"/>
      <c r="D206" s="305"/>
      <c r="E206" s="241"/>
      <c r="F206" s="241"/>
      <c r="G206" s="241"/>
      <c r="H206" s="241"/>
      <c r="I206" s="223"/>
      <c r="J206" s="223"/>
      <c r="K206" s="223"/>
      <c r="L206" s="223"/>
      <c r="M206" s="222"/>
      <c r="N206" s="222"/>
      <c r="O206" s="222"/>
      <c r="P206" s="222"/>
      <c r="Q206" s="223"/>
      <c r="R206" s="223"/>
      <c r="S206" s="222"/>
      <c r="T206" s="222"/>
      <c r="U206" s="222"/>
      <c r="V206" s="222"/>
      <c r="W206" s="222"/>
      <c r="X206" s="223"/>
      <c r="Y206" s="223"/>
      <c r="Z206" s="222"/>
      <c r="AA206" s="222"/>
      <c r="AB206" s="222"/>
      <c r="AC206" s="222"/>
      <c r="AD206" s="222"/>
      <c r="AE206" s="223"/>
      <c r="AF206" s="223"/>
      <c r="AG206" s="222"/>
      <c r="AH206" s="222"/>
      <c r="AI206" s="242"/>
      <c r="AJ206" s="271">
        <f t="shared" si="14"/>
        <v>0</v>
      </c>
      <c r="AK206" s="269">
        <f t="shared" si="15"/>
        <v>0</v>
      </c>
      <c r="AL206" s="269">
        <f t="shared" si="16"/>
        <v>0</v>
      </c>
      <c r="AM206" s="269">
        <f t="shared" si="18"/>
        <v>0</v>
      </c>
      <c r="AN206" s="270">
        <f t="shared" si="17"/>
        <v>0</v>
      </c>
    </row>
    <row r="207" spans="1:40">
      <c r="A207" s="306">
        <v>8</v>
      </c>
      <c r="B207" s="307" t="s">
        <v>479</v>
      </c>
      <c r="C207" s="307"/>
      <c r="D207" s="308"/>
      <c r="E207" s="379"/>
      <c r="F207" s="244"/>
      <c r="G207" s="244"/>
      <c r="H207" s="244"/>
      <c r="I207" s="244"/>
      <c r="J207" s="244"/>
      <c r="K207" s="244"/>
      <c r="L207" s="244"/>
      <c r="M207" s="243">
        <v>7.2</v>
      </c>
      <c r="N207" s="243">
        <v>7.2</v>
      </c>
      <c r="O207" s="243">
        <v>7.2</v>
      </c>
      <c r="P207" s="243">
        <v>7.2</v>
      </c>
      <c r="Q207" s="244"/>
      <c r="R207" s="244"/>
      <c r="S207" s="243"/>
      <c r="T207" s="243"/>
      <c r="U207" s="243"/>
      <c r="V207" s="243"/>
      <c r="W207" s="243"/>
      <c r="X207" s="244"/>
      <c r="Y207" s="244"/>
      <c r="Z207" s="243"/>
      <c r="AA207" s="243"/>
      <c r="AB207" s="243"/>
      <c r="AC207" s="243"/>
      <c r="AD207" s="243"/>
      <c r="AE207" s="244"/>
      <c r="AF207" s="244"/>
      <c r="AG207" s="243"/>
      <c r="AH207" s="288"/>
      <c r="AI207" s="245"/>
      <c r="AJ207" s="274">
        <f t="shared" si="14"/>
        <v>28.8</v>
      </c>
      <c r="AK207" s="272">
        <f t="shared" si="15"/>
        <v>0</v>
      </c>
      <c r="AL207" s="272">
        <f t="shared" si="16"/>
        <v>4</v>
      </c>
      <c r="AM207" s="272">
        <f t="shared" si="18"/>
        <v>28.8</v>
      </c>
      <c r="AN207" s="273">
        <f t="shared" si="17"/>
        <v>4</v>
      </c>
    </row>
    <row r="208" spans="1:40">
      <c r="A208" s="303">
        <v>9</v>
      </c>
      <c r="B208" s="304" t="s">
        <v>480</v>
      </c>
      <c r="C208" s="304"/>
      <c r="D208" s="305"/>
      <c r="E208" s="292"/>
      <c r="F208" s="292"/>
      <c r="G208" s="292"/>
      <c r="H208" s="292"/>
      <c r="I208" s="247"/>
      <c r="J208" s="247"/>
      <c r="K208" s="284"/>
      <c r="L208" s="284"/>
      <c r="M208" s="290">
        <v>7.2</v>
      </c>
      <c r="N208" s="290">
        <v>7.2</v>
      </c>
      <c r="O208" s="290">
        <v>7.2</v>
      </c>
      <c r="P208" s="246">
        <v>7.2</v>
      </c>
      <c r="Q208" s="247"/>
      <c r="R208" s="247"/>
      <c r="S208" s="246"/>
      <c r="T208" s="246"/>
      <c r="U208" s="246"/>
      <c r="V208" s="246"/>
      <c r="W208" s="246"/>
      <c r="X208" s="247"/>
      <c r="Y208" s="247"/>
      <c r="Z208" s="246"/>
      <c r="AA208" s="246"/>
      <c r="AB208" s="246"/>
      <c r="AC208" s="246"/>
      <c r="AD208" s="246"/>
      <c r="AE208" s="247"/>
      <c r="AF208" s="247"/>
      <c r="AG208" s="246"/>
      <c r="AH208" s="246"/>
      <c r="AI208" s="248"/>
      <c r="AJ208" s="271">
        <f t="shared" si="14"/>
        <v>28.8</v>
      </c>
      <c r="AK208" s="269">
        <f t="shared" si="15"/>
        <v>0</v>
      </c>
      <c r="AL208" s="269">
        <f t="shared" si="16"/>
        <v>4</v>
      </c>
      <c r="AM208" s="269">
        <f t="shared" si="18"/>
        <v>28.8</v>
      </c>
      <c r="AN208" s="270">
        <f t="shared" si="17"/>
        <v>4</v>
      </c>
    </row>
    <row r="209" spans="1:40">
      <c r="A209" s="303">
        <v>10</v>
      </c>
      <c r="B209" s="304"/>
      <c r="C209" s="304"/>
      <c r="D209" s="305"/>
      <c r="E209" s="292"/>
      <c r="F209" s="293"/>
      <c r="G209" s="247"/>
      <c r="H209" s="247"/>
      <c r="I209" s="247"/>
      <c r="J209" s="247"/>
      <c r="K209" s="247"/>
      <c r="L209" s="247"/>
      <c r="M209" s="246"/>
      <c r="N209" s="246"/>
      <c r="O209" s="246"/>
      <c r="P209" s="246"/>
      <c r="Q209" s="247"/>
      <c r="R209" s="247"/>
      <c r="S209" s="246"/>
      <c r="T209" s="246"/>
      <c r="U209" s="246"/>
      <c r="V209" s="246"/>
      <c r="W209" s="246"/>
      <c r="X209" s="247"/>
      <c r="Y209" s="247"/>
      <c r="Z209" s="246"/>
      <c r="AA209" s="246"/>
      <c r="AB209" s="246"/>
      <c r="AC209" s="246"/>
      <c r="AD209" s="246"/>
      <c r="AE209" s="247"/>
      <c r="AF209" s="247"/>
      <c r="AG209" s="246"/>
      <c r="AH209" s="246"/>
      <c r="AI209" s="248"/>
      <c r="AJ209" s="271">
        <f t="shared" si="14"/>
        <v>0</v>
      </c>
      <c r="AK209" s="269">
        <f t="shared" si="15"/>
        <v>0</v>
      </c>
      <c r="AL209" s="269">
        <f t="shared" si="16"/>
        <v>0</v>
      </c>
      <c r="AM209" s="269">
        <f t="shared" si="18"/>
        <v>0</v>
      </c>
      <c r="AN209" s="270">
        <f t="shared" si="17"/>
        <v>0</v>
      </c>
    </row>
    <row r="210" spans="1:40">
      <c r="A210" s="303">
        <v>11</v>
      </c>
      <c r="B210" s="304"/>
      <c r="C210" s="304"/>
      <c r="D210" s="305"/>
      <c r="E210" s="292"/>
      <c r="F210" s="293"/>
      <c r="G210" s="247"/>
      <c r="H210" s="247"/>
      <c r="I210" s="247"/>
      <c r="J210" s="247"/>
      <c r="K210" s="247"/>
      <c r="L210" s="247"/>
      <c r="M210" s="246"/>
      <c r="N210" s="246"/>
      <c r="O210" s="246"/>
      <c r="P210" s="246"/>
      <c r="Q210" s="247"/>
      <c r="R210" s="247"/>
      <c r="S210" s="246"/>
      <c r="T210" s="246"/>
      <c r="U210" s="246"/>
      <c r="V210" s="246"/>
      <c r="W210" s="246"/>
      <c r="X210" s="247"/>
      <c r="Y210" s="247"/>
      <c r="Z210" s="246"/>
      <c r="AA210" s="246"/>
      <c r="AB210" s="246"/>
      <c r="AC210" s="246"/>
      <c r="AD210" s="246"/>
      <c r="AE210" s="247"/>
      <c r="AF210" s="247"/>
      <c r="AG210" s="246"/>
      <c r="AH210" s="246"/>
      <c r="AI210" s="248"/>
      <c r="AJ210" s="271">
        <f t="shared" si="14"/>
        <v>0</v>
      </c>
      <c r="AK210" s="269">
        <f t="shared" si="15"/>
        <v>0</v>
      </c>
      <c r="AL210" s="269">
        <f t="shared" si="16"/>
        <v>0</v>
      </c>
      <c r="AM210" s="269">
        <f t="shared" si="18"/>
        <v>0</v>
      </c>
      <c r="AN210" s="270">
        <f t="shared" si="17"/>
        <v>0</v>
      </c>
    </row>
    <row r="211" spans="1:40" ht="15.75" thickBot="1">
      <c r="A211" s="309">
        <v>12</v>
      </c>
      <c r="B211" s="310"/>
      <c r="C211" s="310"/>
      <c r="D211" s="311"/>
      <c r="E211" s="380"/>
      <c r="F211" s="294"/>
      <c r="G211" s="250"/>
      <c r="H211" s="250"/>
      <c r="I211" s="250"/>
      <c r="J211" s="250"/>
      <c r="K211" s="250"/>
      <c r="L211" s="250"/>
      <c r="M211" s="249"/>
      <c r="N211" s="249"/>
      <c r="O211" s="249"/>
      <c r="P211" s="249"/>
      <c r="Q211" s="250"/>
      <c r="R211" s="250"/>
      <c r="S211" s="249"/>
      <c r="T211" s="249"/>
      <c r="U211" s="249"/>
      <c r="V211" s="249"/>
      <c r="W211" s="249"/>
      <c r="X211" s="250"/>
      <c r="Y211" s="250"/>
      <c r="Z211" s="249"/>
      <c r="AA211" s="249"/>
      <c r="AB211" s="249"/>
      <c r="AC211" s="249"/>
      <c r="AD211" s="249"/>
      <c r="AE211" s="250"/>
      <c r="AF211" s="250"/>
      <c r="AG211" s="249"/>
      <c r="AH211" s="249"/>
      <c r="AI211" s="251"/>
      <c r="AJ211" s="274">
        <f t="shared" si="14"/>
        <v>0</v>
      </c>
      <c r="AK211" s="272">
        <f t="shared" si="15"/>
        <v>0</v>
      </c>
      <c r="AL211" s="272">
        <f t="shared" si="16"/>
        <v>0</v>
      </c>
      <c r="AM211" s="272">
        <f t="shared" si="18"/>
        <v>0</v>
      </c>
      <c r="AN211" s="273">
        <f t="shared" si="17"/>
        <v>0</v>
      </c>
    </row>
    <row r="212" spans="1:40" ht="15.75" thickBot="1">
      <c r="A212" s="291"/>
      <c r="B212" s="291"/>
      <c r="C212" s="291"/>
      <c r="D212" s="291"/>
      <c r="E212" s="291"/>
      <c r="F212" s="291"/>
      <c r="G212" s="291"/>
      <c r="H212" s="291"/>
      <c r="I212" s="291"/>
      <c r="J212" s="291"/>
      <c r="K212" s="291"/>
      <c r="L212" s="291"/>
      <c r="M212" s="291"/>
      <c r="N212" s="291"/>
      <c r="O212" s="291"/>
      <c r="P212" s="291"/>
      <c r="Q212" s="291"/>
      <c r="R212" s="291"/>
      <c r="S212" s="291"/>
      <c r="T212" s="291"/>
      <c r="U212" s="291"/>
      <c r="V212" s="291"/>
      <c r="W212" s="291"/>
      <c r="X212" s="291"/>
      <c r="Y212" s="291"/>
      <c r="Z212" s="291"/>
      <c r="AA212" s="291"/>
      <c r="AB212" s="291"/>
      <c r="AC212" s="291"/>
      <c r="AD212" s="291"/>
      <c r="AE212" s="291"/>
      <c r="AF212" s="291"/>
      <c r="AG212" s="291"/>
      <c r="AH212" s="291"/>
      <c r="AI212" s="291"/>
      <c r="AJ212" s="285">
        <f>SUM(AJ200:AJ211)</f>
        <v>216.00000000000003</v>
      </c>
      <c r="AK212" s="286"/>
      <c r="AL212" s="286"/>
      <c r="AM212" s="286"/>
      <c r="AN212" s="287">
        <f>SUM(AN200:AN211)</f>
        <v>30</v>
      </c>
    </row>
    <row r="213" spans="1:40">
      <c r="A213" s="291"/>
      <c r="B213" s="291"/>
      <c r="AK213" s="283"/>
      <c r="AL213" s="283"/>
      <c r="AM213" s="283"/>
      <c r="AN213" s="283"/>
    </row>
    <row r="214" spans="1:40">
      <c r="A214" s="291"/>
      <c r="B214" s="291"/>
      <c r="C214" s="291"/>
      <c r="D214" s="291"/>
      <c r="E214" s="291"/>
      <c r="F214" s="291"/>
      <c r="G214" s="291"/>
      <c r="H214" s="291"/>
      <c r="I214" s="291"/>
      <c r="J214" s="291"/>
      <c r="K214" s="291"/>
      <c r="L214" s="291"/>
      <c r="M214" s="291"/>
      <c r="N214" s="291"/>
      <c r="O214" s="291"/>
      <c r="P214" s="291"/>
      <c r="Q214" s="291"/>
      <c r="R214" s="291"/>
      <c r="S214" s="291"/>
      <c r="T214" s="291"/>
      <c r="U214" s="291"/>
      <c r="V214" s="291"/>
      <c r="W214" s="291"/>
      <c r="X214" s="291"/>
      <c r="Y214" s="291"/>
      <c r="Z214" s="291"/>
      <c r="AA214" s="291"/>
      <c r="AB214" s="291"/>
      <c r="AC214" s="291"/>
      <c r="AD214" s="291"/>
      <c r="AE214" s="291"/>
      <c r="AF214" s="291"/>
      <c r="AG214" s="291"/>
      <c r="AH214" s="291"/>
      <c r="AI214" s="291"/>
      <c r="AJ214" s="283"/>
      <c r="AK214" s="283"/>
      <c r="AL214" s="283"/>
      <c r="AM214" s="283"/>
      <c r="AN214" s="283"/>
    </row>
    <row r="215" spans="1:40">
      <c r="AJ215" s="253"/>
      <c r="AK215" s="253"/>
      <c r="AL215" s="253"/>
      <c r="AM215" s="253"/>
      <c r="AN215" s="253"/>
    </row>
    <row r="216" spans="1:40">
      <c r="C216" s="291" t="s">
        <v>371</v>
      </c>
      <c r="D216" s="291"/>
      <c r="E216" s="291"/>
      <c r="F216" s="291"/>
      <c r="G216" s="291"/>
      <c r="H216" s="291"/>
      <c r="I216" s="291"/>
      <c r="J216" s="291"/>
      <c r="K216" s="291"/>
      <c r="L216" s="291"/>
      <c r="M216" s="291"/>
      <c r="N216" s="291"/>
      <c r="O216" s="291"/>
      <c r="P216" s="291"/>
      <c r="Q216" s="291"/>
      <c r="R216" s="291"/>
      <c r="S216" s="291"/>
      <c r="T216" s="291"/>
      <c r="U216" s="291"/>
      <c r="V216" s="291"/>
      <c r="W216" s="291"/>
      <c r="X216" s="291"/>
      <c r="Y216" s="291"/>
      <c r="Z216" s="291"/>
      <c r="AA216" s="291"/>
      <c r="AB216" s="291"/>
      <c r="AC216" s="291"/>
      <c r="AD216" s="291"/>
      <c r="AE216" s="291"/>
      <c r="AF216" s="291"/>
      <c r="AG216" s="291"/>
      <c r="AH216" s="291" t="s">
        <v>253</v>
      </c>
      <c r="AI216" s="291"/>
      <c r="AJ216" s="283"/>
    </row>
  </sheetData>
  <mergeCells count="28">
    <mergeCell ref="AV2:AZ2"/>
    <mergeCell ref="AV4:AV5"/>
    <mergeCell ref="AW4:AW5"/>
    <mergeCell ref="AX4:AX5"/>
    <mergeCell ref="A103:AI103"/>
    <mergeCell ref="A1:A2"/>
    <mergeCell ref="B1:B2"/>
    <mergeCell ref="C1:C2"/>
    <mergeCell ref="E1:AI1"/>
    <mergeCell ref="A52:AI52"/>
    <mergeCell ref="A53:A54"/>
    <mergeCell ref="B53:B54"/>
    <mergeCell ref="C53:C54"/>
    <mergeCell ref="E53:AI53"/>
    <mergeCell ref="A141:A142"/>
    <mergeCell ref="B141:B142"/>
    <mergeCell ref="C141:C142"/>
    <mergeCell ref="E141:AI141"/>
    <mergeCell ref="A183:A184"/>
    <mergeCell ref="B183:B184"/>
    <mergeCell ref="C183:C184"/>
    <mergeCell ref="E183:AI183"/>
    <mergeCell ref="A194:AN194"/>
    <mergeCell ref="A196:AN196"/>
    <mergeCell ref="A198:A199"/>
    <mergeCell ref="B198:B199"/>
    <mergeCell ref="C198:C199"/>
    <mergeCell ref="E198:AI198"/>
  </mergeCells>
  <pageMargins left="0.23622047244094488" right="0.23622047244094488" top="0.19685039370078741" bottom="0.19685039370078741" header="0.31496062992125984" footer="0.31496062992125984"/>
  <pageSetup paperSize="9" scale="21" orientation="landscape" horizontalDpi="0" verticalDpi="0" r:id="rId1"/>
  <rowBreaks count="3" manualBreakCount="3">
    <brk id="52" max="16383" man="1"/>
    <brk id="140" max="16383" man="1"/>
    <brk id="194" max="5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J78"/>
  <sheetViews>
    <sheetView workbookViewId="0">
      <selection activeCell="AC13" sqref="AC13"/>
    </sheetView>
  </sheetViews>
  <sheetFormatPr defaultColWidth="1.42578125" defaultRowHeight="15" customHeight="1"/>
  <cols>
    <col min="1" max="10" width="1.5703125" style="386" customWidth="1"/>
    <col min="11" max="11" width="0.42578125" style="386" customWidth="1"/>
    <col min="12" max="13" width="1.5703125" style="386" hidden="1" customWidth="1"/>
    <col min="14" max="14" width="1.7109375" style="386" customWidth="1"/>
    <col min="15" max="45" width="2.42578125" style="386" customWidth="1"/>
    <col min="46" max="48" width="1.7109375" style="386" customWidth="1"/>
    <col min="49" max="49" width="2.85546875" style="386" customWidth="1"/>
    <col min="50" max="50" width="1.7109375" style="386" customWidth="1"/>
    <col min="51" max="51" width="1" style="386" customWidth="1"/>
    <col min="52" max="52" width="2.85546875" style="386" customWidth="1"/>
    <col min="53" max="56" width="1.7109375" style="386" customWidth="1"/>
    <col min="57" max="57" width="2.85546875" style="386" customWidth="1"/>
    <col min="58" max="58" width="2" style="386" customWidth="1"/>
    <col min="59" max="59" width="3.85546875" style="386" customWidth="1"/>
    <col min="60" max="60" width="2" style="386" customWidth="1"/>
    <col min="61" max="61" width="3.85546875" style="386" customWidth="1"/>
    <col min="62" max="62" width="4.5703125" style="386" customWidth="1"/>
    <col min="63" max="63" width="2.140625" style="386" customWidth="1"/>
    <col min="64" max="64" width="1.140625" style="386" customWidth="1"/>
    <col min="65" max="67" width="1.7109375" style="386" customWidth="1"/>
    <col min="68" max="68" width="1" style="386" customWidth="1"/>
    <col min="69" max="69" width="1.7109375" style="386" customWidth="1"/>
    <col min="70" max="70" width="2.28515625" style="386" customWidth="1"/>
    <col min="71" max="75" width="1.7109375" style="386" customWidth="1"/>
    <col min="76" max="76" width="0.5703125" style="386" customWidth="1"/>
    <col min="77" max="77" width="0.140625" style="386" hidden="1" customWidth="1"/>
    <col min="78" max="78" width="0.5703125" style="386" hidden="1" customWidth="1"/>
    <col min="79" max="79" width="1.7109375" style="386" customWidth="1"/>
    <col min="80" max="80" width="5.5703125" style="386" customWidth="1"/>
    <col min="81" max="81" width="1.5703125" style="386" customWidth="1"/>
    <col min="82" max="86" width="12.28515625" style="386" customWidth="1"/>
    <col min="87" max="87" width="19" style="386" customWidth="1"/>
    <col min="88" max="88" width="12.28515625" style="383" customWidth="1"/>
    <col min="89" max="247" width="12.28515625" style="386" customWidth="1"/>
    <col min="248" max="256" width="1.42578125" style="386"/>
    <col min="257" max="266" width="1.5703125" style="386" customWidth="1"/>
    <col min="267" max="267" width="0.42578125" style="386" customWidth="1"/>
    <col min="268" max="269" width="0" style="386" hidden="1" customWidth="1"/>
    <col min="270" max="270" width="1.7109375" style="386" customWidth="1"/>
    <col min="271" max="301" width="2.42578125" style="386" customWidth="1"/>
    <col min="302" max="304" width="1.7109375" style="386" customWidth="1"/>
    <col min="305" max="305" width="2.85546875" style="386" customWidth="1"/>
    <col min="306" max="306" width="1.7109375" style="386" customWidth="1"/>
    <col min="307" max="307" width="1" style="386" customWidth="1"/>
    <col min="308" max="308" width="2.85546875" style="386" customWidth="1"/>
    <col min="309" max="312" width="1.7109375" style="386" customWidth="1"/>
    <col min="313" max="313" width="2.85546875" style="386" customWidth="1"/>
    <col min="314" max="314" width="2" style="386" customWidth="1"/>
    <col min="315" max="315" width="3.85546875" style="386" customWidth="1"/>
    <col min="316" max="316" width="2" style="386" customWidth="1"/>
    <col min="317" max="317" width="3.85546875" style="386" customWidth="1"/>
    <col min="318" max="318" width="4.5703125" style="386" customWidth="1"/>
    <col min="319" max="319" width="2.140625" style="386" customWidth="1"/>
    <col min="320" max="320" width="1.140625" style="386" customWidth="1"/>
    <col min="321" max="323" width="1.7109375" style="386" customWidth="1"/>
    <col min="324" max="324" width="1" style="386" customWidth="1"/>
    <col min="325" max="325" width="1.7109375" style="386" customWidth="1"/>
    <col min="326" max="326" width="2.28515625" style="386" customWidth="1"/>
    <col min="327" max="331" width="1.7109375" style="386" customWidth="1"/>
    <col min="332" max="332" width="0.5703125" style="386" customWidth="1"/>
    <col min="333" max="334" width="0" style="386" hidden="1" customWidth="1"/>
    <col min="335" max="335" width="1.7109375" style="386" customWidth="1"/>
    <col min="336" max="336" width="5.5703125" style="386" customWidth="1"/>
    <col min="337" max="337" width="1.5703125" style="386" customWidth="1"/>
    <col min="338" max="342" width="12.28515625" style="386" customWidth="1"/>
    <col min="343" max="343" width="19" style="386" customWidth="1"/>
    <col min="344" max="503" width="12.28515625" style="386" customWidth="1"/>
    <col min="504" max="512" width="1.42578125" style="386"/>
    <col min="513" max="522" width="1.5703125" style="386" customWidth="1"/>
    <col min="523" max="523" width="0.42578125" style="386" customWidth="1"/>
    <col min="524" max="525" width="0" style="386" hidden="1" customWidth="1"/>
    <col min="526" max="526" width="1.7109375" style="386" customWidth="1"/>
    <col min="527" max="557" width="2.42578125" style="386" customWidth="1"/>
    <col min="558" max="560" width="1.7109375" style="386" customWidth="1"/>
    <col min="561" max="561" width="2.85546875" style="386" customWidth="1"/>
    <col min="562" max="562" width="1.7109375" style="386" customWidth="1"/>
    <col min="563" max="563" width="1" style="386" customWidth="1"/>
    <col min="564" max="564" width="2.85546875" style="386" customWidth="1"/>
    <col min="565" max="568" width="1.7109375" style="386" customWidth="1"/>
    <col min="569" max="569" width="2.85546875" style="386" customWidth="1"/>
    <col min="570" max="570" width="2" style="386" customWidth="1"/>
    <col min="571" max="571" width="3.85546875" style="386" customWidth="1"/>
    <col min="572" max="572" width="2" style="386" customWidth="1"/>
    <col min="573" max="573" width="3.85546875" style="386" customWidth="1"/>
    <col min="574" max="574" width="4.5703125" style="386" customWidth="1"/>
    <col min="575" max="575" width="2.140625" style="386" customWidth="1"/>
    <col min="576" max="576" width="1.140625" style="386" customWidth="1"/>
    <col min="577" max="579" width="1.7109375" style="386" customWidth="1"/>
    <col min="580" max="580" width="1" style="386" customWidth="1"/>
    <col min="581" max="581" width="1.7109375" style="386" customWidth="1"/>
    <col min="582" max="582" width="2.28515625" style="386" customWidth="1"/>
    <col min="583" max="587" width="1.7109375" style="386" customWidth="1"/>
    <col min="588" max="588" width="0.5703125" style="386" customWidth="1"/>
    <col min="589" max="590" width="0" style="386" hidden="1" customWidth="1"/>
    <col min="591" max="591" width="1.7109375" style="386" customWidth="1"/>
    <col min="592" max="592" width="5.5703125" style="386" customWidth="1"/>
    <col min="593" max="593" width="1.5703125" style="386" customWidth="1"/>
    <col min="594" max="598" width="12.28515625" style="386" customWidth="1"/>
    <col min="599" max="599" width="19" style="386" customWidth="1"/>
    <col min="600" max="759" width="12.28515625" style="386" customWidth="1"/>
    <col min="760" max="768" width="1.42578125" style="386"/>
    <col min="769" max="778" width="1.5703125" style="386" customWidth="1"/>
    <col min="779" max="779" width="0.42578125" style="386" customWidth="1"/>
    <col min="780" max="781" width="0" style="386" hidden="1" customWidth="1"/>
    <col min="782" max="782" width="1.7109375" style="386" customWidth="1"/>
    <col min="783" max="813" width="2.42578125" style="386" customWidth="1"/>
    <col min="814" max="816" width="1.7109375" style="386" customWidth="1"/>
    <col min="817" max="817" width="2.85546875" style="386" customWidth="1"/>
    <col min="818" max="818" width="1.7109375" style="386" customWidth="1"/>
    <col min="819" max="819" width="1" style="386" customWidth="1"/>
    <col min="820" max="820" width="2.85546875" style="386" customWidth="1"/>
    <col min="821" max="824" width="1.7109375" style="386" customWidth="1"/>
    <col min="825" max="825" width="2.85546875" style="386" customWidth="1"/>
    <col min="826" max="826" width="2" style="386" customWidth="1"/>
    <col min="827" max="827" width="3.85546875" style="386" customWidth="1"/>
    <col min="828" max="828" width="2" style="386" customWidth="1"/>
    <col min="829" max="829" width="3.85546875" style="386" customWidth="1"/>
    <col min="830" max="830" width="4.5703125" style="386" customWidth="1"/>
    <col min="831" max="831" width="2.140625" style="386" customWidth="1"/>
    <col min="832" max="832" width="1.140625" style="386" customWidth="1"/>
    <col min="833" max="835" width="1.7109375" style="386" customWidth="1"/>
    <col min="836" max="836" width="1" style="386" customWidth="1"/>
    <col min="837" max="837" width="1.7109375" style="386" customWidth="1"/>
    <col min="838" max="838" width="2.28515625" style="386" customWidth="1"/>
    <col min="839" max="843" width="1.7109375" style="386" customWidth="1"/>
    <col min="844" max="844" width="0.5703125" style="386" customWidth="1"/>
    <col min="845" max="846" width="0" style="386" hidden="1" customWidth="1"/>
    <col min="847" max="847" width="1.7109375" style="386" customWidth="1"/>
    <col min="848" max="848" width="5.5703125" style="386" customWidth="1"/>
    <col min="849" max="849" width="1.5703125" style="386" customWidth="1"/>
    <col min="850" max="854" width="12.28515625" style="386" customWidth="1"/>
    <col min="855" max="855" width="19" style="386" customWidth="1"/>
    <col min="856" max="1015" width="12.28515625" style="386" customWidth="1"/>
    <col min="1016" max="1024" width="1.42578125" style="386"/>
    <col min="1025" max="1034" width="1.5703125" style="386" customWidth="1"/>
    <col min="1035" max="1035" width="0.42578125" style="386" customWidth="1"/>
    <col min="1036" max="1037" width="0" style="386" hidden="1" customWidth="1"/>
    <col min="1038" max="1038" width="1.7109375" style="386" customWidth="1"/>
    <col min="1039" max="1069" width="2.42578125" style="386" customWidth="1"/>
    <col min="1070" max="1072" width="1.7109375" style="386" customWidth="1"/>
    <col min="1073" max="1073" width="2.85546875" style="386" customWidth="1"/>
    <col min="1074" max="1074" width="1.7109375" style="386" customWidth="1"/>
    <col min="1075" max="1075" width="1" style="386" customWidth="1"/>
    <col min="1076" max="1076" width="2.85546875" style="386" customWidth="1"/>
    <col min="1077" max="1080" width="1.7109375" style="386" customWidth="1"/>
    <col min="1081" max="1081" width="2.85546875" style="386" customWidth="1"/>
    <col min="1082" max="1082" width="2" style="386" customWidth="1"/>
    <col min="1083" max="1083" width="3.85546875" style="386" customWidth="1"/>
    <col min="1084" max="1084" width="2" style="386" customWidth="1"/>
    <col min="1085" max="1085" width="3.85546875" style="386" customWidth="1"/>
    <col min="1086" max="1086" width="4.5703125" style="386" customWidth="1"/>
    <col min="1087" max="1087" width="2.140625" style="386" customWidth="1"/>
    <col min="1088" max="1088" width="1.140625" style="386" customWidth="1"/>
    <col min="1089" max="1091" width="1.7109375" style="386" customWidth="1"/>
    <col min="1092" max="1092" width="1" style="386" customWidth="1"/>
    <col min="1093" max="1093" width="1.7109375" style="386" customWidth="1"/>
    <col min="1094" max="1094" width="2.28515625" style="386" customWidth="1"/>
    <col min="1095" max="1099" width="1.7109375" style="386" customWidth="1"/>
    <col min="1100" max="1100" width="0.5703125" style="386" customWidth="1"/>
    <col min="1101" max="1102" width="0" style="386" hidden="1" customWidth="1"/>
    <col min="1103" max="1103" width="1.7109375" style="386" customWidth="1"/>
    <col min="1104" max="1104" width="5.5703125" style="386" customWidth="1"/>
    <col min="1105" max="1105" width="1.5703125" style="386" customWidth="1"/>
    <col min="1106" max="1110" width="12.28515625" style="386" customWidth="1"/>
    <col min="1111" max="1111" width="19" style="386" customWidth="1"/>
    <col min="1112" max="1271" width="12.28515625" style="386" customWidth="1"/>
    <col min="1272" max="1280" width="1.42578125" style="386"/>
    <col min="1281" max="1290" width="1.5703125" style="386" customWidth="1"/>
    <col min="1291" max="1291" width="0.42578125" style="386" customWidth="1"/>
    <col min="1292" max="1293" width="0" style="386" hidden="1" customWidth="1"/>
    <col min="1294" max="1294" width="1.7109375" style="386" customWidth="1"/>
    <col min="1295" max="1325" width="2.42578125" style="386" customWidth="1"/>
    <col min="1326" max="1328" width="1.7109375" style="386" customWidth="1"/>
    <col min="1329" max="1329" width="2.85546875" style="386" customWidth="1"/>
    <col min="1330" max="1330" width="1.7109375" style="386" customWidth="1"/>
    <col min="1331" max="1331" width="1" style="386" customWidth="1"/>
    <col min="1332" max="1332" width="2.85546875" style="386" customWidth="1"/>
    <col min="1333" max="1336" width="1.7109375" style="386" customWidth="1"/>
    <col min="1337" max="1337" width="2.85546875" style="386" customWidth="1"/>
    <col min="1338" max="1338" width="2" style="386" customWidth="1"/>
    <col min="1339" max="1339" width="3.85546875" style="386" customWidth="1"/>
    <col min="1340" max="1340" width="2" style="386" customWidth="1"/>
    <col min="1341" max="1341" width="3.85546875" style="386" customWidth="1"/>
    <col min="1342" max="1342" width="4.5703125" style="386" customWidth="1"/>
    <col min="1343" max="1343" width="2.140625" style="386" customWidth="1"/>
    <col min="1344" max="1344" width="1.140625" style="386" customWidth="1"/>
    <col min="1345" max="1347" width="1.7109375" style="386" customWidth="1"/>
    <col min="1348" max="1348" width="1" style="386" customWidth="1"/>
    <col min="1349" max="1349" width="1.7109375" style="386" customWidth="1"/>
    <col min="1350" max="1350" width="2.28515625" style="386" customWidth="1"/>
    <col min="1351" max="1355" width="1.7109375" style="386" customWidth="1"/>
    <col min="1356" max="1356" width="0.5703125" style="386" customWidth="1"/>
    <col min="1357" max="1358" width="0" style="386" hidden="1" customWidth="1"/>
    <col min="1359" max="1359" width="1.7109375" style="386" customWidth="1"/>
    <col min="1360" max="1360" width="5.5703125" style="386" customWidth="1"/>
    <col min="1361" max="1361" width="1.5703125" style="386" customWidth="1"/>
    <col min="1362" max="1366" width="12.28515625" style="386" customWidth="1"/>
    <col min="1367" max="1367" width="19" style="386" customWidth="1"/>
    <col min="1368" max="1527" width="12.28515625" style="386" customWidth="1"/>
    <col min="1528" max="1536" width="1.42578125" style="386"/>
    <col min="1537" max="1546" width="1.5703125" style="386" customWidth="1"/>
    <col min="1547" max="1547" width="0.42578125" style="386" customWidth="1"/>
    <col min="1548" max="1549" width="0" style="386" hidden="1" customWidth="1"/>
    <col min="1550" max="1550" width="1.7109375" style="386" customWidth="1"/>
    <col min="1551" max="1581" width="2.42578125" style="386" customWidth="1"/>
    <col min="1582" max="1584" width="1.7109375" style="386" customWidth="1"/>
    <col min="1585" max="1585" width="2.85546875" style="386" customWidth="1"/>
    <col min="1586" max="1586" width="1.7109375" style="386" customWidth="1"/>
    <col min="1587" max="1587" width="1" style="386" customWidth="1"/>
    <col min="1588" max="1588" width="2.85546875" style="386" customWidth="1"/>
    <col min="1589" max="1592" width="1.7109375" style="386" customWidth="1"/>
    <col min="1593" max="1593" width="2.85546875" style="386" customWidth="1"/>
    <col min="1594" max="1594" width="2" style="386" customWidth="1"/>
    <col min="1595" max="1595" width="3.85546875" style="386" customWidth="1"/>
    <col min="1596" max="1596" width="2" style="386" customWidth="1"/>
    <col min="1597" max="1597" width="3.85546875" style="386" customWidth="1"/>
    <col min="1598" max="1598" width="4.5703125" style="386" customWidth="1"/>
    <col min="1599" max="1599" width="2.140625" style="386" customWidth="1"/>
    <col min="1600" max="1600" width="1.140625" style="386" customWidth="1"/>
    <col min="1601" max="1603" width="1.7109375" style="386" customWidth="1"/>
    <col min="1604" max="1604" width="1" style="386" customWidth="1"/>
    <col min="1605" max="1605" width="1.7109375" style="386" customWidth="1"/>
    <col min="1606" max="1606" width="2.28515625" style="386" customWidth="1"/>
    <col min="1607" max="1611" width="1.7109375" style="386" customWidth="1"/>
    <col min="1612" max="1612" width="0.5703125" style="386" customWidth="1"/>
    <col min="1613" max="1614" width="0" style="386" hidden="1" customWidth="1"/>
    <col min="1615" max="1615" width="1.7109375" style="386" customWidth="1"/>
    <col min="1616" max="1616" width="5.5703125" style="386" customWidth="1"/>
    <col min="1617" max="1617" width="1.5703125" style="386" customWidth="1"/>
    <col min="1618" max="1622" width="12.28515625" style="386" customWidth="1"/>
    <col min="1623" max="1623" width="19" style="386" customWidth="1"/>
    <col min="1624" max="1783" width="12.28515625" style="386" customWidth="1"/>
    <col min="1784" max="1792" width="1.42578125" style="386"/>
    <col min="1793" max="1802" width="1.5703125" style="386" customWidth="1"/>
    <col min="1803" max="1803" width="0.42578125" style="386" customWidth="1"/>
    <col min="1804" max="1805" width="0" style="386" hidden="1" customWidth="1"/>
    <col min="1806" max="1806" width="1.7109375" style="386" customWidth="1"/>
    <col min="1807" max="1837" width="2.42578125" style="386" customWidth="1"/>
    <col min="1838" max="1840" width="1.7109375" style="386" customWidth="1"/>
    <col min="1841" max="1841" width="2.85546875" style="386" customWidth="1"/>
    <col min="1842" max="1842" width="1.7109375" style="386" customWidth="1"/>
    <col min="1843" max="1843" width="1" style="386" customWidth="1"/>
    <col min="1844" max="1844" width="2.85546875" style="386" customWidth="1"/>
    <col min="1845" max="1848" width="1.7109375" style="386" customWidth="1"/>
    <col min="1849" max="1849" width="2.85546875" style="386" customWidth="1"/>
    <col min="1850" max="1850" width="2" style="386" customWidth="1"/>
    <col min="1851" max="1851" width="3.85546875" style="386" customWidth="1"/>
    <col min="1852" max="1852" width="2" style="386" customWidth="1"/>
    <col min="1853" max="1853" width="3.85546875" style="386" customWidth="1"/>
    <col min="1854" max="1854" width="4.5703125" style="386" customWidth="1"/>
    <col min="1855" max="1855" width="2.140625" style="386" customWidth="1"/>
    <col min="1856" max="1856" width="1.140625" style="386" customWidth="1"/>
    <col min="1857" max="1859" width="1.7109375" style="386" customWidth="1"/>
    <col min="1860" max="1860" width="1" style="386" customWidth="1"/>
    <col min="1861" max="1861" width="1.7109375" style="386" customWidth="1"/>
    <col min="1862" max="1862" width="2.28515625" style="386" customWidth="1"/>
    <col min="1863" max="1867" width="1.7109375" style="386" customWidth="1"/>
    <col min="1868" max="1868" width="0.5703125" style="386" customWidth="1"/>
    <col min="1869" max="1870" width="0" style="386" hidden="1" customWidth="1"/>
    <col min="1871" max="1871" width="1.7109375" style="386" customWidth="1"/>
    <col min="1872" max="1872" width="5.5703125" style="386" customWidth="1"/>
    <col min="1873" max="1873" width="1.5703125" style="386" customWidth="1"/>
    <col min="1874" max="1878" width="12.28515625" style="386" customWidth="1"/>
    <col min="1879" max="1879" width="19" style="386" customWidth="1"/>
    <col min="1880" max="2039" width="12.28515625" style="386" customWidth="1"/>
    <col min="2040" max="2048" width="1.42578125" style="386"/>
    <col min="2049" max="2058" width="1.5703125" style="386" customWidth="1"/>
    <col min="2059" max="2059" width="0.42578125" style="386" customWidth="1"/>
    <col min="2060" max="2061" width="0" style="386" hidden="1" customWidth="1"/>
    <col min="2062" max="2062" width="1.7109375" style="386" customWidth="1"/>
    <col min="2063" max="2093" width="2.42578125" style="386" customWidth="1"/>
    <col min="2094" max="2096" width="1.7109375" style="386" customWidth="1"/>
    <col min="2097" max="2097" width="2.85546875" style="386" customWidth="1"/>
    <col min="2098" max="2098" width="1.7109375" style="386" customWidth="1"/>
    <col min="2099" max="2099" width="1" style="386" customWidth="1"/>
    <col min="2100" max="2100" width="2.85546875" style="386" customWidth="1"/>
    <col min="2101" max="2104" width="1.7109375" style="386" customWidth="1"/>
    <col min="2105" max="2105" width="2.85546875" style="386" customWidth="1"/>
    <col min="2106" max="2106" width="2" style="386" customWidth="1"/>
    <col min="2107" max="2107" width="3.85546875" style="386" customWidth="1"/>
    <col min="2108" max="2108" width="2" style="386" customWidth="1"/>
    <col min="2109" max="2109" width="3.85546875" style="386" customWidth="1"/>
    <col min="2110" max="2110" width="4.5703125" style="386" customWidth="1"/>
    <col min="2111" max="2111" width="2.140625" style="386" customWidth="1"/>
    <col min="2112" max="2112" width="1.140625" style="386" customWidth="1"/>
    <col min="2113" max="2115" width="1.7109375" style="386" customWidth="1"/>
    <col min="2116" max="2116" width="1" style="386" customWidth="1"/>
    <col min="2117" max="2117" width="1.7109375" style="386" customWidth="1"/>
    <col min="2118" max="2118" width="2.28515625" style="386" customWidth="1"/>
    <col min="2119" max="2123" width="1.7109375" style="386" customWidth="1"/>
    <col min="2124" max="2124" width="0.5703125" style="386" customWidth="1"/>
    <col min="2125" max="2126" width="0" style="386" hidden="1" customWidth="1"/>
    <col min="2127" max="2127" width="1.7109375" style="386" customWidth="1"/>
    <col min="2128" max="2128" width="5.5703125" style="386" customWidth="1"/>
    <col min="2129" max="2129" width="1.5703125" style="386" customWidth="1"/>
    <col min="2130" max="2134" width="12.28515625" style="386" customWidth="1"/>
    <col min="2135" max="2135" width="19" style="386" customWidth="1"/>
    <col min="2136" max="2295" width="12.28515625" style="386" customWidth="1"/>
    <col min="2296" max="2304" width="1.42578125" style="386"/>
    <col min="2305" max="2314" width="1.5703125" style="386" customWidth="1"/>
    <col min="2315" max="2315" width="0.42578125" style="386" customWidth="1"/>
    <col min="2316" max="2317" width="0" style="386" hidden="1" customWidth="1"/>
    <col min="2318" max="2318" width="1.7109375" style="386" customWidth="1"/>
    <col min="2319" max="2349" width="2.42578125" style="386" customWidth="1"/>
    <col min="2350" max="2352" width="1.7109375" style="386" customWidth="1"/>
    <col min="2353" max="2353" width="2.85546875" style="386" customWidth="1"/>
    <col min="2354" max="2354" width="1.7109375" style="386" customWidth="1"/>
    <col min="2355" max="2355" width="1" style="386" customWidth="1"/>
    <col min="2356" max="2356" width="2.85546875" style="386" customWidth="1"/>
    <col min="2357" max="2360" width="1.7109375" style="386" customWidth="1"/>
    <col min="2361" max="2361" width="2.85546875" style="386" customWidth="1"/>
    <col min="2362" max="2362" width="2" style="386" customWidth="1"/>
    <col min="2363" max="2363" width="3.85546875" style="386" customWidth="1"/>
    <col min="2364" max="2364" width="2" style="386" customWidth="1"/>
    <col min="2365" max="2365" width="3.85546875" style="386" customWidth="1"/>
    <col min="2366" max="2366" width="4.5703125" style="386" customWidth="1"/>
    <col min="2367" max="2367" width="2.140625" style="386" customWidth="1"/>
    <col min="2368" max="2368" width="1.140625" style="386" customWidth="1"/>
    <col min="2369" max="2371" width="1.7109375" style="386" customWidth="1"/>
    <col min="2372" max="2372" width="1" style="386" customWidth="1"/>
    <col min="2373" max="2373" width="1.7109375" style="386" customWidth="1"/>
    <col min="2374" max="2374" width="2.28515625" style="386" customWidth="1"/>
    <col min="2375" max="2379" width="1.7109375" style="386" customWidth="1"/>
    <col min="2380" max="2380" width="0.5703125" style="386" customWidth="1"/>
    <col min="2381" max="2382" width="0" style="386" hidden="1" customWidth="1"/>
    <col min="2383" max="2383" width="1.7109375" style="386" customWidth="1"/>
    <col min="2384" max="2384" width="5.5703125" style="386" customWidth="1"/>
    <col min="2385" max="2385" width="1.5703125" style="386" customWidth="1"/>
    <col min="2386" max="2390" width="12.28515625" style="386" customWidth="1"/>
    <col min="2391" max="2391" width="19" style="386" customWidth="1"/>
    <col min="2392" max="2551" width="12.28515625" style="386" customWidth="1"/>
    <col min="2552" max="2560" width="1.42578125" style="386"/>
    <col min="2561" max="2570" width="1.5703125" style="386" customWidth="1"/>
    <col min="2571" max="2571" width="0.42578125" style="386" customWidth="1"/>
    <col min="2572" max="2573" width="0" style="386" hidden="1" customWidth="1"/>
    <col min="2574" max="2574" width="1.7109375" style="386" customWidth="1"/>
    <col min="2575" max="2605" width="2.42578125" style="386" customWidth="1"/>
    <col min="2606" max="2608" width="1.7109375" style="386" customWidth="1"/>
    <col min="2609" max="2609" width="2.85546875" style="386" customWidth="1"/>
    <col min="2610" max="2610" width="1.7109375" style="386" customWidth="1"/>
    <col min="2611" max="2611" width="1" style="386" customWidth="1"/>
    <col min="2612" max="2612" width="2.85546875" style="386" customWidth="1"/>
    <col min="2613" max="2616" width="1.7109375" style="386" customWidth="1"/>
    <col min="2617" max="2617" width="2.85546875" style="386" customWidth="1"/>
    <col min="2618" max="2618" width="2" style="386" customWidth="1"/>
    <col min="2619" max="2619" width="3.85546875" style="386" customWidth="1"/>
    <col min="2620" max="2620" width="2" style="386" customWidth="1"/>
    <col min="2621" max="2621" width="3.85546875" style="386" customWidth="1"/>
    <col min="2622" max="2622" width="4.5703125" style="386" customWidth="1"/>
    <col min="2623" max="2623" width="2.140625" style="386" customWidth="1"/>
    <col min="2624" max="2624" width="1.140625" style="386" customWidth="1"/>
    <col min="2625" max="2627" width="1.7109375" style="386" customWidth="1"/>
    <col min="2628" max="2628" width="1" style="386" customWidth="1"/>
    <col min="2629" max="2629" width="1.7109375" style="386" customWidth="1"/>
    <col min="2630" max="2630" width="2.28515625" style="386" customWidth="1"/>
    <col min="2631" max="2635" width="1.7109375" style="386" customWidth="1"/>
    <col min="2636" max="2636" width="0.5703125" style="386" customWidth="1"/>
    <col min="2637" max="2638" width="0" style="386" hidden="1" customWidth="1"/>
    <col min="2639" max="2639" width="1.7109375" style="386" customWidth="1"/>
    <col min="2640" max="2640" width="5.5703125" style="386" customWidth="1"/>
    <col min="2641" max="2641" width="1.5703125" style="386" customWidth="1"/>
    <col min="2642" max="2646" width="12.28515625" style="386" customWidth="1"/>
    <col min="2647" max="2647" width="19" style="386" customWidth="1"/>
    <col min="2648" max="2807" width="12.28515625" style="386" customWidth="1"/>
    <col min="2808" max="2816" width="1.42578125" style="386"/>
    <col min="2817" max="2826" width="1.5703125" style="386" customWidth="1"/>
    <col min="2827" max="2827" width="0.42578125" style="386" customWidth="1"/>
    <col min="2828" max="2829" width="0" style="386" hidden="1" customWidth="1"/>
    <col min="2830" max="2830" width="1.7109375" style="386" customWidth="1"/>
    <col min="2831" max="2861" width="2.42578125" style="386" customWidth="1"/>
    <col min="2862" max="2864" width="1.7109375" style="386" customWidth="1"/>
    <col min="2865" max="2865" width="2.85546875" style="386" customWidth="1"/>
    <col min="2866" max="2866" width="1.7109375" style="386" customWidth="1"/>
    <col min="2867" max="2867" width="1" style="386" customWidth="1"/>
    <col min="2868" max="2868" width="2.85546875" style="386" customWidth="1"/>
    <col min="2869" max="2872" width="1.7109375" style="386" customWidth="1"/>
    <col min="2873" max="2873" width="2.85546875" style="386" customWidth="1"/>
    <col min="2874" max="2874" width="2" style="386" customWidth="1"/>
    <col min="2875" max="2875" width="3.85546875" style="386" customWidth="1"/>
    <col min="2876" max="2876" width="2" style="386" customWidth="1"/>
    <col min="2877" max="2877" width="3.85546875" style="386" customWidth="1"/>
    <col min="2878" max="2878" width="4.5703125" style="386" customWidth="1"/>
    <col min="2879" max="2879" width="2.140625" style="386" customWidth="1"/>
    <col min="2880" max="2880" width="1.140625" style="386" customWidth="1"/>
    <col min="2881" max="2883" width="1.7109375" style="386" customWidth="1"/>
    <col min="2884" max="2884" width="1" style="386" customWidth="1"/>
    <col min="2885" max="2885" width="1.7109375" style="386" customWidth="1"/>
    <col min="2886" max="2886" width="2.28515625" style="386" customWidth="1"/>
    <col min="2887" max="2891" width="1.7109375" style="386" customWidth="1"/>
    <col min="2892" max="2892" width="0.5703125" style="386" customWidth="1"/>
    <col min="2893" max="2894" width="0" style="386" hidden="1" customWidth="1"/>
    <col min="2895" max="2895" width="1.7109375" style="386" customWidth="1"/>
    <col min="2896" max="2896" width="5.5703125" style="386" customWidth="1"/>
    <col min="2897" max="2897" width="1.5703125" style="386" customWidth="1"/>
    <col min="2898" max="2902" width="12.28515625" style="386" customWidth="1"/>
    <col min="2903" max="2903" width="19" style="386" customWidth="1"/>
    <col min="2904" max="3063" width="12.28515625" style="386" customWidth="1"/>
    <col min="3064" max="3072" width="1.42578125" style="386"/>
    <col min="3073" max="3082" width="1.5703125" style="386" customWidth="1"/>
    <col min="3083" max="3083" width="0.42578125" style="386" customWidth="1"/>
    <col min="3084" max="3085" width="0" style="386" hidden="1" customWidth="1"/>
    <col min="3086" max="3086" width="1.7109375" style="386" customWidth="1"/>
    <col min="3087" max="3117" width="2.42578125" style="386" customWidth="1"/>
    <col min="3118" max="3120" width="1.7109375" style="386" customWidth="1"/>
    <col min="3121" max="3121" width="2.85546875" style="386" customWidth="1"/>
    <col min="3122" max="3122" width="1.7109375" style="386" customWidth="1"/>
    <col min="3123" max="3123" width="1" style="386" customWidth="1"/>
    <col min="3124" max="3124" width="2.85546875" style="386" customWidth="1"/>
    <col min="3125" max="3128" width="1.7109375" style="386" customWidth="1"/>
    <col min="3129" max="3129" width="2.85546875" style="386" customWidth="1"/>
    <col min="3130" max="3130" width="2" style="386" customWidth="1"/>
    <col min="3131" max="3131" width="3.85546875" style="386" customWidth="1"/>
    <col min="3132" max="3132" width="2" style="386" customWidth="1"/>
    <col min="3133" max="3133" width="3.85546875" style="386" customWidth="1"/>
    <col min="3134" max="3134" width="4.5703125" style="386" customWidth="1"/>
    <col min="3135" max="3135" width="2.140625" style="386" customWidth="1"/>
    <col min="3136" max="3136" width="1.140625" style="386" customWidth="1"/>
    <col min="3137" max="3139" width="1.7109375" style="386" customWidth="1"/>
    <col min="3140" max="3140" width="1" style="386" customWidth="1"/>
    <col min="3141" max="3141" width="1.7109375" style="386" customWidth="1"/>
    <col min="3142" max="3142" width="2.28515625" style="386" customWidth="1"/>
    <col min="3143" max="3147" width="1.7109375" style="386" customWidth="1"/>
    <col min="3148" max="3148" width="0.5703125" style="386" customWidth="1"/>
    <col min="3149" max="3150" width="0" style="386" hidden="1" customWidth="1"/>
    <col min="3151" max="3151" width="1.7109375" style="386" customWidth="1"/>
    <col min="3152" max="3152" width="5.5703125" style="386" customWidth="1"/>
    <col min="3153" max="3153" width="1.5703125" style="386" customWidth="1"/>
    <col min="3154" max="3158" width="12.28515625" style="386" customWidth="1"/>
    <col min="3159" max="3159" width="19" style="386" customWidth="1"/>
    <col min="3160" max="3319" width="12.28515625" style="386" customWidth="1"/>
    <col min="3320" max="3328" width="1.42578125" style="386"/>
    <col min="3329" max="3338" width="1.5703125" style="386" customWidth="1"/>
    <col min="3339" max="3339" width="0.42578125" style="386" customWidth="1"/>
    <col min="3340" max="3341" width="0" style="386" hidden="1" customWidth="1"/>
    <col min="3342" max="3342" width="1.7109375" style="386" customWidth="1"/>
    <col min="3343" max="3373" width="2.42578125" style="386" customWidth="1"/>
    <col min="3374" max="3376" width="1.7109375" style="386" customWidth="1"/>
    <col min="3377" max="3377" width="2.85546875" style="386" customWidth="1"/>
    <col min="3378" max="3378" width="1.7109375" style="386" customWidth="1"/>
    <col min="3379" max="3379" width="1" style="386" customWidth="1"/>
    <col min="3380" max="3380" width="2.85546875" style="386" customWidth="1"/>
    <col min="3381" max="3384" width="1.7109375" style="386" customWidth="1"/>
    <col min="3385" max="3385" width="2.85546875" style="386" customWidth="1"/>
    <col min="3386" max="3386" width="2" style="386" customWidth="1"/>
    <col min="3387" max="3387" width="3.85546875" style="386" customWidth="1"/>
    <col min="3388" max="3388" width="2" style="386" customWidth="1"/>
    <col min="3389" max="3389" width="3.85546875" style="386" customWidth="1"/>
    <col min="3390" max="3390" width="4.5703125" style="386" customWidth="1"/>
    <col min="3391" max="3391" width="2.140625" style="386" customWidth="1"/>
    <col min="3392" max="3392" width="1.140625" style="386" customWidth="1"/>
    <col min="3393" max="3395" width="1.7109375" style="386" customWidth="1"/>
    <col min="3396" max="3396" width="1" style="386" customWidth="1"/>
    <col min="3397" max="3397" width="1.7109375" style="386" customWidth="1"/>
    <col min="3398" max="3398" width="2.28515625" style="386" customWidth="1"/>
    <col min="3399" max="3403" width="1.7109375" style="386" customWidth="1"/>
    <col min="3404" max="3404" width="0.5703125" style="386" customWidth="1"/>
    <col min="3405" max="3406" width="0" style="386" hidden="1" customWidth="1"/>
    <col min="3407" max="3407" width="1.7109375" style="386" customWidth="1"/>
    <col min="3408" max="3408" width="5.5703125" style="386" customWidth="1"/>
    <col min="3409" max="3409" width="1.5703125" style="386" customWidth="1"/>
    <col min="3410" max="3414" width="12.28515625" style="386" customWidth="1"/>
    <col min="3415" max="3415" width="19" style="386" customWidth="1"/>
    <col min="3416" max="3575" width="12.28515625" style="386" customWidth="1"/>
    <col min="3576" max="3584" width="1.42578125" style="386"/>
    <col min="3585" max="3594" width="1.5703125" style="386" customWidth="1"/>
    <col min="3595" max="3595" width="0.42578125" style="386" customWidth="1"/>
    <col min="3596" max="3597" width="0" style="386" hidden="1" customWidth="1"/>
    <col min="3598" max="3598" width="1.7109375" style="386" customWidth="1"/>
    <col min="3599" max="3629" width="2.42578125" style="386" customWidth="1"/>
    <col min="3630" max="3632" width="1.7109375" style="386" customWidth="1"/>
    <col min="3633" max="3633" width="2.85546875" style="386" customWidth="1"/>
    <col min="3634" max="3634" width="1.7109375" style="386" customWidth="1"/>
    <col min="3635" max="3635" width="1" style="386" customWidth="1"/>
    <col min="3636" max="3636" width="2.85546875" style="386" customWidth="1"/>
    <col min="3637" max="3640" width="1.7109375" style="386" customWidth="1"/>
    <col min="3641" max="3641" width="2.85546875" style="386" customWidth="1"/>
    <col min="3642" max="3642" width="2" style="386" customWidth="1"/>
    <col min="3643" max="3643" width="3.85546875" style="386" customWidth="1"/>
    <col min="3644" max="3644" width="2" style="386" customWidth="1"/>
    <col min="3645" max="3645" width="3.85546875" style="386" customWidth="1"/>
    <col min="3646" max="3646" width="4.5703125" style="386" customWidth="1"/>
    <col min="3647" max="3647" width="2.140625" style="386" customWidth="1"/>
    <col min="3648" max="3648" width="1.140625" style="386" customWidth="1"/>
    <col min="3649" max="3651" width="1.7109375" style="386" customWidth="1"/>
    <col min="3652" max="3652" width="1" style="386" customWidth="1"/>
    <col min="3653" max="3653" width="1.7109375" style="386" customWidth="1"/>
    <col min="3654" max="3654" width="2.28515625" style="386" customWidth="1"/>
    <col min="3655" max="3659" width="1.7109375" style="386" customWidth="1"/>
    <col min="3660" max="3660" width="0.5703125" style="386" customWidth="1"/>
    <col min="3661" max="3662" width="0" style="386" hidden="1" customWidth="1"/>
    <col min="3663" max="3663" width="1.7109375" style="386" customWidth="1"/>
    <col min="3664" max="3664" width="5.5703125" style="386" customWidth="1"/>
    <col min="3665" max="3665" width="1.5703125" style="386" customWidth="1"/>
    <col min="3666" max="3670" width="12.28515625" style="386" customWidth="1"/>
    <col min="3671" max="3671" width="19" style="386" customWidth="1"/>
    <col min="3672" max="3831" width="12.28515625" style="386" customWidth="1"/>
    <col min="3832" max="3840" width="1.42578125" style="386"/>
    <col min="3841" max="3850" width="1.5703125" style="386" customWidth="1"/>
    <col min="3851" max="3851" width="0.42578125" style="386" customWidth="1"/>
    <col min="3852" max="3853" width="0" style="386" hidden="1" customWidth="1"/>
    <col min="3854" max="3854" width="1.7109375" style="386" customWidth="1"/>
    <col min="3855" max="3885" width="2.42578125" style="386" customWidth="1"/>
    <col min="3886" max="3888" width="1.7109375" style="386" customWidth="1"/>
    <col min="3889" max="3889" width="2.85546875" style="386" customWidth="1"/>
    <col min="3890" max="3890" width="1.7109375" style="386" customWidth="1"/>
    <col min="3891" max="3891" width="1" style="386" customWidth="1"/>
    <col min="3892" max="3892" width="2.85546875" style="386" customWidth="1"/>
    <col min="3893" max="3896" width="1.7109375" style="386" customWidth="1"/>
    <col min="3897" max="3897" width="2.85546875" style="386" customWidth="1"/>
    <col min="3898" max="3898" width="2" style="386" customWidth="1"/>
    <col min="3899" max="3899" width="3.85546875" style="386" customWidth="1"/>
    <col min="3900" max="3900" width="2" style="386" customWidth="1"/>
    <col min="3901" max="3901" width="3.85546875" style="386" customWidth="1"/>
    <col min="3902" max="3902" width="4.5703125" style="386" customWidth="1"/>
    <col min="3903" max="3903" width="2.140625" style="386" customWidth="1"/>
    <col min="3904" max="3904" width="1.140625" style="386" customWidth="1"/>
    <col min="3905" max="3907" width="1.7109375" style="386" customWidth="1"/>
    <col min="3908" max="3908" width="1" style="386" customWidth="1"/>
    <col min="3909" max="3909" width="1.7109375" style="386" customWidth="1"/>
    <col min="3910" max="3910" width="2.28515625" style="386" customWidth="1"/>
    <col min="3911" max="3915" width="1.7109375" style="386" customWidth="1"/>
    <col min="3916" max="3916" width="0.5703125" style="386" customWidth="1"/>
    <col min="3917" max="3918" width="0" style="386" hidden="1" customWidth="1"/>
    <col min="3919" max="3919" width="1.7109375" style="386" customWidth="1"/>
    <col min="3920" max="3920" width="5.5703125" style="386" customWidth="1"/>
    <col min="3921" max="3921" width="1.5703125" style="386" customWidth="1"/>
    <col min="3922" max="3926" width="12.28515625" style="386" customWidth="1"/>
    <col min="3927" max="3927" width="19" style="386" customWidth="1"/>
    <col min="3928" max="4087" width="12.28515625" style="386" customWidth="1"/>
    <col min="4088" max="4096" width="1.42578125" style="386"/>
    <col min="4097" max="4106" width="1.5703125" style="386" customWidth="1"/>
    <col min="4107" max="4107" width="0.42578125" style="386" customWidth="1"/>
    <col min="4108" max="4109" width="0" style="386" hidden="1" customWidth="1"/>
    <col min="4110" max="4110" width="1.7109375" style="386" customWidth="1"/>
    <col min="4111" max="4141" width="2.42578125" style="386" customWidth="1"/>
    <col min="4142" max="4144" width="1.7109375" style="386" customWidth="1"/>
    <col min="4145" max="4145" width="2.85546875" style="386" customWidth="1"/>
    <col min="4146" max="4146" width="1.7109375" style="386" customWidth="1"/>
    <col min="4147" max="4147" width="1" style="386" customWidth="1"/>
    <col min="4148" max="4148" width="2.85546875" style="386" customWidth="1"/>
    <col min="4149" max="4152" width="1.7109375" style="386" customWidth="1"/>
    <col min="4153" max="4153" width="2.85546875" style="386" customWidth="1"/>
    <col min="4154" max="4154" width="2" style="386" customWidth="1"/>
    <col min="4155" max="4155" width="3.85546875" style="386" customWidth="1"/>
    <col min="4156" max="4156" width="2" style="386" customWidth="1"/>
    <col min="4157" max="4157" width="3.85546875" style="386" customWidth="1"/>
    <col min="4158" max="4158" width="4.5703125" style="386" customWidth="1"/>
    <col min="4159" max="4159" width="2.140625" style="386" customWidth="1"/>
    <col min="4160" max="4160" width="1.140625" style="386" customWidth="1"/>
    <col min="4161" max="4163" width="1.7109375" style="386" customWidth="1"/>
    <col min="4164" max="4164" width="1" style="386" customWidth="1"/>
    <col min="4165" max="4165" width="1.7109375" style="386" customWidth="1"/>
    <col min="4166" max="4166" width="2.28515625" style="386" customWidth="1"/>
    <col min="4167" max="4171" width="1.7109375" style="386" customWidth="1"/>
    <col min="4172" max="4172" width="0.5703125" style="386" customWidth="1"/>
    <col min="4173" max="4174" width="0" style="386" hidden="1" customWidth="1"/>
    <col min="4175" max="4175" width="1.7109375" style="386" customWidth="1"/>
    <col min="4176" max="4176" width="5.5703125" style="386" customWidth="1"/>
    <col min="4177" max="4177" width="1.5703125" style="386" customWidth="1"/>
    <col min="4178" max="4182" width="12.28515625" style="386" customWidth="1"/>
    <col min="4183" max="4183" width="19" style="386" customWidth="1"/>
    <col min="4184" max="4343" width="12.28515625" style="386" customWidth="1"/>
    <col min="4344" max="4352" width="1.42578125" style="386"/>
    <col min="4353" max="4362" width="1.5703125" style="386" customWidth="1"/>
    <col min="4363" max="4363" width="0.42578125" style="386" customWidth="1"/>
    <col min="4364" max="4365" width="0" style="386" hidden="1" customWidth="1"/>
    <col min="4366" max="4366" width="1.7109375" style="386" customWidth="1"/>
    <col min="4367" max="4397" width="2.42578125" style="386" customWidth="1"/>
    <col min="4398" max="4400" width="1.7109375" style="386" customWidth="1"/>
    <col min="4401" max="4401" width="2.85546875" style="386" customWidth="1"/>
    <col min="4402" max="4402" width="1.7109375" style="386" customWidth="1"/>
    <col min="4403" max="4403" width="1" style="386" customWidth="1"/>
    <col min="4404" max="4404" width="2.85546875" style="386" customWidth="1"/>
    <col min="4405" max="4408" width="1.7109375" style="386" customWidth="1"/>
    <col min="4409" max="4409" width="2.85546875" style="386" customWidth="1"/>
    <col min="4410" max="4410" width="2" style="386" customWidth="1"/>
    <col min="4411" max="4411" width="3.85546875" style="386" customWidth="1"/>
    <col min="4412" max="4412" width="2" style="386" customWidth="1"/>
    <col min="4413" max="4413" width="3.85546875" style="386" customWidth="1"/>
    <col min="4414" max="4414" width="4.5703125" style="386" customWidth="1"/>
    <col min="4415" max="4415" width="2.140625" style="386" customWidth="1"/>
    <col min="4416" max="4416" width="1.140625" style="386" customWidth="1"/>
    <col min="4417" max="4419" width="1.7109375" style="386" customWidth="1"/>
    <col min="4420" max="4420" width="1" style="386" customWidth="1"/>
    <col min="4421" max="4421" width="1.7109375" style="386" customWidth="1"/>
    <col min="4422" max="4422" width="2.28515625" style="386" customWidth="1"/>
    <col min="4423" max="4427" width="1.7109375" style="386" customWidth="1"/>
    <col min="4428" max="4428" width="0.5703125" style="386" customWidth="1"/>
    <col min="4429" max="4430" width="0" style="386" hidden="1" customWidth="1"/>
    <col min="4431" max="4431" width="1.7109375" style="386" customWidth="1"/>
    <col min="4432" max="4432" width="5.5703125" style="386" customWidth="1"/>
    <col min="4433" max="4433" width="1.5703125" style="386" customWidth="1"/>
    <col min="4434" max="4438" width="12.28515625" style="386" customWidth="1"/>
    <col min="4439" max="4439" width="19" style="386" customWidth="1"/>
    <col min="4440" max="4599" width="12.28515625" style="386" customWidth="1"/>
    <col min="4600" max="4608" width="1.42578125" style="386"/>
    <col min="4609" max="4618" width="1.5703125" style="386" customWidth="1"/>
    <col min="4619" max="4619" width="0.42578125" style="386" customWidth="1"/>
    <col min="4620" max="4621" width="0" style="386" hidden="1" customWidth="1"/>
    <col min="4622" max="4622" width="1.7109375" style="386" customWidth="1"/>
    <col min="4623" max="4653" width="2.42578125" style="386" customWidth="1"/>
    <col min="4654" max="4656" width="1.7109375" style="386" customWidth="1"/>
    <col min="4657" max="4657" width="2.85546875" style="386" customWidth="1"/>
    <col min="4658" max="4658" width="1.7109375" style="386" customWidth="1"/>
    <col min="4659" max="4659" width="1" style="386" customWidth="1"/>
    <col min="4660" max="4660" width="2.85546875" style="386" customWidth="1"/>
    <col min="4661" max="4664" width="1.7109375" style="386" customWidth="1"/>
    <col min="4665" max="4665" width="2.85546875" style="386" customWidth="1"/>
    <col min="4666" max="4666" width="2" style="386" customWidth="1"/>
    <col min="4667" max="4667" width="3.85546875" style="386" customWidth="1"/>
    <col min="4668" max="4668" width="2" style="386" customWidth="1"/>
    <col min="4669" max="4669" width="3.85546875" style="386" customWidth="1"/>
    <col min="4670" max="4670" width="4.5703125" style="386" customWidth="1"/>
    <col min="4671" max="4671" width="2.140625" style="386" customWidth="1"/>
    <col min="4672" max="4672" width="1.140625" style="386" customWidth="1"/>
    <col min="4673" max="4675" width="1.7109375" style="386" customWidth="1"/>
    <col min="4676" max="4676" width="1" style="386" customWidth="1"/>
    <col min="4677" max="4677" width="1.7109375" style="386" customWidth="1"/>
    <col min="4678" max="4678" width="2.28515625" style="386" customWidth="1"/>
    <col min="4679" max="4683" width="1.7109375" style="386" customWidth="1"/>
    <col min="4684" max="4684" width="0.5703125" style="386" customWidth="1"/>
    <col min="4685" max="4686" width="0" style="386" hidden="1" customWidth="1"/>
    <col min="4687" max="4687" width="1.7109375" style="386" customWidth="1"/>
    <col min="4688" max="4688" width="5.5703125" style="386" customWidth="1"/>
    <col min="4689" max="4689" width="1.5703125" style="386" customWidth="1"/>
    <col min="4690" max="4694" width="12.28515625" style="386" customWidth="1"/>
    <col min="4695" max="4695" width="19" style="386" customWidth="1"/>
    <col min="4696" max="4855" width="12.28515625" style="386" customWidth="1"/>
    <col min="4856" max="4864" width="1.42578125" style="386"/>
    <col min="4865" max="4874" width="1.5703125" style="386" customWidth="1"/>
    <col min="4875" max="4875" width="0.42578125" style="386" customWidth="1"/>
    <col min="4876" max="4877" width="0" style="386" hidden="1" customWidth="1"/>
    <col min="4878" max="4878" width="1.7109375" style="386" customWidth="1"/>
    <col min="4879" max="4909" width="2.42578125" style="386" customWidth="1"/>
    <col min="4910" max="4912" width="1.7109375" style="386" customWidth="1"/>
    <col min="4913" max="4913" width="2.85546875" style="386" customWidth="1"/>
    <col min="4914" max="4914" width="1.7109375" style="386" customWidth="1"/>
    <col min="4915" max="4915" width="1" style="386" customWidth="1"/>
    <col min="4916" max="4916" width="2.85546875" style="386" customWidth="1"/>
    <col min="4917" max="4920" width="1.7109375" style="386" customWidth="1"/>
    <col min="4921" max="4921" width="2.85546875" style="386" customWidth="1"/>
    <col min="4922" max="4922" width="2" style="386" customWidth="1"/>
    <col min="4923" max="4923" width="3.85546875" style="386" customWidth="1"/>
    <col min="4924" max="4924" width="2" style="386" customWidth="1"/>
    <col min="4925" max="4925" width="3.85546875" style="386" customWidth="1"/>
    <col min="4926" max="4926" width="4.5703125" style="386" customWidth="1"/>
    <col min="4927" max="4927" width="2.140625" style="386" customWidth="1"/>
    <col min="4928" max="4928" width="1.140625" style="386" customWidth="1"/>
    <col min="4929" max="4931" width="1.7109375" style="386" customWidth="1"/>
    <col min="4932" max="4932" width="1" style="386" customWidth="1"/>
    <col min="4933" max="4933" width="1.7109375" style="386" customWidth="1"/>
    <col min="4934" max="4934" width="2.28515625" style="386" customWidth="1"/>
    <col min="4935" max="4939" width="1.7109375" style="386" customWidth="1"/>
    <col min="4940" max="4940" width="0.5703125" style="386" customWidth="1"/>
    <col min="4941" max="4942" width="0" style="386" hidden="1" customWidth="1"/>
    <col min="4943" max="4943" width="1.7109375" style="386" customWidth="1"/>
    <col min="4944" max="4944" width="5.5703125" style="386" customWidth="1"/>
    <col min="4945" max="4945" width="1.5703125" style="386" customWidth="1"/>
    <col min="4946" max="4950" width="12.28515625" style="386" customWidth="1"/>
    <col min="4951" max="4951" width="19" style="386" customWidth="1"/>
    <col min="4952" max="5111" width="12.28515625" style="386" customWidth="1"/>
    <col min="5112" max="5120" width="1.42578125" style="386"/>
    <col min="5121" max="5130" width="1.5703125" style="386" customWidth="1"/>
    <col min="5131" max="5131" width="0.42578125" style="386" customWidth="1"/>
    <col min="5132" max="5133" width="0" style="386" hidden="1" customWidth="1"/>
    <col min="5134" max="5134" width="1.7109375" style="386" customWidth="1"/>
    <col min="5135" max="5165" width="2.42578125" style="386" customWidth="1"/>
    <col min="5166" max="5168" width="1.7109375" style="386" customWidth="1"/>
    <col min="5169" max="5169" width="2.85546875" style="386" customWidth="1"/>
    <col min="5170" max="5170" width="1.7109375" style="386" customWidth="1"/>
    <col min="5171" max="5171" width="1" style="386" customWidth="1"/>
    <col min="5172" max="5172" width="2.85546875" style="386" customWidth="1"/>
    <col min="5173" max="5176" width="1.7109375" style="386" customWidth="1"/>
    <col min="5177" max="5177" width="2.85546875" style="386" customWidth="1"/>
    <col min="5178" max="5178" width="2" style="386" customWidth="1"/>
    <col min="5179" max="5179" width="3.85546875" style="386" customWidth="1"/>
    <col min="5180" max="5180" width="2" style="386" customWidth="1"/>
    <col min="5181" max="5181" width="3.85546875" style="386" customWidth="1"/>
    <col min="5182" max="5182" width="4.5703125" style="386" customWidth="1"/>
    <col min="5183" max="5183" width="2.140625" style="386" customWidth="1"/>
    <col min="5184" max="5184" width="1.140625" style="386" customWidth="1"/>
    <col min="5185" max="5187" width="1.7109375" style="386" customWidth="1"/>
    <col min="5188" max="5188" width="1" style="386" customWidth="1"/>
    <col min="5189" max="5189" width="1.7109375" style="386" customWidth="1"/>
    <col min="5190" max="5190" width="2.28515625" style="386" customWidth="1"/>
    <col min="5191" max="5195" width="1.7109375" style="386" customWidth="1"/>
    <col min="5196" max="5196" width="0.5703125" style="386" customWidth="1"/>
    <col min="5197" max="5198" width="0" style="386" hidden="1" customWidth="1"/>
    <col min="5199" max="5199" width="1.7109375" style="386" customWidth="1"/>
    <col min="5200" max="5200" width="5.5703125" style="386" customWidth="1"/>
    <col min="5201" max="5201" width="1.5703125" style="386" customWidth="1"/>
    <col min="5202" max="5206" width="12.28515625" style="386" customWidth="1"/>
    <col min="5207" max="5207" width="19" style="386" customWidth="1"/>
    <col min="5208" max="5367" width="12.28515625" style="386" customWidth="1"/>
    <col min="5368" max="5376" width="1.42578125" style="386"/>
    <col min="5377" max="5386" width="1.5703125" style="386" customWidth="1"/>
    <col min="5387" max="5387" width="0.42578125" style="386" customWidth="1"/>
    <col min="5388" max="5389" width="0" style="386" hidden="1" customWidth="1"/>
    <col min="5390" max="5390" width="1.7109375" style="386" customWidth="1"/>
    <col min="5391" max="5421" width="2.42578125" style="386" customWidth="1"/>
    <col min="5422" max="5424" width="1.7109375" style="386" customWidth="1"/>
    <col min="5425" max="5425" width="2.85546875" style="386" customWidth="1"/>
    <col min="5426" max="5426" width="1.7109375" style="386" customWidth="1"/>
    <col min="5427" max="5427" width="1" style="386" customWidth="1"/>
    <col min="5428" max="5428" width="2.85546875" style="386" customWidth="1"/>
    <col min="5429" max="5432" width="1.7109375" style="386" customWidth="1"/>
    <col min="5433" max="5433" width="2.85546875" style="386" customWidth="1"/>
    <col min="5434" max="5434" width="2" style="386" customWidth="1"/>
    <col min="5435" max="5435" width="3.85546875" style="386" customWidth="1"/>
    <col min="5436" max="5436" width="2" style="386" customWidth="1"/>
    <col min="5437" max="5437" width="3.85546875" style="386" customWidth="1"/>
    <col min="5438" max="5438" width="4.5703125" style="386" customWidth="1"/>
    <col min="5439" max="5439" width="2.140625" style="386" customWidth="1"/>
    <col min="5440" max="5440" width="1.140625" style="386" customWidth="1"/>
    <col min="5441" max="5443" width="1.7109375" style="386" customWidth="1"/>
    <col min="5444" max="5444" width="1" style="386" customWidth="1"/>
    <col min="5445" max="5445" width="1.7109375" style="386" customWidth="1"/>
    <col min="5446" max="5446" width="2.28515625" style="386" customWidth="1"/>
    <col min="5447" max="5451" width="1.7109375" style="386" customWidth="1"/>
    <col min="5452" max="5452" width="0.5703125" style="386" customWidth="1"/>
    <col min="5453" max="5454" width="0" style="386" hidden="1" customWidth="1"/>
    <col min="5455" max="5455" width="1.7109375" style="386" customWidth="1"/>
    <col min="5456" max="5456" width="5.5703125" style="386" customWidth="1"/>
    <col min="5457" max="5457" width="1.5703125" style="386" customWidth="1"/>
    <col min="5458" max="5462" width="12.28515625" style="386" customWidth="1"/>
    <col min="5463" max="5463" width="19" style="386" customWidth="1"/>
    <col min="5464" max="5623" width="12.28515625" style="386" customWidth="1"/>
    <col min="5624" max="5632" width="1.42578125" style="386"/>
    <col min="5633" max="5642" width="1.5703125" style="386" customWidth="1"/>
    <col min="5643" max="5643" width="0.42578125" style="386" customWidth="1"/>
    <col min="5644" max="5645" width="0" style="386" hidden="1" customWidth="1"/>
    <col min="5646" max="5646" width="1.7109375" style="386" customWidth="1"/>
    <col min="5647" max="5677" width="2.42578125" style="386" customWidth="1"/>
    <col min="5678" max="5680" width="1.7109375" style="386" customWidth="1"/>
    <col min="5681" max="5681" width="2.85546875" style="386" customWidth="1"/>
    <col min="5682" max="5682" width="1.7109375" style="386" customWidth="1"/>
    <col min="5683" max="5683" width="1" style="386" customWidth="1"/>
    <col min="5684" max="5684" width="2.85546875" style="386" customWidth="1"/>
    <col min="5685" max="5688" width="1.7109375" style="386" customWidth="1"/>
    <col min="5689" max="5689" width="2.85546875" style="386" customWidth="1"/>
    <col min="5690" max="5690" width="2" style="386" customWidth="1"/>
    <col min="5691" max="5691" width="3.85546875" style="386" customWidth="1"/>
    <col min="5692" max="5692" width="2" style="386" customWidth="1"/>
    <col min="5693" max="5693" width="3.85546875" style="386" customWidth="1"/>
    <col min="5694" max="5694" width="4.5703125" style="386" customWidth="1"/>
    <col min="5695" max="5695" width="2.140625" style="386" customWidth="1"/>
    <col min="5696" max="5696" width="1.140625" style="386" customWidth="1"/>
    <col min="5697" max="5699" width="1.7109375" style="386" customWidth="1"/>
    <col min="5700" max="5700" width="1" style="386" customWidth="1"/>
    <col min="5701" max="5701" width="1.7109375" style="386" customWidth="1"/>
    <col min="5702" max="5702" width="2.28515625" style="386" customWidth="1"/>
    <col min="5703" max="5707" width="1.7109375" style="386" customWidth="1"/>
    <col min="5708" max="5708" width="0.5703125" style="386" customWidth="1"/>
    <col min="5709" max="5710" width="0" style="386" hidden="1" customWidth="1"/>
    <col min="5711" max="5711" width="1.7109375" style="386" customWidth="1"/>
    <col min="5712" max="5712" width="5.5703125" style="386" customWidth="1"/>
    <col min="5713" max="5713" width="1.5703125" style="386" customWidth="1"/>
    <col min="5714" max="5718" width="12.28515625" style="386" customWidth="1"/>
    <col min="5719" max="5719" width="19" style="386" customWidth="1"/>
    <col min="5720" max="5879" width="12.28515625" style="386" customWidth="1"/>
    <col min="5880" max="5888" width="1.42578125" style="386"/>
    <col min="5889" max="5898" width="1.5703125" style="386" customWidth="1"/>
    <col min="5899" max="5899" width="0.42578125" style="386" customWidth="1"/>
    <col min="5900" max="5901" width="0" style="386" hidden="1" customWidth="1"/>
    <col min="5902" max="5902" width="1.7109375" style="386" customWidth="1"/>
    <col min="5903" max="5933" width="2.42578125" style="386" customWidth="1"/>
    <col min="5934" max="5936" width="1.7109375" style="386" customWidth="1"/>
    <col min="5937" max="5937" width="2.85546875" style="386" customWidth="1"/>
    <col min="5938" max="5938" width="1.7109375" style="386" customWidth="1"/>
    <col min="5939" max="5939" width="1" style="386" customWidth="1"/>
    <col min="5940" max="5940" width="2.85546875" style="386" customWidth="1"/>
    <col min="5941" max="5944" width="1.7109375" style="386" customWidth="1"/>
    <col min="5945" max="5945" width="2.85546875" style="386" customWidth="1"/>
    <col min="5946" max="5946" width="2" style="386" customWidth="1"/>
    <col min="5947" max="5947" width="3.85546875" style="386" customWidth="1"/>
    <col min="5948" max="5948" width="2" style="386" customWidth="1"/>
    <col min="5949" max="5949" width="3.85546875" style="386" customWidth="1"/>
    <col min="5950" max="5950" width="4.5703125" style="386" customWidth="1"/>
    <col min="5951" max="5951" width="2.140625" style="386" customWidth="1"/>
    <col min="5952" max="5952" width="1.140625" style="386" customWidth="1"/>
    <col min="5953" max="5955" width="1.7109375" style="386" customWidth="1"/>
    <col min="5956" max="5956" width="1" style="386" customWidth="1"/>
    <col min="5957" max="5957" width="1.7109375" style="386" customWidth="1"/>
    <col min="5958" max="5958" width="2.28515625" style="386" customWidth="1"/>
    <col min="5959" max="5963" width="1.7109375" style="386" customWidth="1"/>
    <col min="5964" max="5964" width="0.5703125" style="386" customWidth="1"/>
    <col min="5965" max="5966" width="0" style="386" hidden="1" customWidth="1"/>
    <col min="5967" max="5967" width="1.7109375" style="386" customWidth="1"/>
    <col min="5968" max="5968" width="5.5703125" style="386" customWidth="1"/>
    <col min="5969" max="5969" width="1.5703125" style="386" customWidth="1"/>
    <col min="5970" max="5974" width="12.28515625" style="386" customWidth="1"/>
    <col min="5975" max="5975" width="19" style="386" customWidth="1"/>
    <col min="5976" max="6135" width="12.28515625" style="386" customWidth="1"/>
    <col min="6136" max="6144" width="1.42578125" style="386"/>
    <col min="6145" max="6154" width="1.5703125" style="386" customWidth="1"/>
    <col min="6155" max="6155" width="0.42578125" style="386" customWidth="1"/>
    <col min="6156" max="6157" width="0" style="386" hidden="1" customWidth="1"/>
    <col min="6158" max="6158" width="1.7109375" style="386" customWidth="1"/>
    <col min="6159" max="6189" width="2.42578125" style="386" customWidth="1"/>
    <col min="6190" max="6192" width="1.7109375" style="386" customWidth="1"/>
    <col min="6193" max="6193" width="2.85546875" style="386" customWidth="1"/>
    <col min="6194" max="6194" width="1.7109375" style="386" customWidth="1"/>
    <col min="6195" max="6195" width="1" style="386" customWidth="1"/>
    <col min="6196" max="6196" width="2.85546875" style="386" customWidth="1"/>
    <col min="6197" max="6200" width="1.7109375" style="386" customWidth="1"/>
    <col min="6201" max="6201" width="2.85546875" style="386" customWidth="1"/>
    <col min="6202" max="6202" width="2" style="386" customWidth="1"/>
    <col min="6203" max="6203" width="3.85546875" style="386" customWidth="1"/>
    <col min="6204" max="6204" width="2" style="386" customWidth="1"/>
    <col min="6205" max="6205" width="3.85546875" style="386" customWidth="1"/>
    <col min="6206" max="6206" width="4.5703125" style="386" customWidth="1"/>
    <col min="6207" max="6207" width="2.140625" style="386" customWidth="1"/>
    <col min="6208" max="6208" width="1.140625" style="386" customWidth="1"/>
    <col min="6209" max="6211" width="1.7109375" style="386" customWidth="1"/>
    <col min="6212" max="6212" width="1" style="386" customWidth="1"/>
    <col min="6213" max="6213" width="1.7109375" style="386" customWidth="1"/>
    <col min="6214" max="6214" width="2.28515625" style="386" customWidth="1"/>
    <col min="6215" max="6219" width="1.7109375" style="386" customWidth="1"/>
    <col min="6220" max="6220" width="0.5703125" style="386" customWidth="1"/>
    <col min="6221" max="6222" width="0" style="386" hidden="1" customWidth="1"/>
    <col min="6223" max="6223" width="1.7109375" style="386" customWidth="1"/>
    <col min="6224" max="6224" width="5.5703125" style="386" customWidth="1"/>
    <col min="6225" max="6225" width="1.5703125" style="386" customWidth="1"/>
    <col min="6226" max="6230" width="12.28515625" style="386" customWidth="1"/>
    <col min="6231" max="6231" width="19" style="386" customWidth="1"/>
    <col min="6232" max="6391" width="12.28515625" style="386" customWidth="1"/>
    <col min="6392" max="6400" width="1.42578125" style="386"/>
    <col min="6401" max="6410" width="1.5703125" style="386" customWidth="1"/>
    <col min="6411" max="6411" width="0.42578125" style="386" customWidth="1"/>
    <col min="6412" max="6413" width="0" style="386" hidden="1" customWidth="1"/>
    <col min="6414" max="6414" width="1.7109375" style="386" customWidth="1"/>
    <col min="6415" max="6445" width="2.42578125" style="386" customWidth="1"/>
    <col min="6446" max="6448" width="1.7109375" style="386" customWidth="1"/>
    <col min="6449" max="6449" width="2.85546875" style="386" customWidth="1"/>
    <col min="6450" max="6450" width="1.7109375" style="386" customWidth="1"/>
    <col min="6451" max="6451" width="1" style="386" customWidth="1"/>
    <col min="6452" max="6452" width="2.85546875" style="386" customWidth="1"/>
    <col min="6453" max="6456" width="1.7109375" style="386" customWidth="1"/>
    <col min="6457" max="6457" width="2.85546875" style="386" customWidth="1"/>
    <col min="6458" max="6458" width="2" style="386" customWidth="1"/>
    <col min="6459" max="6459" width="3.85546875" style="386" customWidth="1"/>
    <col min="6460" max="6460" width="2" style="386" customWidth="1"/>
    <col min="6461" max="6461" width="3.85546875" style="386" customWidth="1"/>
    <col min="6462" max="6462" width="4.5703125" style="386" customWidth="1"/>
    <col min="6463" max="6463" width="2.140625" style="386" customWidth="1"/>
    <col min="6464" max="6464" width="1.140625" style="386" customWidth="1"/>
    <col min="6465" max="6467" width="1.7109375" style="386" customWidth="1"/>
    <col min="6468" max="6468" width="1" style="386" customWidth="1"/>
    <col min="6469" max="6469" width="1.7109375" style="386" customWidth="1"/>
    <col min="6470" max="6470" width="2.28515625" style="386" customWidth="1"/>
    <col min="6471" max="6475" width="1.7109375" style="386" customWidth="1"/>
    <col min="6476" max="6476" width="0.5703125" style="386" customWidth="1"/>
    <col min="6477" max="6478" width="0" style="386" hidden="1" customWidth="1"/>
    <col min="6479" max="6479" width="1.7109375" style="386" customWidth="1"/>
    <col min="6480" max="6480" width="5.5703125" style="386" customWidth="1"/>
    <col min="6481" max="6481" width="1.5703125" style="386" customWidth="1"/>
    <col min="6482" max="6486" width="12.28515625" style="386" customWidth="1"/>
    <col min="6487" max="6487" width="19" style="386" customWidth="1"/>
    <col min="6488" max="6647" width="12.28515625" style="386" customWidth="1"/>
    <col min="6648" max="6656" width="1.42578125" style="386"/>
    <col min="6657" max="6666" width="1.5703125" style="386" customWidth="1"/>
    <col min="6667" max="6667" width="0.42578125" style="386" customWidth="1"/>
    <col min="6668" max="6669" width="0" style="386" hidden="1" customWidth="1"/>
    <col min="6670" max="6670" width="1.7109375" style="386" customWidth="1"/>
    <col min="6671" max="6701" width="2.42578125" style="386" customWidth="1"/>
    <col min="6702" max="6704" width="1.7109375" style="386" customWidth="1"/>
    <col min="6705" max="6705" width="2.85546875" style="386" customWidth="1"/>
    <col min="6706" max="6706" width="1.7109375" style="386" customWidth="1"/>
    <col min="6707" max="6707" width="1" style="386" customWidth="1"/>
    <col min="6708" max="6708" width="2.85546875" style="386" customWidth="1"/>
    <col min="6709" max="6712" width="1.7109375" style="386" customWidth="1"/>
    <col min="6713" max="6713" width="2.85546875" style="386" customWidth="1"/>
    <col min="6714" max="6714" width="2" style="386" customWidth="1"/>
    <col min="6715" max="6715" width="3.85546875" style="386" customWidth="1"/>
    <col min="6716" max="6716" width="2" style="386" customWidth="1"/>
    <col min="6717" max="6717" width="3.85546875" style="386" customWidth="1"/>
    <col min="6718" max="6718" width="4.5703125" style="386" customWidth="1"/>
    <col min="6719" max="6719" width="2.140625" style="386" customWidth="1"/>
    <col min="6720" max="6720" width="1.140625" style="386" customWidth="1"/>
    <col min="6721" max="6723" width="1.7109375" style="386" customWidth="1"/>
    <col min="6724" max="6724" width="1" style="386" customWidth="1"/>
    <col min="6725" max="6725" width="1.7109375" style="386" customWidth="1"/>
    <col min="6726" max="6726" width="2.28515625" style="386" customWidth="1"/>
    <col min="6727" max="6731" width="1.7109375" style="386" customWidth="1"/>
    <col min="6732" max="6732" width="0.5703125" style="386" customWidth="1"/>
    <col min="6733" max="6734" width="0" style="386" hidden="1" customWidth="1"/>
    <col min="6735" max="6735" width="1.7109375" style="386" customWidth="1"/>
    <col min="6736" max="6736" width="5.5703125" style="386" customWidth="1"/>
    <col min="6737" max="6737" width="1.5703125" style="386" customWidth="1"/>
    <col min="6738" max="6742" width="12.28515625" style="386" customWidth="1"/>
    <col min="6743" max="6743" width="19" style="386" customWidth="1"/>
    <col min="6744" max="6903" width="12.28515625" style="386" customWidth="1"/>
    <col min="6904" max="6912" width="1.42578125" style="386"/>
    <col min="6913" max="6922" width="1.5703125" style="386" customWidth="1"/>
    <col min="6923" max="6923" width="0.42578125" style="386" customWidth="1"/>
    <col min="6924" max="6925" width="0" style="386" hidden="1" customWidth="1"/>
    <col min="6926" max="6926" width="1.7109375" style="386" customWidth="1"/>
    <col min="6927" max="6957" width="2.42578125" style="386" customWidth="1"/>
    <col min="6958" max="6960" width="1.7109375" style="386" customWidth="1"/>
    <col min="6961" max="6961" width="2.85546875" style="386" customWidth="1"/>
    <col min="6962" max="6962" width="1.7109375" style="386" customWidth="1"/>
    <col min="6963" max="6963" width="1" style="386" customWidth="1"/>
    <col min="6964" max="6964" width="2.85546875" style="386" customWidth="1"/>
    <col min="6965" max="6968" width="1.7109375" style="386" customWidth="1"/>
    <col min="6969" max="6969" width="2.85546875" style="386" customWidth="1"/>
    <col min="6970" max="6970" width="2" style="386" customWidth="1"/>
    <col min="6971" max="6971" width="3.85546875" style="386" customWidth="1"/>
    <col min="6972" max="6972" width="2" style="386" customWidth="1"/>
    <col min="6973" max="6973" width="3.85546875" style="386" customWidth="1"/>
    <col min="6974" max="6974" width="4.5703125" style="386" customWidth="1"/>
    <col min="6975" max="6975" width="2.140625" style="386" customWidth="1"/>
    <col min="6976" max="6976" width="1.140625" style="386" customWidth="1"/>
    <col min="6977" max="6979" width="1.7109375" style="386" customWidth="1"/>
    <col min="6980" max="6980" width="1" style="386" customWidth="1"/>
    <col min="6981" max="6981" width="1.7109375" style="386" customWidth="1"/>
    <col min="6982" max="6982" width="2.28515625" style="386" customWidth="1"/>
    <col min="6983" max="6987" width="1.7109375" style="386" customWidth="1"/>
    <col min="6988" max="6988" width="0.5703125" style="386" customWidth="1"/>
    <col min="6989" max="6990" width="0" style="386" hidden="1" customWidth="1"/>
    <col min="6991" max="6991" width="1.7109375" style="386" customWidth="1"/>
    <col min="6992" max="6992" width="5.5703125" style="386" customWidth="1"/>
    <col min="6993" max="6993" width="1.5703125" style="386" customWidth="1"/>
    <col min="6994" max="6998" width="12.28515625" style="386" customWidth="1"/>
    <col min="6999" max="6999" width="19" style="386" customWidth="1"/>
    <col min="7000" max="7159" width="12.28515625" style="386" customWidth="1"/>
    <col min="7160" max="7168" width="1.42578125" style="386"/>
    <col min="7169" max="7178" width="1.5703125" style="386" customWidth="1"/>
    <col min="7179" max="7179" width="0.42578125" style="386" customWidth="1"/>
    <col min="7180" max="7181" width="0" style="386" hidden="1" customWidth="1"/>
    <col min="7182" max="7182" width="1.7109375" style="386" customWidth="1"/>
    <col min="7183" max="7213" width="2.42578125" style="386" customWidth="1"/>
    <col min="7214" max="7216" width="1.7109375" style="386" customWidth="1"/>
    <col min="7217" max="7217" width="2.85546875" style="386" customWidth="1"/>
    <col min="7218" max="7218" width="1.7109375" style="386" customWidth="1"/>
    <col min="7219" max="7219" width="1" style="386" customWidth="1"/>
    <col min="7220" max="7220" width="2.85546875" style="386" customWidth="1"/>
    <col min="7221" max="7224" width="1.7109375" style="386" customWidth="1"/>
    <col min="7225" max="7225" width="2.85546875" style="386" customWidth="1"/>
    <col min="7226" max="7226" width="2" style="386" customWidth="1"/>
    <col min="7227" max="7227" width="3.85546875" style="386" customWidth="1"/>
    <col min="7228" max="7228" width="2" style="386" customWidth="1"/>
    <col min="7229" max="7229" width="3.85546875" style="386" customWidth="1"/>
    <col min="7230" max="7230" width="4.5703125" style="386" customWidth="1"/>
    <col min="7231" max="7231" width="2.140625" style="386" customWidth="1"/>
    <col min="7232" max="7232" width="1.140625" style="386" customWidth="1"/>
    <col min="7233" max="7235" width="1.7109375" style="386" customWidth="1"/>
    <col min="7236" max="7236" width="1" style="386" customWidth="1"/>
    <col min="7237" max="7237" width="1.7109375" style="386" customWidth="1"/>
    <col min="7238" max="7238" width="2.28515625" style="386" customWidth="1"/>
    <col min="7239" max="7243" width="1.7109375" style="386" customWidth="1"/>
    <col min="7244" max="7244" width="0.5703125" style="386" customWidth="1"/>
    <col min="7245" max="7246" width="0" style="386" hidden="1" customWidth="1"/>
    <col min="7247" max="7247" width="1.7109375" style="386" customWidth="1"/>
    <col min="7248" max="7248" width="5.5703125" style="386" customWidth="1"/>
    <col min="7249" max="7249" width="1.5703125" style="386" customWidth="1"/>
    <col min="7250" max="7254" width="12.28515625" style="386" customWidth="1"/>
    <col min="7255" max="7255" width="19" style="386" customWidth="1"/>
    <col min="7256" max="7415" width="12.28515625" style="386" customWidth="1"/>
    <col min="7416" max="7424" width="1.42578125" style="386"/>
    <col min="7425" max="7434" width="1.5703125" style="386" customWidth="1"/>
    <col min="7435" max="7435" width="0.42578125" style="386" customWidth="1"/>
    <col min="7436" max="7437" width="0" style="386" hidden="1" customWidth="1"/>
    <col min="7438" max="7438" width="1.7109375" style="386" customWidth="1"/>
    <col min="7439" max="7469" width="2.42578125" style="386" customWidth="1"/>
    <col min="7470" max="7472" width="1.7109375" style="386" customWidth="1"/>
    <col min="7473" max="7473" width="2.85546875" style="386" customWidth="1"/>
    <col min="7474" max="7474" width="1.7109375" style="386" customWidth="1"/>
    <col min="7475" max="7475" width="1" style="386" customWidth="1"/>
    <col min="7476" max="7476" width="2.85546875" style="386" customWidth="1"/>
    <col min="7477" max="7480" width="1.7109375" style="386" customWidth="1"/>
    <col min="7481" max="7481" width="2.85546875" style="386" customWidth="1"/>
    <col min="7482" max="7482" width="2" style="386" customWidth="1"/>
    <col min="7483" max="7483" width="3.85546875" style="386" customWidth="1"/>
    <col min="7484" max="7484" width="2" style="386" customWidth="1"/>
    <col min="7485" max="7485" width="3.85546875" style="386" customWidth="1"/>
    <col min="7486" max="7486" width="4.5703125" style="386" customWidth="1"/>
    <col min="7487" max="7487" width="2.140625" style="386" customWidth="1"/>
    <col min="7488" max="7488" width="1.140625" style="386" customWidth="1"/>
    <col min="7489" max="7491" width="1.7109375" style="386" customWidth="1"/>
    <col min="7492" max="7492" width="1" style="386" customWidth="1"/>
    <col min="7493" max="7493" width="1.7109375" style="386" customWidth="1"/>
    <col min="7494" max="7494" width="2.28515625" style="386" customWidth="1"/>
    <col min="7495" max="7499" width="1.7109375" style="386" customWidth="1"/>
    <col min="7500" max="7500" width="0.5703125" style="386" customWidth="1"/>
    <col min="7501" max="7502" width="0" style="386" hidden="1" customWidth="1"/>
    <col min="7503" max="7503" width="1.7109375" style="386" customWidth="1"/>
    <col min="7504" max="7504" width="5.5703125" style="386" customWidth="1"/>
    <col min="7505" max="7505" width="1.5703125" style="386" customWidth="1"/>
    <col min="7506" max="7510" width="12.28515625" style="386" customWidth="1"/>
    <col min="7511" max="7511" width="19" style="386" customWidth="1"/>
    <col min="7512" max="7671" width="12.28515625" style="386" customWidth="1"/>
    <col min="7672" max="7680" width="1.42578125" style="386"/>
    <col min="7681" max="7690" width="1.5703125" style="386" customWidth="1"/>
    <col min="7691" max="7691" width="0.42578125" style="386" customWidth="1"/>
    <col min="7692" max="7693" width="0" style="386" hidden="1" customWidth="1"/>
    <col min="7694" max="7694" width="1.7109375" style="386" customWidth="1"/>
    <col min="7695" max="7725" width="2.42578125" style="386" customWidth="1"/>
    <col min="7726" max="7728" width="1.7109375" style="386" customWidth="1"/>
    <col min="7729" max="7729" width="2.85546875" style="386" customWidth="1"/>
    <col min="7730" max="7730" width="1.7109375" style="386" customWidth="1"/>
    <col min="7731" max="7731" width="1" style="386" customWidth="1"/>
    <col min="7732" max="7732" width="2.85546875" style="386" customWidth="1"/>
    <col min="7733" max="7736" width="1.7109375" style="386" customWidth="1"/>
    <col min="7737" max="7737" width="2.85546875" style="386" customWidth="1"/>
    <col min="7738" max="7738" width="2" style="386" customWidth="1"/>
    <col min="7739" max="7739" width="3.85546875" style="386" customWidth="1"/>
    <col min="7740" max="7740" width="2" style="386" customWidth="1"/>
    <col min="7741" max="7741" width="3.85546875" style="386" customWidth="1"/>
    <col min="7742" max="7742" width="4.5703125" style="386" customWidth="1"/>
    <col min="7743" max="7743" width="2.140625" style="386" customWidth="1"/>
    <col min="7744" max="7744" width="1.140625" style="386" customWidth="1"/>
    <col min="7745" max="7747" width="1.7109375" style="386" customWidth="1"/>
    <col min="7748" max="7748" width="1" style="386" customWidth="1"/>
    <col min="7749" max="7749" width="1.7109375" style="386" customWidth="1"/>
    <col min="7750" max="7750" width="2.28515625" style="386" customWidth="1"/>
    <col min="7751" max="7755" width="1.7109375" style="386" customWidth="1"/>
    <col min="7756" max="7756" width="0.5703125" style="386" customWidth="1"/>
    <col min="7757" max="7758" width="0" style="386" hidden="1" customWidth="1"/>
    <col min="7759" max="7759" width="1.7109375" style="386" customWidth="1"/>
    <col min="7760" max="7760" width="5.5703125" style="386" customWidth="1"/>
    <col min="7761" max="7761" width="1.5703125" style="386" customWidth="1"/>
    <col min="7762" max="7766" width="12.28515625" style="386" customWidth="1"/>
    <col min="7767" max="7767" width="19" style="386" customWidth="1"/>
    <col min="7768" max="7927" width="12.28515625" style="386" customWidth="1"/>
    <col min="7928" max="7936" width="1.42578125" style="386"/>
    <col min="7937" max="7946" width="1.5703125" style="386" customWidth="1"/>
    <col min="7947" max="7947" width="0.42578125" style="386" customWidth="1"/>
    <col min="7948" max="7949" width="0" style="386" hidden="1" customWidth="1"/>
    <col min="7950" max="7950" width="1.7109375" style="386" customWidth="1"/>
    <col min="7951" max="7981" width="2.42578125" style="386" customWidth="1"/>
    <col min="7982" max="7984" width="1.7109375" style="386" customWidth="1"/>
    <col min="7985" max="7985" width="2.85546875" style="386" customWidth="1"/>
    <col min="7986" max="7986" width="1.7109375" style="386" customWidth="1"/>
    <col min="7987" max="7987" width="1" style="386" customWidth="1"/>
    <col min="7988" max="7988" width="2.85546875" style="386" customWidth="1"/>
    <col min="7989" max="7992" width="1.7109375" style="386" customWidth="1"/>
    <col min="7993" max="7993" width="2.85546875" style="386" customWidth="1"/>
    <col min="7994" max="7994" width="2" style="386" customWidth="1"/>
    <col min="7995" max="7995" width="3.85546875" style="386" customWidth="1"/>
    <col min="7996" max="7996" width="2" style="386" customWidth="1"/>
    <col min="7997" max="7997" width="3.85546875" style="386" customWidth="1"/>
    <col min="7998" max="7998" width="4.5703125" style="386" customWidth="1"/>
    <col min="7999" max="7999" width="2.140625" style="386" customWidth="1"/>
    <col min="8000" max="8000" width="1.140625" style="386" customWidth="1"/>
    <col min="8001" max="8003" width="1.7109375" style="386" customWidth="1"/>
    <col min="8004" max="8004" width="1" style="386" customWidth="1"/>
    <col min="8005" max="8005" width="1.7109375" style="386" customWidth="1"/>
    <col min="8006" max="8006" width="2.28515625" style="386" customWidth="1"/>
    <col min="8007" max="8011" width="1.7109375" style="386" customWidth="1"/>
    <col min="8012" max="8012" width="0.5703125" style="386" customWidth="1"/>
    <col min="8013" max="8014" width="0" style="386" hidden="1" customWidth="1"/>
    <col min="8015" max="8015" width="1.7109375" style="386" customWidth="1"/>
    <col min="8016" max="8016" width="5.5703125" style="386" customWidth="1"/>
    <col min="8017" max="8017" width="1.5703125" style="386" customWidth="1"/>
    <col min="8018" max="8022" width="12.28515625" style="386" customWidth="1"/>
    <col min="8023" max="8023" width="19" style="386" customWidth="1"/>
    <col min="8024" max="8183" width="12.28515625" style="386" customWidth="1"/>
    <col min="8184" max="8192" width="1.42578125" style="386"/>
    <col min="8193" max="8202" width="1.5703125" style="386" customWidth="1"/>
    <col min="8203" max="8203" width="0.42578125" style="386" customWidth="1"/>
    <col min="8204" max="8205" width="0" style="386" hidden="1" customWidth="1"/>
    <col min="8206" max="8206" width="1.7109375" style="386" customWidth="1"/>
    <col min="8207" max="8237" width="2.42578125" style="386" customWidth="1"/>
    <col min="8238" max="8240" width="1.7109375" style="386" customWidth="1"/>
    <col min="8241" max="8241" width="2.85546875" style="386" customWidth="1"/>
    <col min="8242" max="8242" width="1.7109375" style="386" customWidth="1"/>
    <col min="8243" max="8243" width="1" style="386" customWidth="1"/>
    <col min="8244" max="8244" width="2.85546875" style="386" customWidth="1"/>
    <col min="8245" max="8248" width="1.7109375" style="386" customWidth="1"/>
    <col min="8249" max="8249" width="2.85546875" style="386" customWidth="1"/>
    <col min="8250" max="8250" width="2" style="386" customWidth="1"/>
    <col min="8251" max="8251" width="3.85546875" style="386" customWidth="1"/>
    <col min="8252" max="8252" width="2" style="386" customWidth="1"/>
    <col min="8253" max="8253" width="3.85546875" style="386" customWidth="1"/>
    <col min="8254" max="8254" width="4.5703125" style="386" customWidth="1"/>
    <col min="8255" max="8255" width="2.140625" style="386" customWidth="1"/>
    <col min="8256" max="8256" width="1.140625" style="386" customWidth="1"/>
    <col min="8257" max="8259" width="1.7109375" style="386" customWidth="1"/>
    <col min="8260" max="8260" width="1" style="386" customWidth="1"/>
    <col min="8261" max="8261" width="1.7109375" style="386" customWidth="1"/>
    <col min="8262" max="8262" width="2.28515625" style="386" customWidth="1"/>
    <col min="8263" max="8267" width="1.7109375" style="386" customWidth="1"/>
    <col min="8268" max="8268" width="0.5703125" style="386" customWidth="1"/>
    <col min="8269" max="8270" width="0" style="386" hidden="1" customWidth="1"/>
    <col min="8271" max="8271" width="1.7109375" style="386" customWidth="1"/>
    <col min="8272" max="8272" width="5.5703125" style="386" customWidth="1"/>
    <col min="8273" max="8273" width="1.5703125" style="386" customWidth="1"/>
    <col min="8274" max="8278" width="12.28515625" style="386" customWidth="1"/>
    <col min="8279" max="8279" width="19" style="386" customWidth="1"/>
    <col min="8280" max="8439" width="12.28515625" style="386" customWidth="1"/>
    <col min="8440" max="8448" width="1.42578125" style="386"/>
    <col min="8449" max="8458" width="1.5703125" style="386" customWidth="1"/>
    <col min="8459" max="8459" width="0.42578125" style="386" customWidth="1"/>
    <col min="8460" max="8461" width="0" style="386" hidden="1" customWidth="1"/>
    <col min="8462" max="8462" width="1.7109375" style="386" customWidth="1"/>
    <col min="8463" max="8493" width="2.42578125" style="386" customWidth="1"/>
    <col min="8494" max="8496" width="1.7109375" style="386" customWidth="1"/>
    <col min="8497" max="8497" width="2.85546875" style="386" customWidth="1"/>
    <col min="8498" max="8498" width="1.7109375" style="386" customWidth="1"/>
    <col min="8499" max="8499" width="1" style="386" customWidth="1"/>
    <col min="8500" max="8500" width="2.85546875" style="386" customWidth="1"/>
    <col min="8501" max="8504" width="1.7109375" style="386" customWidth="1"/>
    <col min="8505" max="8505" width="2.85546875" style="386" customWidth="1"/>
    <col min="8506" max="8506" width="2" style="386" customWidth="1"/>
    <col min="8507" max="8507" width="3.85546875" style="386" customWidth="1"/>
    <col min="8508" max="8508" width="2" style="386" customWidth="1"/>
    <col min="8509" max="8509" width="3.85546875" style="386" customWidth="1"/>
    <col min="8510" max="8510" width="4.5703125" style="386" customWidth="1"/>
    <col min="8511" max="8511" width="2.140625" style="386" customWidth="1"/>
    <col min="8512" max="8512" width="1.140625" style="386" customWidth="1"/>
    <col min="8513" max="8515" width="1.7109375" style="386" customWidth="1"/>
    <col min="8516" max="8516" width="1" style="386" customWidth="1"/>
    <col min="8517" max="8517" width="1.7109375" style="386" customWidth="1"/>
    <col min="8518" max="8518" width="2.28515625" style="386" customWidth="1"/>
    <col min="8519" max="8523" width="1.7109375" style="386" customWidth="1"/>
    <col min="8524" max="8524" width="0.5703125" style="386" customWidth="1"/>
    <col min="8525" max="8526" width="0" style="386" hidden="1" customWidth="1"/>
    <col min="8527" max="8527" width="1.7109375" style="386" customWidth="1"/>
    <col min="8528" max="8528" width="5.5703125" style="386" customWidth="1"/>
    <col min="8529" max="8529" width="1.5703125" style="386" customWidth="1"/>
    <col min="8530" max="8534" width="12.28515625" style="386" customWidth="1"/>
    <col min="8535" max="8535" width="19" style="386" customWidth="1"/>
    <col min="8536" max="8695" width="12.28515625" style="386" customWidth="1"/>
    <col min="8696" max="8704" width="1.42578125" style="386"/>
    <col min="8705" max="8714" width="1.5703125" style="386" customWidth="1"/>
    <col min="8715" max="8715" width="0.42578125" style="386" customWidth="1"/>
    <col min="8716" max="8717" width="0" style="386" hidden="1" customWidth="1"/>
    <col min="8718" max="8718" width="1.7109375" style="386" customWidth="1"/>
    <col min="8719" max="8749" width="2.42578125" style="386" customWidth="1"/>
    <col min="8750" max="8752" width="1.7109375" style="386" customWidth="1"/>
    <col min="8753" max="8753" width="2.85546875" style="386" customWidth="1"/>
    <col min="8754" max="8754" width="1.7109375" style="386" customWidth="1"/>
    <col min="8755" max="8755" width="1" style="386" customWidth="1"/>
    <col min="8756" max="8756" width="2.85546875" style="386" customWidth="1"/>
    <col min="8757" max="8760" width="1.7109375" style="386" customWidth="1"/>
    <col min="8761" max="8761" width="2.85546875" style="386" customWidth="1"/>
    <col min="8762" max="8762" width="2" style="386" customWidth="1"/>
    <col min="8763" max="8763" width="3.85546875" style="386" customWidth="1"/>
    <col min="8764" max="8764" width="2" style="386" customWidth="1"/>
    <col min="8765" max="8765" width="3.85546875" style="386" customWidth="1"/>
    <col min="8766" max="8766" width="4.5703125" style="386" customWidth="1"/>
    <col min="8767" max="8767" width="2.140625" style="386" customWidth="1"/>
    <col min="8768" max="8768" width="1.140625" style="386" customWidth="1"/>
    <col min="8769" max="8771" width="1.7109375" style="386" customWidth="1"/>
    <col min="8772" max="8772" width="1" style="386" customWidth="1"/>
    <col min="8773" max="8773" width="1.7109375" style="386" customWidth="1"/>
    <col min="8774" max="8774" width="2.28515625" style="386" customWidth="1"/>
    <col min="8775" max="8779" width="1.7109375" style="386" customWidth="1"/>
    <col min="8780" max="8780" width="0.5703125" style="386" customWidth="1"/>
    <col min="8781" max="8782" width="0" style="386" hidden="1" customWidth="1"/>
    <col min="8783" max="8783" width="1.7109375" style="386" customWidth="1"/>
    <col min="8784" max="8784" width="5.5703125" style="386" customWidth="1"/>
    <col min="8785" max="8785" width="1.5703125" style="386" customWidth="1"/>
    <col min="8786" max="8790" width="12.28515625" style="386" customWidth="1"/>
    <col min="8791" max="8791" width="19" style="386" customWidth="1"/>
    <col min="8792" max="8951" width="12.28515625" style="386" customWidth="1"/>
    <col min="8952" max="8960" width="1.42578125" style="386"/>
    <col min="8961" max="8970" width="1.5703125" style="386" customWidth="1"/>
    <col min="8971" max="8971" width="0.42578125" style="386" customWidth="1"/>
    <col min="8972" max="8973" width="0" style="386" hidden="1" customWidth="1"/>
    <col min="8974" max="8974" width="1.7109375" style="386" customWidth="1"/>
    <col min="8975" max="9005" width="2.42578125" style="386" customWidth="1"/>
    <col min="9006" max="9008" width="1.7109375" style="386" customWidth="1"/>
    <col min="9009" max="9009" width="2.85546875" style="386" customWidth="1"/>
    <col min="9010" max="9010" width="1.7109375" style="386" customWidth="1"/>
    <col min="9011" max="9011" width="1" style="386" customWidth="1"/>
    <col min="9012" max="9012" width="2.85546875" style="386" customWidth="1"/>
    <col min="9013" max="9016" width="1.7109375" style="386" customWidth="1"/>
    <col min="9017" max="9017" width="2.85546875" style="386" customWidth="1"/>
    <col min="9018" max="9018" width="2" style="386" customWidth="1"/>
    <col min="9019" max="9019" width="3.85546875" style="386" customWidth="1"/>
    <col min="9020" max="9020" width="2" style="386" customWidth="1"/>
    <col min="9021" max="9021" width="3.85546875" style="386" customWidth="1"/>
    <col min="9022" max="9022" width="4.5703125" style="386" customWidth="1"/>
    <col min="9023" max="9023" width="2.140625" style="386" customWidth="1"/>
    <col min="9024" max="9024" width="1.140625" style="386" customWidth="1"/>
    <col min="9025" max="9027" width="1.7109375" style="386" customWidth="1"/>
    <col min="9028" max="9028" width="1" style="386" customWidth="1"/>
    <col min="9029" max="9029" width="1.7109375" style="386" customWidth="1"/>
    <col min="9030" max="9030" width="2.28515625" style="386" customWidth="1"/>
    <col min="9031" max="9035" width="1.7109375" style="386" customWidth="1"/>
    <col min="9036" max="9036" width="0.5703125" style="386" customWidth="1"/>
    <col min="9037" max="9038" width="0" style="386" hidden="1" customWidth="1"/>
    <col min="9039" max="9039" width="1.7109375" style="386" customWidth="1"/>
    <col min="9040" max="9040" width="5.5703125" style="386" customWidth="1"/>
    <col min="9041" max="9041" width="1.5703125" style="386" customWidth="1"/>
    <col min="9042" max="9046" width="12.28515625" style="386" customWidth="1"/>
    <col min="9047" max="9047" width="19" style="386" customWidth="1"/>
    <col min="9048" max="9207" width="12.28515625" style="386" customWidth="1"/>
    <col min="9208" max="9216" width="1.42578125" style="386"/>
    <col min="9217" max="9226" width="1.5703125" style="386" customWidth="1"/>
    <col min="9227" max="9227" width="0.42578125" style="386" customWidth="1"/>
    <col min="9228" max="9229" width="0" style="386" hidden="1" customWidth="1"/>
    <col min="9230" max="9230" width="1.7109375" style="386" customWidth="1"/>
    <col min="9231" max="9261" width="2.42578125" style="386" customWidth="1"/>
    <col min="9262" max="9264" width="1.7109375" style="386" customWidth="1"/>
    <col min="9265" max="9265" width="2.85546875" style="386" customWidth="1"/>
    <col min="9266" max="9266" width="1.7109375" style="386" customWidth="1"/>
    <col min="9267" max="9267" width="1" style="386" customWidth="1"/>
    <col min="9268" max="9268" width="2.85546875" style="386" customWidth="1"/>
    <col min="9269" max="9272" width="1.7109375" style="386" customWidth="1"/>
    <col min="9273" max="9273" width="2.85546875" style="386" customWidth="1"/>
    <col min="9274" max="9274" width="2" style="386" customWidth="1"/>
    <col min="9275" max="9275" width="3.85546875" style="386" customWidth="1"/>
    <col min="9276" max="9276" width="2" style="386" customWidth="1"/>
    <col min="9277" max="9277" width="3.85546875" style="386" customWidth="1"/>
    <col min="9278" max="9278" width="4.5703125" style="386" customWidth="1"/>
    <col min="9279" max="9279" width="2.140625" style="386" customWidth="1"/>
    <col min="9280" max="9280" width="1.140625" style="386" customWidth="1"/>
    <col min="9281" max="9283" width="1.7109375" style="386" customWidth="1"/>
    <col min="9284" max="9284" width="1" style="386" customWidth="1"/>
    <col min="9285" max="9285" width="1.7109375" style="386" customWidth="1"/>
    <col min="9286" max="9286" width="2.28515625" style="386" customWidth="1"/>
    <col min="9287" max="9291" width="1.7109375" style="386" customWidth="1"/>
    <col min="9292" max="9292" width="0.5703125" style="386" customWidth="1"/>
    <col min="9293" max="9294" width="0" style="386" hidden="1" customWidth="1"/>
    <col min="9295" max="9295" width="1.7109375" style="386" customWidth="1"/>
    <col min="9296" max="9296" width="5.5703125" style="386" customWidth="1"/>
    <col min="9297" max="9297" width="1.5703125" style="386" customWidth="1"/>
    <col min="9298" max="9302" width="12.28515625" style="386" customWidth="1"/>
    <col min="9303" max="9303" width="19" style="386" customWidth="1"/>
    <col min="9304" max="9463" width="12.28515625" style="386" customWidth="1"/>
    <col min="9464" max="9472" width="1.42578125" style="386"/>
    <col min="9473" max="9482" width="1.5703125" style="386" customWidth="1"/>
    <col min="9483" max="9483" width="0.42578125" style="386" customWidth="1"/>
    <col min="9484" max="9485" width="0" style="386" hidden="1" customWidth="1"/>
    <col min="9486" max="9486" width="1.7109375" style="386" customWidth="1"/>
    <col min="9487" max="9517" width="2.42578125" style="386" customWidth="1"/>
    <col min="9518" max="9520" width="1.7109375" style="386" customWidth="1"/>
    <col min="9521" max="9521" width="2.85546875" style="386" customWidth="1"/>
    <col min="9522" max="9522" width="1.7109375" style="386" customWidth="1"/>
    <col min="9523" max="9523" width="1" style="386" customWidth="1"/>
    <col min="9524" max="9524" width="2.85546875" style="386" customWidth="1"/>
    <col min="9525" max="9528" width="1.7109375" style="386" customWidth="1"/>
    <col min="9529" max="9529" width="2.85546875" style="386" customWidth="1"/>
    <col min="9530" max="9530" width="2" style="386" customWidth="1"/>
    <col min="9531" max="9531" width="3.85546875" style="386" customWidth="1"/>
    <col min="9532" max="9532" width="2" style="386" customWidth="1"/>
    <col min="9533" max="9533" width="3.85546875" style="386" customWidth="1"/>
    <col min="9534" max="9534" width="4.5703125" style="386" customWidth="1"/>
    <col min="9535" max="9535" width="2.140625" style="386" customWidth="1"/>
    <col min="9536" max="9536" width="1.140625" style="386" customWidth="1"/>
    <col min="9537" max="9539" width="1.7109375" style="386" customWidth="1"/>
    <col min="9540" max="9540" width="1" style="386" customWidth="1"/>
    <col min="9541" max="9541" width="1.7109375" style="386" customWidth="1"/>
    <col min="9542" max="9542" width="2.28515625" style="386" customWidth="1"/>
    <col min="9543" max="9547" width="1.7109375" style="386" customWidth="1"/>
    <col min="9548" max="9548" width="0.5703125" style="386" customWidth="1"/>
    <col min="9549" max="9550" width="0" style="386" hidden="1" customWidth="1"/>
    <col min="9551" max="9551" width="1.7109375" style="386" customWidth="1"/>
    <col min="9552" max="9552" width="5.5703125" style="386" customWidth="1"/>
    <col min="9553" max="9553" width="1.5703125" style="386" customWidth="1"/>
    <col min="9554" max="9558" width="12.28515625" style="386" customWidth="1"/>
    <col min="9559" max="9559" width="19" style="386" customWidth="1"/>
    <col min="9560" max="9719" width="12.28515625" style="386" customWidth="1"/>
    <col min="9720" max="9728" width="1.42578125" style="386"/>
    <col min="9729" max="9738" width="1.5703125" style="386" customWidth="1"/>
    <col min="9739" max="9739" width="0.42578125" style="386" customWidth="1"/>
    <col min="9740" max="9741" width="0" style="386" hidden="1" customWidth="1"/>
    <col min="9742" max="9742" width="1.7109375" style="386" customWidth="1"/>
    <col min="9743" max="9773" width="2.42578125" style="386" customWidth="1"/>
    <col min="9774" max="9776" width="1.7109375" style="386" customWidth="1"/>
    <col min="9777" max="9777" width="2.85546875" style="386" customWidth="1"/>
    <col min="9778" max="9778" width="1.7109375" style="386" customWidth="1"/>
    <col min="9779" max="9779" width="1" style="386" customWidth="1"/>
    <col min="9780" max="9780" width="2.85546875" style="386" customWidth="1"/>
    <col min="9781" max="9784" width="1.7109375" style="386" customWidth="1"/>
    <col min="9785" max="9785" width="2.85546875" style="386" customWidth="1"/>
    <col min="9786" max="9786" width="2" style="386" customWidth="1"/>
    <col min="9787" max="9787" width="3.85546875" style="386" customWidth="1"/>
    <col min="9788" max="9788" width="2" style="386" customWidth="1"/>
    <col min="9789" max="9789" width="3.85546875" style="386" customWidth="1"/>
    <col min="9790" max="9790" width="4.5703125" style="386" customWidth="1"/>
    <col min="9791" max="9791" width="2.140625" style="386" customWidth="1"/>
    <col min="9792" max="9792" width="1.140625" style="386" customWidth="1"/>
    <col min="9793" max="9795" width="1.7109375" style="386" customWidth="1"/>
    <col min="9796" max="9796" width="1" style="386" customWidth="1"/>
    <col min="9797" max="9797" width="1.7109375" style="386" customWidth="1"/>
    <col min="9798" max="9798" width="2.28515625" style="386" customWidth="1"/>
    <col min="9799" max="9803" width="1.7109375" style="386" customWidth="1"/>
    <col min="9804" max="9804" width="0.5703125" style="386" customWidth="1"/>
    <col min="9805" max="9806" width="0" style="386" hidden="1" customWidth="1"/>
    <col min="9807" max="9807" width="1.7109375" style="386" customWidth="1"/>
    <col min="9808" max="9808" width="5.5703125" style="386" customWidth="1"/>
    <col min="9809" max="9809" width="1.5703125" style="386" customWidth="1"/>
    <col min="9810" max="9814" width="12.28515625" style="386" customWidth="1"/>
    <col min="9815" max="9815" width="19" style="386" customWidth="1"/>
    <col min="9816" max="9975" width="12.28515625" style="386" customWidth="1"/>
    <col min="9976" max="9984" width="1.42578125" style="386"/>
    <col min="9985" max="9994" width="1.5703125" style="386" customWidth="1"/>
    <col min="9995" max="9995" width="0.42578125" style="386" customWidth="1"/>
    <col min="9996" max="9997" width="0" style="386" hidden="1" customWidth="1"/>
    <col min="9998" max="9998" width="1.7109375" style="386" customWidth="1"/>
    <col min="9999" max="10029" width="2.42578125" style="386" customWidth="1"/>
    <col min="10030" max="10032" width="1.7109375" style="386" customWidth="1"/>
    <col min="10033" max="10033" width="2.85546875" style="386" customWidth="1"/>
    <col min="10034" max="10034" width="1.7109375" style="386" customWidth="1"/>
    <col min="10035" max="10035" width="1" style="386" customWidth="1"/>
    <col min="10036" max="10036" width="2.85546875" style="386" customWidth="1"/>
    <col min="10037" max="10040" width="1.7109375" style="386" customWidth="1"/>
    <col min="10041" max="10041" width="2.85546875" style="386" customWidth="1"/>
    <col min="10042" max="10042" width="2" style="386" customWidth="1"/>
    <col min="10043" max="10043" width="3.85546875" style="386" customWidth="1"/>
    <col min="10044" max="10044" width="2" style="386" customWidth="1"/>
    <col min="10045" max="10045" width="3.85546875" style="386" customWidth="1"/>
    <col min="10046" max="10046" width="4.5703125" style="386" customWidth="1"/>
    <col min="10047" max="10047" width="2.140625" style="386" customWidth="1"/>
    <col min="10048" max="10048" width="1.140625" style="386" customWidth="1"/>
    <col min="10049" max="10051" width="1.7109375" style="386" customWidth="1"/>
    <col min="10052" max="10052" width="1" style="386" customWidth="1"/>
    <col min="10053" max="10053" width="1.7109375" style="386" customWidth="1"/>
    <col min="10054" max="10054" width="2.28515625" style="386" customWidth="1"/>
    <col min="10055" max="10059" width="1.7109375" style="386" customWidth="1"/>
    <col min="10060" max="10060" width="0.5703125" style="386" customWidth="1"/>
    <col min="10061" max="10062" width="0" style="386" hidden="1" customWidth="1"/>
    <col min="10063" max="10063" width="1.7109375" style="386" customWidth="1"/>
    <col min="10064" max="10064" width="5.5703125" style="386" customWidth="1"/>
    <col min="10065" max="10065" width="1.5703125" style="386" customWidth="1"/>
    <col min="10066" max="10070" width="12.28515625" style="386" customWidth="1"/>
    <col min="10071" max="10071" width="19" style="386" customWidth="1"/>
    <col min="10072" max="10231" width="12.28515625" style="386" customWidth="1"/>
    <col min="10232" max="10240" width="1.42578125" style="386"/>
    <col min="10241" max="10250" width="1.5703125" style="386" customWidth="1"/>
    <col min="10251" max="10251" width="0.42578125" style="386" customWidth="1"/>
    <col min="10252" max="10253" width="0" style="386" hidden="1" customWidth="1"/>
    <col min="10254" max="10254" width="1.7109375" style="386" customWidth="1"/>
    <col min="10255" max="10285" width="2.42578125" style="386" customWidth="1"/>
    <col min="10286" max="10288" width="1.7109375" style="386" customWidth="1"/>
    <col min="10289" max="10289" width="2.85546875" style="386" customWidth="1"/>
    <col min="10290" max="10290" width="1.7109375" style="386" customWidth="1"/>
    <col min="10291" max="10291" width="1" style="386" customWidth="1"/>
    <col min="10292" max="10292" width="2.85546875" style="386" customWidth="1"/>
    <col min="10293" max="10296" width="1.7109375" style="386" customWidth="1"/>
    <col min="10297" max="10297" width="2.85546875" style="386" customWidth="1"/>
    <col min="10298" max="10298" width="2" style="386" customWidth="1"/>
    <col min="10299" max="10299" width="3.85546875" style="386" customWidth="1"/>
    <col min="10300" max="10300" width="2" style="386" customWidth="1"/>
    <col min="10301" max="10301" width="3.85546875" style="386" customWidth="1"/>
    <col min="10302" max="10302" width="4.5703125" style="386" customWidth="1"/>
    <col min="10303" max="10303" width="2.140625" style="386" customWidth="1"/>
    <col min="10304" max="10304" width="1.140625" style="386" customWidth="1"/>
    <col min="10305" max="10307" width="1.7109375" style="386" customWidth="1"/>
    <col min="10308" max="10308" width="1" style="386" customWidth="1"/>
    <col min="10309" max="10309" width="1.7109375" style="386" customWidth="1"/>
    <col min="10310" max="10310" width="2.28515625" style="386" customWidth="1"/>
    <col min="10311" max="10315" width="1.7109375" style="386" customWidth="1"/>
    <col min="10316" max="10316" width="0.5703125" style="386" customWidth="1"/>
    <col min="10317" max="10318" width="0" style="386" hidden="1" customWidth="1"/>
    <col min="10319" max="10319" width="1.7109375" style="386" customWidth="1"/>
    <col min="10320" max="10320" width="5.5703125" style="386" customWidth="1"/>
    <col min="10321" max="10321" width="1.5703125" style="386" customWidth="1"/>
    <col min="10322" max="10326" width="12.28515625" style="386" customWidth="1"/>
    <col min="10327" max="10327" width="19" style="386" customWidth="1"/>
    <col min="10328" max="10487" width="12.28515625" style="386" customWidth="1"/>
    <col min="10488" max="10496" width="1.42578125" style="386"/>
    <col min="10497" max="10506" width="1.5703125" style="386" customWidth="1"/>
    <col min="10507" max="10507" width="0.42578125" style="386" customWidth="1"/>
    <col min="10508" max="10509" width="0" style="386" hidden="1" customWidth="1"/>
    <col min="10510" max="10510" width="1.7109375" style="386" customWidth="1"/>
    <col min="10511" max="10541" width="2.42578125" style="386" customWidth="1"/>
    <col min="10542" max="10544" width="1.7109375" style="386" customWidth="1"/>
    <col min="10545" max="10545" width="2.85546875" style="386" customWidth="1"/>
    <col min="10546" max="10546" width="1.7109375" style="386" customWidth="1"/>
    <col min="10547" max="10547" width="1" style="386" customWidth="1"/>
    <col min="10548" max="10548" width="2.85546875" style="386" customWidth="1"/>
    <col min="10549" max="10552" width="1.7109375" style="386" customWidth="1"/>
    <col min="10553" max="10553" width="2.85546875" style="386" customWidth="1"/>
    <col min="10554" max="10554" width="2" style="386" customWidth="1"/>
    <col min="10555" max="10555" width="3.85546875" style="386" customWidth="1"/>
    <col min="10556" max="10556" width="2" style="386" customWidth="1"/>
    <col min="10557" max="10557" width="3.85546875" style="386" customWidth="1"/>
    <col min="10558" max="10558" width="4.5703125" style="386" customWidth="1"/>
    <col min="10559" max="10559" width="2.140625" style="386" customWidth="1"/>
    <col min="10560" max="10560" width="1.140625" style="386" customWidth="1"/>
    <col min="10561" max="10563" width="1.7109375" style="386" customWidth="1"/>
    <col min="10564" max="10564" width="1" style="386" customWidth="1"/>
    <col min="10565" max="10565" width="1.7109375" style="386" customWidth="1"/>
    <col min="10566" max="10566" width="2.28515625" style="386" customWidth="1"/>
    <col min="10567" max="10571" width="1.7109375" style="386" customWidth="1"/>
    <col min="10572" max="10572" width="0.5703125" style="386" customWidth="1"/>
    <col min="10573" max="10574" width="0" style="386" hidden="1" customWidth="1"/>
    <col min="10575" max="10575" width="1.7109375" style="386" customWidth="1"/>
    <col min="10576" max="10576" width="5.5703125" style="386" customWidth="1"/>
    <col min="10577" max="10577" width="1.5703125" style="386" customWidth="1"/>
    <col min="10578" max="10582" width="12.28515625" style="386" customWidth="1"/>
    <col min="10583" max="10583" width="19" style="386" customWidth="1"/>
    <col min="10584" max="10743" width="12.28515625" style="386" customWidth="1"/>
    <col min="10744" max="10752" width="1.42578125" style="386"/>
    <col min="10753" max="10762" width="1.5703125" style="386" customWidth="1"/>
    <col min="10763" max="10763" width="0.42578125" style="386" customWidth="1"/>
    <col min="10764" max="10765" width="0" style="386" hidden="1" customWidth="1"/>
    <col min="10766" max="10766" width="1.7109375" style="386" customWidth="1"/>
    <col min="10767" max="10797" width="2.42578125" style="386" customWidth="1"/>
    <col min="10798" max="10800" width="1.7109375" style="386" customWidth="1"/>
    <col min="10801" max="10801" width="2.85546875" style="386" customWidth="1"/>
    <col min="10802" max="10802" width="1.7109375" style="386" customWidth="1"/>
    <col min="10803" max="10803" width="1" style="386" customWidth="1"/>
    <col min="10804" max="10804" width="2.85546875" style="386" customWidth="1"/>
    <col min="10805" max="10808" width="1.7109375" style="386" customWidth="1"/>
    <col min="10809" max="10809" width="2.85546875" style="386" customWidth="1"/>
    <col min="10810" max="10810" width="2" style="386" customWidth="1"/>
    <col min="10811" max="10811" width="3.85546875" style="386" customWidth="1"/>
    <col min="10812" max="10812" width="2" style="386" customWidth="1"/>
    <col min="10813" max="10813" width="3.85546875" style="386" customWidth="1"/>
    <col min="10814" max="10814" width="4.5703125" style="386" customWidth="1"/>
    <col min="10815" max="10815" width="2.140625" style="386" customWidth="1"/>
    <col min="10816" max="10816" width="1.140625" style="386" customWidth="1"/>
    <col min="10817" max="10819" width="1.7109375" style="386" customWidth="1"/>
    <col min="10820" max="10820" width="1" style="386" customWidth="1"/>
    <col min="10821" max="10821" width="1.7109375" style="386" customWidth="1"/>
    <col min="10822" max="10822" width="2.28515625" style="386" customWidth="1"/>
    <col min="10823" max="10827" width="1.7109375" style="386" customWidth="1"/>
    <col min="10828" max="10828" width="0.5703125" style="386" customWidth="1"/>
    <col min="10829" max="10830" width="0" style="386" hidden="1" customWidth="1"/>
    <col min="10831" max="10831" width="1.7109375" style="386" customWidth="1"/>
    <col min="10832" max="10832" width="5.5703125" style="386" customWidth="1"/>
    <col min="10833" max="10833" width="1.5703125" style="386" customWidth="1"/>
    <col min="10834" max="10838" width="12.28515625" style="386" customWidth="1"/>
    <col min="10839" max="10839" width="19" style="386" customWidth="1"/>
    <col min="10840" max="10999" width="12.28515625" style="386" customWidth="1"/>
    <col min="11000" max="11008" width="1.42578125" style="386"/>
    <col min="11009" max="11018" width="1.5703125" style="386" customWidth="1"/>
    <col min="11019" max="11019" width="0.42578125" style="386" customWidth="1"/>
    <col min="11020" max="11021" width="0" style="386" hidden="1" customWidth="1"/>
    <col min="11022" max="11022" width="1.7109375" style="386" customWidth="1"/>
    <col min="11023" max="11053" width="2.42578125" style="386" customWidth="1"/>
    <col min="11054" max="11056" width="1.7109375" style="386" customWidth="1"/>
    <col min="11057" max="11057" width="2.85546875" style="386" customWidth="1"/>
    <col min="11058" max="11058" width="1.7109375" style="386" customWidth="1"/>
    <col min="11059" max="11059" width="1" style="386" customWidth="1"/>
    <col min="11060" max="11060" width="2.85546875" style="386" customWidth="1"/>
    <col min="11061" max="11064" width="1.7109375" style="386" customWidth="1"/>
    <col min="11065" max="11065" width="2.85546875" style="386" customWidth="1"/>
    <col min="11066" max="11066" width="2" style="386" customWidth="1"/>
    <col min="11067" max="11067" width="3.85546875" style="386" customWidth="1"/>
    <col min="11068" max="11068" width="2" style="386" customWidth="1"/>
    <col min="11069" max="11069" width="3.85546875" style="386" customWidth="1"/>
    <col min="11070" max="11070" width="4.5703125" style="386" customWidth="1"/>
    <col min="11071" max="11071" width="2.140625" style="386" customWidth="1"/>
    <col min="11072" max="11072" width="1.140625" style="386" customWidth="1"/>
    <col min="11073" max="11075" width="1.7109375" style="386" customWidth="1"/>
    <col min="11076" max="11076" width="1" style="386" customWidth="1"/>
    <col min="11077" max="11077" width="1.7109375" style="386" customWidth="1"/>
    <col min="11078" max="11078" width="2.28515625" style="386" customWidth="1"/>
    <col min="11079" max="11083" width="1.7109375" style="386" customWidth="1"/>
    <col min="11084" max="11084" width="0.5703125" style="386" customWidth="1"/>
    <col min="11085" max="11086" width="0" style="386" hidden="1" customWidth="1"/>
    <col min="11087" max="11087" width="1.7109375" style="386" customWidth="1"/>
    <col min="11088" max="11088" width="5.5703125" style="386" customWidth="1"/>
    <col min="11089" max="11089" width="1.5703125" style="386" customWidth="1"/>
    <col min="11090" max="11094" width="12.28515625" style="386" customWidth="1"/>
    <col min="11095" max="11095" width="19" style="386" customWidth="1"/>
    <col min="11096" max="11255" width="12.28515625" style="386" customWidth="1"/>
    <col min="11256" max="11264" width="1.42578125" style="386"/>
    <col min="11265" max="11274" width="1.5703125" style="386" customWidth="1"/>
    <col min="11275" max="11275" width="0.42578125" style="386" customWidth="1"/>
    <col min="11276" max="11277" width="0" style="386" hidden="1" customWidth="1"/>
    <col min="11278" max="11278" width="1.7109375" style="386" customWidth="1"/>
    <col min="11279" max="11309" width="2.42578125" style="386" customWidth="1"/>
    <col min="11310" max="11312" width="1.7109375" style="386" customWidth="1"/>
    <col min="11313" max="11313" width="2.85546875" style="386" customWidth="1"/>
    <col min="11314" max="11314" width="1.7109375" style="386" customWidth="1"/>
    <col min="11315" max="11315" width="1" style="386" customWidth="1"/>
    <col min="11316" max="11316" width="2.85546875" style="386" customWidth="1"/>
    <col min="11317" max="11320" width="1.7109375" style="386" customWidth="1"/>
    <col min="11321" max="11321" width="2.85546875" style="386" customWidth="1"/>
    <col min="11322" max="11322" width="2" style="386" customWidth="1"/>
    <col min="11323" max="11323" width="3.85546875" style="386" customWidth="1"/>
    <col min="11324" max="11324" width="2" style="386" customWidth="1"/>
    <col min="11325" max="11325" width="3.85546875" style="386" customWidth="1"/>
    <col min="11326" max="11326" width="4.5703125" style="386" customWidth="1"/>
    <col min="11327" max="11327" width="2.140625" style="386" customWidth="1"/>
    <col min="11328" max="11328" width="1.140625" style="386" customWidth="1"/>
    <col min="11329" max="11331" width="1.7109375" style="386" customWidth="1"/>
    <col min="11332" max="11332" width="1" style="386" customWidth="1"/>
    <col min="11333" max="11333" width="1.7109375" style="386" customWidth="1"/>
    <col min="11334" max="11334" width="2.28515625" style="386" customWidth="1"/>
    <col min="11335" max="11339" width="1.7109375" style="386" customWidth="1"/>
    <col min="11340" max="11340" width="0.5703125" style="386" customWidth="1"/>
    <col min="11341" max="11342" width="0" style="386" hidden="1" customWidth="1"/>
    <col min="11343" max="11343" width="1.7109375" style="386" customWidth="1"/>
    <col min="11344" max="11344" width="5.5703125" style="386" customWidth="1"/>
    <col min="11345" max="11345" width="1.5703125" style="386" customWidth="1"/>
    <col min="11346" max="11350" width="12.28515625" style="386" customWidth="1"/>
    <col min="11351" max="11351" width="19" style="386" customWidth="1"/>
    <col min="11352" max="11511" width="12.28515625" style="386" customWidth="1"/>
    <col min="11512" max="11520" width="1.42578125" style="386"/>
    <col min="11521" max="11530" width="1.5703125" style="386" customWidth="1"/>
    <col min="11531" max="11531" width="0.42578125" style="386" customWidth="1"/>
    <col min="11532" max="11533" width="0" style="386" hidden="1" customWidth="1"/>
    <col min="11534" max="11534" width="1.7109375" style="386" customWidth="1"/>
    <col min="11535" max="11565" width="2.42578125" style="386" customWidth="1"/>
    <col min="11566" max="11568" width="1.7109375" style="386" customWidth="1"/>
    <col min="11569" max="11569" width="2.85546875" style="386" customWidth="1"/>
    <col min="11570" max="11570" width="1.7109375" style="386" customWidth="1"/>
    <col min="11571" max="11571" width="1" style="386" customWidth="1"/>
    <col min="11572" max="11572" width="2.85546875" style="386" customWidth="1"/>
    <col min="11573" max="11576" width="1.7109375" style="386" customWidth="1"/>
    <col min="11577" max="11577" width="2.85546875" style="386" customWidth="1"/>
    <col min="11578" max="11578" width="2" style="386" customWidth="1"/>
    <col min="11579" max="11579" width="3.85546875" style="386" customWidth="1"/>
    <col min="11580" max="11580" width="2" style="386" customWidth="1"/>
    <col min="11581" max="11581" width="3.85546875" style="386" customWidth="1"/>
    <col min="11582" max="11582" width="4.5703125" style="386" customWidth="1"/>
    <col min="11583" max="11583" width="2.140625" style="386" customWidth="1"/>
    <col min="11584" max="11584" width="1.140625" style="386" customWidth="1"/>
    <col min="11585" max="11587" width="1.7109375" style="386" customWidth="1"/>
    <col min="11588" max="11588" width="1" style="386" customWidth="1"/>
    <col min="11589" max="11589" width="1.7109375" style="386" customWidth="1"/>
    <col min="11590" max="11590" width="2.28515625" style="386" customWidth="1"/>
    <col min="11591" max="11595" width="1.7109375" style="386" customWidth="1"/>
    <col min="11596" max="11596" width="0.5703125" style="386" customWidth="1"/>
    <col min="11597" max="11598" width="0" style="386" hidden="1" customWidth="1"/>
    <col min="11599" max="11599" width="1.7109375" style="386" customWidth="1"/>
    <col min="11600" max="11600" width="5.5703125" style="386" customWidth="1"/>
    <col min="11601" max="11601" width="1.5703125" style="386" customWidth="1"/>
    <col min="11602" max="11606" width="12.28515625" style="386" customWidth="1"/>
    <col min="11607" max="11607" width="19" style="386" customWidth="1"/>
    <col min="11608" max="11767" width="12.28515625" style="386" customWidth="1"/>
    <col min="11768" max="11776" width="1.42578125" style="386"/>
    <col min="11777" max="11786" width="1.5703125" style="386" customWidth="1"/>
    <col min="11787" max="11787" width="0.42578125" style="386" customWidth="1"/>
    <col min="11788" max="11789" width="0" style="386" hidden="1" customWidth="1"/>
    <col min="11790" max="11790" width="1.7109375" style="386" customWidth="1"/>
    <col min="11791" max="11821" width="2.42578125" style="386" customWidth="1"/>
    <col min="11822" max="11824" width="1.7109375" style="386" customWidth="1"/>
    <col min="11825" max="11825" width="2.85546875" style="386" customWidth="1"/>
    <col min="11826" max="11826" width="1.7109375" style="386" customWidth="1"/>
    <col min="11827" max="11827" width="1" style="386" customWidth="1"/>
    <col min="11828" max="11828" width="2.85546875" style="386" customWidth="1"/>
    <col min="11829" max="11832" width="1.7109375" style="386" customWidth="1"/>
    <col min="11833" max="11833" width="2.85546875" style="386" customWidth="1"/>
    <col min="11834" max="11834" width="2" style="386" customWidth="1"/>
    <col min="11835" max="11835" width="3.85546875" style="386" customWidth="1"/>
    <col min="11836" max="11836" width="2" style="386" customWidth="1"/>
    <col min="11837" max="11837" width="3.85546875" style="386" customWidth="1"/>
    <col min="11838" max="11838" width="4.5703125" style="386" customWidth="1"/>
    <col min="11839" max="11839" width="2.140625" style="386" customWidth="1"/>
    <col min="11840" max="11840" width="1.140625" style="386" customWidth="1"/>
    <col min="11841" max="11843" width="1.7109375" style="386" customWidth="1"/>
    <col min="11844" max="11844" width="1" style="386" customWidth="1"/>
    <col min="11845" max="11845" width="1.7109375" style="386" customWidth="1"/>
    <col min="11846" max="11846" width="2.28515625" style="386" customWidth="1"/>
    <col min="11847" max="11851" width="1.7109375" style="386" customWidth="1"/>
    <col min="11852" max="11852" width="0.5703125" style="386" customWidth="1"/>
    <col min="11853" max="11854" width="0" style="386" hidden="1" customWidth="1"/>
    <col min="11855" max="11855" width="1.7109375" style="386" customWidth="1"/>
    <col min="11856" max="11856" width="5.5703125" style="386" customWidth="1"/>
    <col min="11857" max="11857" width="1.5703125" style="386" customWidth="1"/>
    <col min="11858" max="11862" width="12.28515625" style="386" customWidth="1"/>
    <col min="11863" max="11863" width="19" style="386" customWidth="1"/>
    <col min="11864" max="12023" width="12.28515625" style="386" customWidth="1"/>
    <col min="12024" max="12032" width="1.42578125" style="386"/>
    <col min="12033" max="12042" width="1.5703125" style="386" customWidth="1"/>
    <col min="12043" max="12043" width="0.42578125" style="386" customWidth="1"/>
    <col min="12044" max="12045" width="0" style="386" hidden="1" customWidth="1"/>
    <col min="12046" max="12046" width="1.7109375" style="386" customWidth="1"/>
    <col min="12047" max="12077" width="2.42578125" style="386" customWidth="1"/>
    <col min="12078" max="12080" width="1.7109375" style="386" customWidth="1"/>
    <col min="12081" max="12081" width="2.85546875" style="386" customWidth="1"/>
    <col min="12082" max="12082" width="1.7109375" style="386" customWidth="1"/>
    <col min="12083" max="12083" width="1" style="386" customWidth="1"/>
    <col min="12084" max="12084" width="2.85546875" style="386" customWidth="1"/>
    <col min="12085" max="12088" width="1.7109375" style="386" customWidth="1"/>
    <col min="12089" max="12089" width="2.85546875" style="386" customWidth="1"/>
    <col min="12090" max="12090" width="2" style="386" customWidth="1"/>
    <col min="12091" max="12091" width="3.85546875" style="386" customWidth="1"/>
    <col min="12092" max="12092" width="2" style="386" customWidth="1"/>
    <col min="12093" max="12093" width="3.85546875" style="386" customWidth="1"/>
    <col min="12094" max="12094" width="4.5703125" style="386" customWidth="1"/>
    <col min="12095" max="12095" width="2.140625" style="386" customWidth="1"/>
    <col min="12096" max="12096" width="1.140625" style="386" customWidth="1"/>
    <col min="12097" max="12099" width="1.7109375" style="386" customWidth="1"/>
    <col min="12100" max="12100" width="1" style="386" customWidth="1"/>
    <col min="12101" max="12101" width="1.7109375" style="386" customWidth="1"/>
    <col min="12102" max="12102" width="2.28515625" style="386" customWidth="1"/>
    <col min="12103" max="12107" width="1.7109375" style="386" customWidth="1"/>
    <col min="12108" max="12108" width="0.5703125" style="386" customWidth="1"/>
    <col min="12109" max="12110" width="0" style="386" hidden="1" customWidth="1"/>
    <col min="12111" max="12111" width="1.7109375" style="386" customWidth="1"/>
    <col min="12112" max="12112" width="5.5703125" style="386" customWidth="1"/>
    <col min="12113" max="12113" width="1.5703125" style="386" customWidth="1"/>
    <col min="12114" max="12118" width="12.28515625" style="386" customWidth="1"/>
    <col min="12119" max="12119" width="19" style="386" customWidth="1"/>
    <col min="12120" max="12279" width="12.28515625" style="386" customWidth="1"/>
    <col min="12280" max="12288" width="1.42578125" style="386"/>
    <col min="12289" max="12298" width="1.5703125" style="386" customWidth="1"/>
    <col min="12299" max="12299" width="0.42578125" style="386" customWidth="1"/>
    <col min="12300" max="12301" width="0" style="386" hidden="1" customWidth="1"/>
    <col min="12302" max="12302" width="1.7109375" style="386" customWidth="1"/>
    <col min="12303" max="12333" width="2.42578125" style="386" customWidth="1"/>
    <col min="12334" max="12336" width="1.7109375" style="386" customWidth="1"/>
    <col min="12337" max="12337" width="2.85546875" style="386" customWidth="1"/>
    <col min="12338" max="12338" width="1.7109375" style="386" customWidth="1"/>
    <col min="12339" max="12339" width="1" style="386" customWidth="1"/>
    <col min="12340" max="12340" width="2.85546875" style="386" customWidth="1"/>
    <col min="12341" max="12344" width="1.7109375" style="386" customWidth="1"/>
    <col min="12345" max="12345" width="2.85546875" style="386" customWidth="1"/>
    <col min="12346" max="12346" width="2" style="386" customWidth="1"/>
    <col min="12347" max="12347" width="3.85546875" style="386" customWidth="1"/>
    <col min="12348" max="12348" width="2" style="386" customWidth="1"/>
    <col min="12349" max="12349" width="3.85546875" style="386" customWidth="1"/>
    <col min="12350" max="12350" width="4.5703125" style="386" customWidth="1"/>
    <col min="12351" max="12351" width="2.140625" style="386" customWidth="1"/>
    <col min="12352" max="12352" width="1.140625" style="386" customWidth="1"/>
    <col min="12353" max="12355" width="1.7109375" style="386" customWidth="1"/>
    <col min="12356" max="12356" width="1" style="386" customWidth="1"/>
    <col min="12357" max="12357" width="1.7109375" style="386" customWidth="1"/>
    <col min="12358" max="12358" width="2.28515625" style="386" customWidth="1"/>
    <col min="12359" max="12363" width="1.7109375" style="386" customWidth="1"/>
    <col min="12364" max="12364" width="0.5703125" style="386" customWidth="1"/>
    <col min="12365" max="12366" width="0" style="386" hidden="1" customWidth="1"/>
    <col min="12367" max="12367" width="1.7109375" style="386" customWidth="1"/>
    <col min="12368" max="12368" width="5.5703125" style="386" customWidth="1"/>
    <col min="12369" max="12369" width="1.5703125" style="386" customWidth="1"/>
    <col min="12370" max="12374" width="12.28515625" style="386" customWidth="1"/>
    <col min="12375" max="12375" width="19" style="386" customWidth="1"/>
    <col min="12376" max="12535" width="12.28515625" style="386" customWidth="1"/>
    <col min="12536" max="12544" width="1.42578125" style="386"/>
    <col min="12545" max="12554" width="1.5703125" style="386" customWidth="1"/>
    <col min="12555" max="12555" width="0.42578125" style="386" customWidth="1"/>
    <col min="12556" max="12557" width="0" style="386" hidden="1" customWidth="1"/>
    <col min="12558" max="12558" width="1.7109375" style="386" customWidth="1"/>
    <col min="12559" max="12589" width="2.42578125" style="386" customWidth="1"/>
    <col min="12590" max="12592" width="1.7109375" style="386" customWidth="1"/>
    <col min="12593" max="12593" width="2.85546875" style="386" customWidth="1"/>
    <col min="12594" max="12594" width="1.7109375" style="386" customWidth="1"/>
    <col min="12595" max="12595" width="1" style="386" customWidth="1"/>
    <col min="12596" max="12596" width="2.85546875" style="386" customWidth="1"/>
    <col min="12597" max="12600" width="1.7109375" style="386" customWidth="1"/>
    <col min="12601" max="12601" width="2.85546875" style="386" customWidth="1"/>
    <col min="12602" max="12602" width="2" style="386" customWidth="1"/>
    <col min="12603" max="12603" width="3.85546875" style="386" customWidth="1"/>
    <col min="12604" max="12604" width="2" style="386" customWidth="1"/>
    <col min="12605" max="12605" width="3.85546875" style="386" customWidth="1"/>
    <col min="12606" max="12606" width="4.5703125" style="386" customWidth="1"/>
    <col min="12607" max="12607" width="2.140625" style="386" customWidth="1"/>
    <col min="12608" max="12608" width="1.140625" style="386" customWidth="1"/>
    <col min="12609" max="12611" width="1.7109375" style="386" customWidth="1"/>
    <col min="12612" max="12612" width="1" style="386" customWidth="1"/>
    <col min="12613" max="12613" width="1.7109375" style="386" customWidth="1"/>
    <col min="12614" max="12614" width="2.28515625" style="386" customWidth="1"/>
    <col min="12615" max="12619" width="1.7109375" style="386" customWidth="1"/>
    <col min="12620" max="12620" width="0.5703125" style="386" customWidth="1"/>
    <col min="12621" max="12622" width="0" style="386" hidden="1" customWidth="1"/>
    <col min="12623" max="12623" width="1.7109375" style="386" customWidth="1"/>
    <col min="12624" max="12624" width="5.5703125" style="386" customWidth="1"/>
    <col min="12625" max="12625" width="1.5703125" style="386" customWidth="1"/>
    <col min="12626" max="12630" width="12.28515625" style="386" customWidth="1"/>
    <col min="12631" max="12631" width="19" style="386" customWidth="1"/>
    <col min="12632" max="12791" width="12.28515625" style="386" customWidth="1"/>
    <col min="12792" max="12800" width="1.42578125" style="386"/>
    <col min="12801" max="12810" width="1.5703125" style="386" customWidth="1"/>
    <col min="12811" max="12811" width="0.42578125" style="386" customWidth="1"/>
    <col min="12812" max="12813" width="0" style="386" hidden="1" customWidth="1"/>
    <col min="12814" max="12814" width="1.7109375" style="386" customWidth="1"/>
    <col min="12815" max="12845" width="2.42578125" style="386" customWidth="1"/>
    <col min="12846" max="12848" width="1.7109375" style="386" customWidth="1"/>
    <col min="12849" max="12849" width="2.85546875" style="386" customWidth="1"/>
    <col min="12850" max="12850" width="1.7109375" style="386" customWidth="1"/>
    <col min="12851" max="12851" width="1" style="386" customWidth="1"/>
    <col min="12852" max="12852" width="2.85546875" style="386" customWidth="1"/>
    <col min="12853" max="12856" width="1.7109375" style="386" customWidth="1"/>
    <col min="12857" max="12857" width="2.85546875" style="386" customWidth="1"/>
    <col min="12858" max="12858" width="2" style="386" customWidth="1"/>
    <col min="12859" max="12859" width="3.85546875" style="386" customWidth="1"/>
    <col min="12860" max="12860" width="2" style="386" customWidth="1"/>
    <col min="12861" max="12861" width="3.85546875" style="386" customWidth="1"/>
    <col min="12862" max="12862" width="4.5703125" style="386" customWidth="1"/>
    <col min="12863" max="12863" width="2.140625" style="386" customWidth="1"/>
    <col min="12864" max="12864" width="1.140625" style="386" customWidth="1"/>
    <col min="12865" max="12867" width="1.7109375" style="386" customWidth="1"/>
    <col min="12868" max="12868" width="1" style="386" customWidth="1"/>
    <col min="12869" max="12869" width="1.7109375" style="386" customWidth="1"/>
    <col min="12870" max="12870" width="2.28515625" style="386" customWidth="1"/>
    <col min="12871" max="12875" width="1.7109375" style="386" customWidth="1"/>
    <col min="12876" max="12876" width="0.5703125" style="386" customWidth="1"/>
    <col min="12877" max="12878" width="0" style="386" hidden="1" customWidth="1"/>
    <col min="12879" max="12879" width="1.7109375" style="386" customWidth="1"/>
    <col min="12880" max="12880" width="5.5703125" style="386" customWidth="1"/>
    <col min="12881" max="12881" width="1.5703125" style="386" customWidth="1"/>
    <col min="12882" max="12886" width="12.28515625" style="386" customWidth="1"/>
    <col min="12887" max="12887" width="19" style="386" customWidth="1"/>
    <col min="12888" max="13047" width="12.28515625" style="386" customWidth="1"/>
    <col min="13048" max="13056" width="1.42578125" style="386"/>
    <col min="13057" max="13066" width="1.5703125" style="386" customWidth="1"/>
    <col min="13067" max="13067" width="0.42578125" style="386" customWidth="1"/>
    <col min="13068" max="13069" width="0" style="386" hidden="1" customWidth="1"/>
    <col min="13070" max="13070" width="1.7109375" style="386" customWidth="1"/>
    <col min="13071" max="13101" width="2.42578125" style="386" customWidth="1"/>
    <col min="13102" max="13104" width="1.7109375" style="386" customWidth="1"/>
    <col min="13105" max="13105" width="2.85546875" style="386" customWidth="1"/>
    <col min="13106" max="13106" width="1.7109375" style="386" customWidth="1"/>
    <col min="13107" max="13107" width="1" style="386" customWidth="1"/>
    <col min="13108" max="13108" width="2.85546875" style="386" customWidth="1"/>
    <col min="13109" max="13112" width="1.7109375" style="386" customWidth="1"/>
    <col min="13113" max="13113" width="2.85546875" style="386" customWidth="1"/>
    <col min="13114" max="13114" width="2" style="386" customWidth="1"/>
    <col min="13115" max="13115" width="3.85546875" style="386" customWidth="1"/>
    <col min="13116" max="13116" width="2" style="386" customWidth="1"/>
    <col min="13117" max="13117" width="3.85546875" style="386" customWidth="1"/>
    <col min="13118" max="13118" width="4.5703125" style="386" customWidth="1"/>
    <col min="13119" max="13119" width="2.140625" style="386" customWidth="1"/>
    <col min="13120" max="13120" width="1.140625" style="386" customWidth="1"/>
    <col min="13121" max="13123" width="1.7109375" style="386" customWidth="1"/>
    <col min="13124" max="13124" width="1" style="386" customWidth="1"/>
    <col min="13125" max="13125" width="1.7109375" style="386" customWidth="1"/>
    <col min="13126" max="13126" width="2.28515625" style="386" customWidth="1"/>
    <col min="13127" max="13131" width="1.7109375" style="386" customWidth="1"/>
    <col min="13132" max="13132" width="0.5703125" style="386" customWidth="1"/>
    <col min="13133" max="13134" width="0" style="386" hidden="1" customWidth="1"/>
    <col min="13135" max="13135" width="1.7109375" style="386" customWidth="1"/>
    <col min="13136" max="13136" width="5.5703125" style="386" customWidth="1"/>
    <col min="13137" max="13137" width="1.5703125" style="386" customWidth="1"/>
    <col min="13138" max="13142" width="12.28515625" style="386" customWidth="1"/>
    <col min="13143" max="13143" width="19" style="386" customWidth="1"/>
    <col min="13144" max="13303" width="12.28515625" style="386" customWidth="1"/>
    <col min="13304" max="13312" width="1.42578125" style="386"/>
    <col min="13313" max="13322" width="1.5703125" style="386" customWidth="1"/>
    <col min="13323" max="13323" width="0.42578125" style="386" customWidth="1"/>
    <col min="13324" max="13325" width="0" style="386" hidden="1" customWidth="1"/>
    <col min="13326" max="13326" width="1.7109375" style="386" customWidth="1"/>
    <col min="13327" max="13357" width="2.42578125" style="386" customWidth="1"/>
    <col min="13358" max="13360" width="1.7109375" style="386" customWidth="1"/>
    <col min="13361" max="13361" width="2.85546875" style="386" customWidth="1"/>
    <col min="13362" max="13362" width="1.7109375" style="386" customWidth="1"/>
    <col min="13363" max="13363" width="1" style="386" customWidth="1"/>
    <col min="13364" max="13364" width="2.85546875" style="386" customWidth="1"/>
    <col min="13365" max="13368" width="1.7109375" style="386" customWidth="1"/>
    <col min="13369" max="13369" width="2.85546875" style="386" customWidth="1"/>
    <col min="13370" max="13370" width="2" style="386" customWidth="1"/>
    <col min="13371" max="13371" width="3.85546875" style="386" customWidth="1"/>
    <col min="13372" max="13372" width="2" style="386" customWidth="1"/>
    <col min="13373" max="13373" width="3.85546875" style="386" customWidth="1"/>
    <col min="13374" max="13374" width="4.5703125" style="386" customWidth="1"/>
    <col min="13375" max="13375" width="2.140625" style="386" customWidth="1"/>
    <col min="13376" max="13376" width="1.140625" style="386" customWidth="1"/>
    <col min="13377" max="13379" width="1.7109375" style="386" customWidth="1"/>
    <col min="13380" max="13380" width="1" style="386" customWidth="1"/>
    <col min="13381" max="13381" width="1.7109375" style="386" customWidth="1"/>
    <col min="13382" max="13382" width="2.28515625" style="386" customWidth="1"/>
    <col min="13383" max="13387" width="1.7109375" style="386" customWidth="1"/>
    <col min="13388" max="13388" width="0.5703125" style="386" customWidth="1"/>
    <col min="13389" max="13390" width="0" style="386" hidden="1" customWidth="1"/>
    <col min="13391" max="13391" width="1.7109375" style="386" customWidth="1"/>
    <col min="13392" max="13392" width="5.5703125" style="386" customWidth="1"/>
    <col min="13393" max="13393" width="1.5703125" style="386" customWidth="1"/>
    <col min="13394" max="13398" width="12.28515625" style="386" customWidth="1"/>
    <col min="13399" max="13399" width="19" style="386" customWidth="1"/>
    <col min="13400" max="13559" width="12.28515625" style="386" customWidth="1"/>
    <col min="13560" max="13568" width="1.42578125" style="386"/>
    <col min="13569" max="13578" width="1.5703125" style="386" customWidth="1"/>
    <col min="13579" max="13579" width="0.42578125" style="386" customWidth="1"/>
    <col min="13580" max="13581" width="0" style="386" hidden="1" customWidth="1"/>
    <col min="13582" max="13582" width="1.7109375" style="386" customWidth="1"/>
    <col min="13583" max="13613" width="2.42578125" style="386" customWidth="1"/>
    <col min="13614" max="13616" width="1.7109375" style="386" customWidth="1"/>
    <col min="13617" max="13617" width="2.85546875" style="386" customWidth="1"/>
    <col min="13618" max="13618" width="1.7109375" style="386" customWidth="1"/>
    <col min="13619" max="13619" width="1" style="386" customWidth="1"/>
    <col min="13620" max="13620" width="2.85546875" style="386" customWidth="1"/>
    <col min="13621" max="13624" width="1.7109375" style="386" customWidth="1"/>
    <col min="13625" max="13625" width="2.85546875" style="386" customWidth="1"/>
    <col min="13626" max="13626" width="2" style="386" customWidth="1"/>
    <col min="13627" max="13627" width="3.85546875" style="386" customWidth="1"/>
    <col min="13628" max="13628" width="2" style="386" customWidth="1"/>
    <col min="13629" max="13629" width="3.85546875" style="386" customWidth="1"/>
    <col min="13630" max="13630" width="4.5703125" style="386" customWidth="1"/>
    <col min="13631" max="13631" width="2.140625" style="386" customWidth="1"/>
    <col min="13632" max="13632" width="1.140625" style="386" customWidth="1"/>
    <col min="13633" max="13635" width="1.7109375" style="386" customWidth="1"/>
    <col min="13636" max="13636" width="1" style="386" customWidth="1"/>
    <col min="13637" max="13637" width="1.7109375" style="386" customWidth="1"/>
    <col min="13638" max="13638" width="2.28515625" style="386" customWidth="1"/>
    <col min="13639" max="13643" width="1.7109375" style="386" customWidth="1"/>
    <col min="13644" max="13644" width="0.5703125" style="386" customWidth="1"/>
    <col min="13645" max="13646" width="0" style="386" hidden="1" customWidth="1"/>
    <col min="13647" max="13647" width="1.7109375" style="386" customWidth="1"/>
    <col min="13648" max="13648" width="5.5703125" style="386" customWidth="1"/>
    <col min="13649" max="13649" width="1.5703125" style="386" customWidth="1"/>
    <col min="13650" max="13654" width="12.28515625" style="386" customWidth="1"/>
    <col min="13655" max="13655" width="19" style="386" customWidth="1"/>
    <col min="13656" max="13815" width="12.28515625" style="386" customWidth="1"/>
    <col min="13816" max="13824" width="1.42578125" style="386"/>
    <col min="13825" max="13834" width="1.5703125" style="386" customWidth="1"/>
    <col min="13835" max="13835" width="0.42578125" style="386" customWidth="1"/>
    <col min="13836" max="13837" width="0" style="386" hidden="1" customWidth="1"/>
    <col min="13838" max="13838" width="1.7109375" style="386" customWidth="1"/>
    <col min="13839" max="13869" width="2.42578125" style="386" customWidth="1"/>
    <col min="13870" max="13872" width="1.7109375" style="386" customWidth="1"/>
    <col min="13873" max="13873" width="2.85546875" style="386" customWidth="1"/>
    <col min="13874" max="13874" width="1.7109375" style="386" customWidth="1"/>
    <col min="13875" max="13875" width="1" style="386" customWidth="1"/>
    <col min="13876" max="13876" width="2.85546875" style="386" customWidth="1"/>
    <col min="13877" max="13880" width="1.7109375" style="386" customWidth="1"/>
    <col min="13881" max="13881" width="2.85546875" style="386" customWidth="1"/>
    <col min="13882" max="13882" width="2" style="386" customWidth="1"/>
    <col min="13883" max="13883" width="3.85546875" style="386" customWidth="1"/>
    <col min="13884" max="13884" width="2" style="386" customWidth="1"/>
    <col min="13885" max="13885" width="3.85546875" style="386" customWidth="1"/>
    <col min="13886" max="13886" width="4.5703125" style="386" customWidth="1"/>
    <col min="13887" max="13887" width="2.140625" style="386" customWidth="1"/>
    <col min="13888" max="13888" width="1.140625" style="386" customWidth="1"/>
    <col min="13889" max="13891" width="1.7109375" style="386" customWidth="1"/>
    <col min="13892" max="13892" width="1" style="386" customWidth="1"/>
    <col min="13893" max="13893" width="1.7109375" style="386" customWidth="1"/>
    <col min="13894" max="13894" width="2.28515625" style="386" customWidth="1"/>
    <col min="13895" max="13899" width="1.7109375" style="386" customWidth="1"/>
    <col min="13900" max="13900" width="0.5703125" style="386" customWidth="1"/>
    <col min="13901" max="13902" width="0" style="386" hidden="1" customWidth="1"/>
    <col min="13903" max="13903" width="1.7109375" style="386" customWidth="1"/>
    <col min="13904" max="13904" width="5.5703125" style="386" customWidth="1"/>
    <col min="13905" max="13905" width="1.5703125" style="386" customWidth="1"/>
    <col min="13906" max="13910" width="12.28515625" style="386" customWidth="1"/>
    <col min="13911" max="13911" width="19" style="386" customWidth="1"/>
    <col min="13912" max="14071" width="12.28515625" style="386" customWidth="1"/>
    <col min="14072" max="14080" width="1.42578125" style="386"/>
    <col min="14081" max="14090" width="1.5703125" style="386" customWidth="1"/>
    <col min="14091" max="14091" width="0.42578125" style="386" customWidth="1"/>
    <col min="14092" max="14093" width="0" style="386" hidden="1" customWidth="1"/>
    <col min="14094" max="14094" width="1.7109375" style="386" customWidth="1"/>
    <col min="14095" max="14125" width="2.42578125" style="386" customWidth="1"/>
    <col min="14126" max="14128" width="1.7109375" style="386" customWidth="1"/>
    <col min="14129" max="14129" width="2.85546875" style="386" customWidth="1"/>
    <col min="14130" max="14130" width="1.7109375" style="386" customWidth="1"/>
    <col min="14131" max="14131" width="1" style="386" customWidth="1"/>
    <col min="14132" max="14132" width="2.85546875" style="386" customWidth="1"/>
    <col min="14133" max="14136" width="1.7109375" style="386" customWidth="1"/>
    <col min="14137" max="14137" width="2.85546875" style="386" customWidth="1"/>
    <col min="14138" max="14138" width="2" style="386" customWidth="1"/>
    <col min="14139" max="14139" width="3.85546875" style="386" customWidth="1"/>
    <col min="14140" max="14140" width="2" style="386" customWidth="1"/>
    <col min="14141" max="14141" width="3.85546875" style="386" customWidth="1"/>
    <col min="14142" max="14142" width="4.5703125" style="386" customWidth="1"/>
    <col min="14143" max="14143" width="2.140625" style="386" customWidth="1"/>
    <col min="14144" max="14144" width="1.140625" style="386" customWidth="1"/>
    <col min="14145" max="14147" width="1.7109375" style="386" customWidth="1"/>
    <col min="14148" max="14148" width="1" style="386" customWidth="1"/>
    <col min="14149" max="14149" width="1.7109375" style="386" customWidth="1"/>
    <col min="14150" max="14150" width="2.28515625" style="386" customWidth="1"/>
    <col min="14151" max="14155" width="1.7109375" style="386" customWidth="1"/>
    <col min="14156" max="14156" width="0.5703125" style="386" customWidth="1"/>
    <col min="14157" max="14158" width="0" style="386" hidden="1" customWidth="1"/>
    <col min="14159" max="14159" width="1.7109375" style="386" customWidth="1"/>
    <col min="14160" max="14160" width="5.5703125" style="386" customWidth="1"/>
    <col min="14161" max="14161" width="1.5703125" style="386" customWidth="1"/>
    <col min="14162" max="14166" width="12.28515625" style="386" customWidth="1"/>
    <col min="14167" max="14167" width="19" style="386" customWidth="1"/>
    <col min="14168" max="14327" width="12.28515625" style="386" customWidth="1"/>
    <col min="14328" max="14336" width="1.42578125" style="386"/>
    <col min="14337" max="14346" width="1.5703125" style="386" customWidth="1"/>
    <col min="14347" max="14347" width="0.42578125" style="386" customWidth="1"/>
    <col min="14348" max="14349" width="0" style="386" hidden="1" customWidth="1"/>
    <col min="14350" max="14350" width="1.7109375" style="386" customWidth="1"/>
    <col min="14351" max="14381" width="2.42578125" style="386" customWidth="1"/>
    <col min="14382" max="14384" width="1.7109375" style="386" customWidth="1"/>
    <col min="14385" max="14385" width="2.85546875" style="386" customWidth="1"/>
    <col min="14386" max="14386" width="1.7109375" style="386" customWidth="1"/>
    <col min="14387" max="14387" width="1" style="386" customWidth="1"/>
    <col min="14388" max="14388" width="2.85546875" style="386" customWidth="1"/>
    <col min="14389" max="14392" width="1.7109375" style="386" customWidth="1"/>
    <col min="14393" max="14393" width="2.85546875" style="386" customWidth="1"/>
    <col min="14394" max="14394" width="2" style="386" customWidth="1"/>
    <col min="14395" max="14395" width="3.85546875" style="386" customWidth="1"/>
    <col min="14396" max="14396" width="2" style="386" customWidth="1"/>
    <col min="14397" max="14397" width="3.85546875" style="386" customWidth="1"/>
    <col min="14398" max="14398" width="4.5703125" style="386" customWidth="1"/>
    <col min="14399" max="14399" width="2.140625" style="386" customWidth="1"/>
    <col min="14400" max="14400" width="1.140625" style="386" customWidth="1"/>
    <col min="14401" max="14403" width="1.7109375" style="386" customWidth="1"/>
    <col min="14404" max="14404" width="1" style="386" customWidth="1"/>
    <col min="14405" max="14405" width="1.7109375" style="386" customWidth="1"/>
    <col min="14406" max="14406" width="2.28515625" style="386" customWidth="1"/>
    <col min="14407" max="14411" width="1.7109375" style="386" customWidth="1"/>
    <col min="14412" max="14412" width="0.5703125" style="386" customWidth="1"/>
    <col min="14413" max="14414" width="0" style="386" hidden="1" customWidth="1"/>
    <col min="14415" max="14415" width="1.7109375" style="386" customWidth="1"/>
    <col min="14416" max="14416" width="5.5703125" style="386" customWidth="1"/>
    <col min="14417" max="14417" width="1.5703125" style="386" customWidth="1"/>
    <col min="14418" max="14422" width="12.28515625" style="386" customWidth="1"/>
    <col min="14423" max="14423" width="19" style="386" customWidth="1"/>
    <col min="14424" max="14583" width="12.28515625" style="386" customWidth="1"/>
    <col min="14584" max="14592" width="1.42578125" style="386"/>
    <col min="14593" max="14602" width="1.5703125" style="386" customWidth="1"/>
    <col min="14603" max="14603" width="0.42578125" style="386" customWidth="1"/>
    <col min="14604" max="14605" width="0" style="386" hidden="1" customWidth="1"/>
    <col min="14606" max="14606" width="1.7109375" style="386" customWidth="1"/>
    <col min="14607" max="14637" width="2.42578125" style="386" customWidth="1"/>
    <col min="14638" max="14640" width="1.7109375" style="386" customWidth="1"/>
    <col min="14641" max="14641" width="2.85546875" style="386" customWidth="1"/>
    <col min="14642" max="14642" width="1.7109375" style="386" customWidth="1"/>
    <col min="14643" max="14643" width="1" style="386" customWidth="1"/>
    <col min="14644" max="14644" width="2.85546875" style="386" customWidth="1"/>
    <col min="14645" max="14648" width="1.7109375" style="386" customWidth="1"/>
    <col min="14649" max="14649" width="2.85546875" style="386" customWidth="1"/>
    <col min="14650" max="14650" width="2" style="386" customWidth="1"/>
    <col min="14651" max="14651" width="3.85546875" style="386" customWidth="1"/>
    <col min="14652" max="14652" width="2" style="386" customWidth="1"/>
    <col min="14653" max="14653" width="3.85546875" style="386" customWidth="1"/>
    <col min="14654" max="14654" width="4.5703125" style="386" customWidth="1"/>
    <col min="14655" max="14655" width="2.140625" style="386" customWidth="1"/>
    <col min="14656" max="14656" width="1.140625" style="386" customWidth="1"/>
    <col min="14657" max="14659" width="1.7109375" style="386" customWidth="1"/>
    <col min="14660" max="14660" width="1" style="386" customWidth="1"/>
    <col min="14661" max="14661" width="1.7109375" style="386" customWidth="1"/>
    <col min="14662" max="14662" width="2.28515625" style="386" customWidth="1"/>
    <col min="14663" max="14667" width="1.7109375" style="386" customWidth="1"/>
    <col min="14668" max="14668" width="0.5703125" style="386" customWidth="1"/>
    <col min="14669" max="14670" width="0" style="386" hidden="1" customWidth="1"/>
    <col min="14671" max="14671" width="1.7109375" style="386" customWidth="1"/>
    <col min="14672" max="14672" width="5.5703125" style="386" customWidth="1"/>
    <col min="14673" max="14673" width="1.5703125" style="386" customWidth="1"/>
    <col min="14674" max="14678" width="12.28515625" style="386" customWidth="1"/>
    <col min="14679" max="14679" width="19" style="386" customWidth="1"/>
    <col min="14680" max="14839" width="12.28515625" style="386" customWidth="1"/>
    <col min="14840" max="14848" width="1.42578125" style="386"/>
    <col min="14849" max="14858" width="1.5703125" style="386" customWidth="1"/>
    <col min="14859" max="14859" width="0.42578125" style="386" customWidth="1"/>
    <col min="14860" max="14861" width="0" style="386" hidden="1" customWidth="1"/>
    <col min="14862" max="14862" width="1.7109375" style="386" customWidth="1"/>
    <col min="14863" max="14893" width="2.42578125" style="386" customWidth="1"/>
    <col min="14894" max="14896" width="1.7109375" style="386" customWidth="1"/>
    <col min="14897" max="14897" width="2.85546875" style="386" customWidth="1"/>
    <col min="14898" max="14898" width="1.7109375" style="386" customWidth="1"/>
    <col min="14899" max="14899" width="1" style="386" customWidth="1"/>
    <col min="14900" max="14900" width="2.85546875" style="386" customWidth="1"/>
    <col min="14901" max="14904" width="1.7109375" style="386" customWidth="1"/>
    <col min="14905" max="14905" width="2.85546875" style="386" customWidth="1"/>
    <col min="14906" max="14906" width="2" style="386" customWidth="1"/>
    <col min="14907" max="14907" width="3.85546875" style="386" customWidth="1"/>
    <col min="14908" max="14908" width="2" style="386" customWidth="1"/>
    <col min="14909" max="14909" width="3.85546875" style="386" customWidth="1"/>
    <col min="14910" max="14910" width="4.5703125" style="386" customWidth="1"/>
    <col min="14911" max="14911" width="2.140625" style="386" customWidth="1"/>
    <col min="14912" max="14912" width="1.140625" style="386" customWidth="1"/>
    <col min="14913" max="14915" width="1.7109375" style="386" customWidth="1"/>
    <col min="14916" max="14916" width="1" style="386" customWidth="1"/>
    <col min="14917" max="14917" width="1.7109375" style="386" customWidth="1"/>
    <col min="14918" max="14918" width="2.28515625" style="386" customWidth="1"/>
    <col min="14919" max="14923" width="1.7109375" style="386" customWidth="1"/>
    <col min="14924" max="14924" width="0.5703125" style="386" customWidth="1"/>
    <col min="14925" max="14926" width="0" style="386" hidden="1" customWidth="1"/>
    <col min="14927" max="14927" width="1.7109375" style="386" customWidth="1"/>
    <col min="14928" max="14928" width="5.5703125" style="386" customWidth="1"/>
    <col min="14929" max="14929" width="1.5703125" style="386" customWidth="1"/>
    <col min="14930" max="14934" width="12.28515625" style="386" customWidth="1"/>
    <col min="14935" max="14935" width="19" style="386" customWidth="1"/>
    <col min="14936" max="15095" width="12.28515625" style="386" customWidth="1"/>
    <col min="15096" max="15104" width="1.42578125" style="386"/>
    <col min="15105" max="15114" width="1.5703125" style="386" customWidth="1"/>
    <col min="15115" max="15115" width="0.42578125" style="386" customWidth="1"/>
    <col min="15116" max="15117" width="0" style="386" hidden="1" customWidth="1"/>
    <col min="15118" max="15118" width="1.7109375" style="386" customWidth="1"/>
    <col min="15119" max="15149" width="2.42578125" style="386" customWidth="1"/>
    <col min="15150" max="15152" width="1.7109375" style="386" customWidth="1"/>
    <col min="15153" max="15153" width="2.85546875" style="386" customWidth="1"/>
    <col min="15154" max="15154" width="1.7109375" style="386" customWidth="1"/>
    <col min="15155" max="15155" width="1" style="386" customWidth="1"/>
    <col min="15156" max="15156" width="2.85546875" style="386" customWidth="1"/>
    <col min="15157" max="15160" width="1.7109375" style="386" customWidth="1"/>
    <col min="15161" max="15161" width="2.85546875" style="386" customWidth="1"/>
    <col min="15162" max="15162" width="2" style="386" customWidth="1"/>
    <col min="15163" max="15163" width="3.85546875" style="386" customWidth="1"/>
    <col min="15164" max="15164" width="2" style="386" customWidth="1"/>
    <col min="15165" max="15165" width="3.85546875" style="386" customWidth="1"/>
    <col min="15166" max="15166" width="4.5703125" style="386" customWidth="1"/>
    <col min="15167" max="15167" width="2.140625" style="386" customWidth="1"/>
    <col min="15168" max="15168" width="1.140625" style="386" customWidth="1"/>
    <col min="15169" max="15171" width="1.7109375" style="386" customWidth="1"/>
    <col min="15172" max="15172" width="1" style="386" customWidth="1"/>
    <col min="15173" max="15173" width="1.7109375" style="386" customWidth="1"/>
    <col min="15174" max="15174" width="2.28515625" style="386" customWidth="1"/>
    <col min="15175" max="15179" width="1.7109375" style="386" customWidth="1"/>
    <col min="15180" max="15180" width="0.5703125" style="386" customWidth="1"/>
    <col min="15181" max="15182" width="0" style="386" hidden="1" customWidth="1"/>
    <col min="15183" max="15183" width="1.7109375" style="386" customWidth="1"/>
    <col min="15184" max="15184" width="5.5703125" style="386" customWidth="1"/>
    <col min="15185" max="15185" width="1.5703125" style="386" customWidth="1"/>
    <col min="15186" max="15190" width="12.28515625" style="386" customWidth="1"/>
    <col min="15191" max="15191" width="19" style="386" customWidth="1"/>
    <col min="15192" max="15351" width="12.28515625" style="386" customWidth="1"/>
    <col min="15352" max="15360" width="1.42578125" style="386"/>
    <col min="15361" max="15370" width="1.5703125" style="386" customWidth="1"/>
    <col min="15371" max="15371" width="0.42578125" style="386" customWidth="1"/>
    <col min="15372" max="15373" width="0" style="386" hidden="1" customWidth="1"/>
    <col min="15374" max="15374" width="1.7109375" style="386" customWidth="1"/>
    <col min="15375" max="15405" width="2.42578125" style="386" customWidth="1"/>
    <col min="15406" max="15408" width="1.7109375" style="386" customWidth="1"/>
    <col min="15409" max="15409" width="2.85546875" style="386" customWidth="1"/>
    <col min="15410" max="15410" width="1.7109375" style="386" customWidth="1"/>
    <col min="15411" max="15411" width="1" style="386" customWidth="1"/>
    <col min="15412" max="15412" width="2.85546875" style="386" customWidth="1"/>
    <col min="15413" max="15416" width="1.7109375" style="386" customWidth="1"/>
    <col min="15417" max="15417" width="2.85546875" style="386" customWidth="1"/>
    <col min="15418" max="15418" width="2" style="386" customWidth="1"/>
    <col min="15419" max="15419" width="3.85546875" style="386" customWidth="1"/>
    <col min="15420" max="15420" width="2" style="386" customWidth="1"/>
    <col min="15421" max="15421" width="3.85546875" style="386" customWidth="1"/>
    <col min="15422" max="15422" width="4.5703125" style="386" customWidth="1"/>
    <col min="15423" max="15423" width="2.140625" style="386" customWidth="1"/>
    <col min="15424" max="15424" width="1.140625" style="386" customWidth="1"/>
    <col min="15425" max="15427" width="1.7109375" style="386" customWidth="1"/>
    <col min="15428" max="15428" width="1" style="386" customWidth="1"/>
    <col min="15429" max="15429" width="1.7109375" style="386" customWidth="1"/>
    <col min="15430" max="15430" width="2.28515625" style="386" customWidth="1"/>
    <col min="15431" max="15435" width="1.7109375" style="386" customWidth="1"/>
    <col min="15436" max="15436" width="0.5703125" style="386" customWidth="1"/>
    <col min="15437" max="15438" width="0" style="386" hidden="1" customWidth="1"/>
    <col min="15439" max="15439" width="1.7109375" style="386" customWidth="1"/>
    <col min="15440" max="15440" width="5.5703125" style="386" customWidth="1"/>
    <col min="15441" max="15441" width="1.5703125" style="386" customWidth="1"/>
    <col min="15442" max="15446" width="12.28515625" style="386" customWidth="1"/>
    <col min="15447" max="15447" width="19" style="386" customWidth="1"/>
    <col min="15448" max="15607" width="12.28515625" style="386" customWidth="1"/>
    <col min="15608" max="15616" width="1.42578125" style="386"/>
    <col min="15617" max="15626" width="1.5703125" style="386" customWidth="1"/>
    <col min="15627" max="15627" width="0.42578125" style="386" customWidth="1"/>
    <col min="15628" max="15629" width="0" style="386" hidden="1" customWidth="1"/>
    <col min="15630" max="15630" width="1.7109375" style="386" customWidth="1"/>
    <col min="15631" max="15661" width="2.42578125" style="386" customWidth="1"/>
    <col min="15662" max="15664" width="1.7109375" style="386" customWidth="1"/>
    <col min="15665" max="15665" width="2.85546875" style="386" customWidth="1"/>
    <col min="15666" max="15666" width="1.7109375" style="386" customWidth="1"/>
    <col min="15667" max="15667" width="1" style="386" customWidth="1"/>
    <col min="15668" max="15668" width="2.85546875" style="386" customWidth="1"/>
    <col min="15669" max="15672" width="1.7109375" style="386" customWidth="1"/>
    <col min="15673" max="15673" width="2.85546875" style="386" customWidth="1"/>
    <col min="15674" max="15674" width="2" style="386" customWidth="1"/>
    <col min="15675" max="15675" width="3.85546875" style="386" customWidth="1"/>
    <col min="15676" max="15676" width="2" style="386" customWidth="1"/>
    <col min="15677" max="15677" width="3.85546875" style="386" customWidth="1"/>
    <col min="15678" max="15678" width="4.5703125" style="386" customWidth="1"/>
    <col min="15679" max="15679" width="2.140625" style="386" customWidth="1"/>
    <col min="15680" max="15680" width="1.140625" style="386" customWidth="1"/>
    <col min="15681" max="15683" width="1.7109375" style="386" customWidth="1"/>
    <col min="15684" max="15684" width="1" style="386" customWidth="1"/>
    <col min="15685" max="15685" width="1.7109375" style="386" customWidth="1"/>
    <col min="15686" max="15686" width="2.28515625" style="386" customWidth="1"/>
    <col min="15687" max="15691" width="1.7109375" style="386" customWidth="1"/>
    <col min="15692" max="15692" width="0.5703125" style="386" customWidth="1"/>
    <col min="15693" max="15694" width="0" style="386" hidden="1" customWidth="1"/>
    <col min="15695" max="15695" width="1.7109375" style="386" customWidth="1"/>
    <col min="15696" max="15696" width="5.5703125" style="386" customWidth="1"/>
    <col min="15697" max="15697" width="1.5703125" style="386" customWidth="1"/>
    <col min="15698" max="15702" width="12.28515625" style="386" customWidth="1"/>
    <col min="15703" max="15703" width="19" style="386" customWidth="1"/>
    <col min="15704" max="15863" width="12.28515625" style="386" customWidth="1"/>
    <col min="15864" max="15872" width="1.42578125" style="386"/>
    <col min="15873" max="15882" width="1.5703125" style="386" customWidth="1"/>
    <col min="15883" max="15883" width="0.42578125" style="386" customWidth="1"/>
    <col min="15884" max="15885" width="0" style="386" hidden="1" customWidth="1"/>
    <col min="15886" max="15886" width="1.7109375" style="386" customWidth="1"/>
    <col min="15887" max="15917" width="2.42578125" style="386" customWidth="1"/>
    <col min="15918" max="15920" width="1.7109375" style="386" customWidth="1"/>
    <col min="15921" max="15921" width="2.85546875" style="386" customWidth="1"/>
    <col min="15922" max="15922" width="1.7109375" style="386" customWidth="1"/>
    <col min="15923" max="15923" width="1" style="386" customWidth="1"/>
    <col min="15924" max="15924" width="2.85546875" style="386" customWidth="1"/>
    <col min="15925" max="15928" width="1.7109375" style="386" customWidth="1"/>
    <col min="15929" max="15929" width="2.85546875" style="386" customWidth="1"/>
    <col min="15930" max="15930" width="2" style="386" customWidth="1"/>
    <col min="15931" max="15931" width="3.85546875" style="386" customWidth="1"/>
    <col min="15932" max="15932" width="2" style="386" customWidth="1"/>
    <col min="15933" max="15933" width="3.85546875" style="386" customWidth="1"/>
    <col min="15934" max="15934" width="4.5703125" style="386" customWidth="1"/>
    <col min="15935" max="15935" width="2.140625" style="386" customWidth="1"/>
    <col min="15936" max="15936" width="1.140625" style="386" customWidth="1"/>
    <col min="15937" max="15939" width="1.7109375" style="386" customWidth="1"/>
    <col min="15940" max="15940" width="1" style="386" customWidth="1"/>
    <col min="15941" max="15941" width="1.7109375" style="386" customWidth="1"/>
    <col min="15942" max="15942" width="2.28515625" style="386" customWidth="1"/>
    <col min="15943" max="15947" width="1.7109375" style="386" customWidth="1"/>
    <col min="15948" max="15948" width="0.5703125" style="386" customWidth="1"/>
    <col min="15949" max="15950" width="0" style="386" hidden="1" customWidth="1"/>
    <col min="15951" max="15951" width="1.7109375" style="386" customWidth="1"/>
    <col min="15952" max="15952" width="5.5703125" style="386" customWidth="1"/>
    <col min="15953" max="15953" width="1.5703125" style="386" customWidth="1"/>
    <col min="15954" max="15958" width="12.28515625" style="386" customWidth="1"/>
    <col min="15959" max="15959" width="19" style="386" customWidth="1"/>
    <col min="15960" max="16119" width="12.28515625" style="386" customWidth="1"/>
    <col min="16120" max="16128" width="1.42578125" style="386"/>
    <col min="16129" max="16138" width="1.5703125" style="386" customWidth="1"/>
    <col min="16139" max="16139" width="0.42578125" style="386" customWidth="1"/>
    <col min="16140" max="16141" width="0" style="386" hidden="1" customWidth="1"/>
    <col min="16142" max="16142" width="1.7109375" style="386" customWidth="1"/>
    <col min="16143" max="16173" width="2.42578125" style="386" customWidth="1"/>
    <col min="16174" max="16176" width="1.7109375" style="386" customWidth="1"/>
    <col min="16177" max="16177" width="2.85546875" style="386" customWidth="1"/>
    <col min="16178" max="16178" width="1.7109375" style="386" customWidth="1"/>
    <col min="16179" max="16179" width="1" style="386" customWidth="1"/>
    <col min="16180" max="16180" width="2.85546875" style="386" customWidth="1"/>
    <col min="16181" max="16184" width="1.7109375" style="386" customWidth="1"/>
    <col min="16185" max="16185" width="2.85546875" style="386" customWidth="1"/>
    <col min="16186" max="16186" width="2" style="386" customWidth="1"/>
    <col min="16187" max="16187" width="3.85546875" style="386" customWidth="1"/>
    <col min="16188" max="16188" width="2" style="386" customWidth="1"/>
    <col min="16189" max="16189" width="3.85546875" style="386" customWidth="1"/>
    <col min="16190" max="16190" width="4.5703125" style="386" customWidth="1"/>
    <col min="16191" max="16191" width="2.140625" style="386" customWidth="1"/>
    <col min="16192" max="16192" width="1.140625" style="386" customWidth="1"/>
    <col min="16193" max="16195" width="1.7109375" style="386" customWidth="1"/>
    <col min="16196" max="16196" width="1" style="386" customWidth="1"/>
    <col min="16197" max="16197" width="1.7109375" style="386" customWidth="1"/>
    <col min="16198" max="16198" width="2.28515625" style="386" customWidth="1"/>
    <col min="16199" max="16203" width="1.7109375" style="386" customWidth="1"/>
    <col min="16204" max="16204" width="0.5703125" style="386" customWidth="1"/>
    <col min="16205" max="16206" width="0" style="386" hidden="1" customWidth="1"/>
    <col min="16207" max="16207" width="1.7109375" style="386" customWidth="1"/>
    <col min="16208" max="16208" width="5.5703125" style="386" customWidth="1"/>
    <col min="16209" max="16209" width="1.5703125" style="386" customWidth="1"/>
    <col min="16210" max="16214" width="12.28515625" style="386" customWidth="1"/>
    <col min="16215" max="16215" width="19" style="386" customWidth="1"/>
    <col min="16216" max="16375" width="12.28515625" style="386" customWidth="1"/>
    <col min="16376" max="16384" width="1.42578125" style="386"/>
  </cols>
  <sheetData>
    <row r="1" spans="1:88" s="381" customFormat="1" ht="9.75" customHeight="1">
      <c r="A1" s="531" t="s">
        <v>484</v>
      </c>
      <c r="B1" s="531"/>
      <c r="C1" s="531"/>
      <c r="D1" s="531"/>
      <c r="E1" s="531"/>
      <c r="F1" s="531"/>
      <c r="G1" s="531"/>
      <c r="H1" s="531"/>
      <c r="I1" s="531"/>
      <c r="J1" s="531"/>
      <c r="K1" s="531"/>
      <c r="L1" s="531"/>
      <c r="M1" s="531"/>
      <c r="N1" s="531"/>
      <c r="O1" s="531"/>
      <c r="P1" s="531"/>
      <c r="Q1" s="531"/>
      <c r="R1" s="531"/>
      <c r="S1" s="531"/>
      <c r="T1" s="531"/>
      <c r="U1" s="531"/>
      <c r="V1" s="531"/>
      <c r="W1" s="531"/>
      <c r="X1" s="531"/>
      <c r="Y1" s="531"/>
      <c r="Z1" s="531"/>
      <c r="AA1" s="531"/>
      <c r="AB1" s="531"/>
      <c r="AC1" s="531"/>
      <c r="AD1" s="531"/>
      <c r="AE1" s="531"/>
      <c r="AF1" s="531"/>
      <c r="AG1" s="531"/>
      <c r="AH1" s="531"/>
      <c r="AI1" s="531"/>
      <c r="AJ1" s="531"/>
      <c r="AK1" s="531"/>
      <c r="AL1" s="531"/>
      <c r="AM1" s="671"/>
      <c r="AN1" s="672" t="s">
        <v>485</v>
      </c>
      <c r="AO1" s="668"/>
      <c r="AP1" s="668" t="s">
        <v>486</v>
      </c>
      <c r="AQ1" s="668"/>
      <c r="AR1" s="668" t="s">
        <v>487</v>
      </c>
      <c r="AS1" s="668"/>
      <c r="AT1" s="668" t="s">
        <v>488</v>
      </c>
      <c r="AU1" s="668"/>
      <c r="AV1" s="674" t="s">
        <v>489</v>
      </c>
      <c r="AW1" s="668"/>
      <c r="AX1" s="668"/>
      <c r="AY1" s="668"/>
      <c r="AZ1" s="668"/>
      <c r="BA1" s="668" t="s">
        <v>490</v>
      </c>
      <c r="BB1" s="668"/>
      <c r="BC1" s="668"/>
      <c r="BD1" s="668" t="s">
        <v>491</v>
      </c>
      <c r="BE1" s="668"/>
      <c r="BF1" s="668" t="s">
        <v>492</v>
      </c>
      <c r="BG1" s="668"/>
      <c r="BH1" s="668" t="s">
        <v>493</v>
      </c>
      <c r="BI1" s="668"/>
      <c r="BJ1" s="669" t="s">
        <v>494</v>
      </c>
      <c r="BK1" s="669"/>
      <c r="BL1" s="669"/>
      <c r="BM1" s="669"/>
      <c r="BN1" s="669"/>
      <c r="BO1" s="669"/>
      <c r="BP1" s="669"/>
      <c r="BQ1" s="669"/>
      <c r="BR1" s="669"/>
      <c r="BS1" s="669"/>
      <c r="BT1" s="669"/>
      <c r="BU1" s="669"/>
      <c r="BV1" s="669"/>
      <c r="BW1" s="669"/>
      <c r="BX1" s="669"/>
      <c r="BY1" s="669" t="s">
        <v>495</v>
      </c>
      <c r="BZ1" s="669"/>
      <c r="CA1" s="669"/>
      <c r="CB1" s="670"/>
      <c r="CD1" s="382" t="s">
        <v>496</v>
      </c>
      <c r="CE1" s="382"/>
      <c r="CJ1" s="383"/>
    </row>
    <row r="2" spans="1:88" s="381" customFormat="1" ht="10.5" customHeight="1">
      <c r="A2" s="531"/>
      <c r="B2" s="531"/>
      <c r="C2" s="531"/>
      <c r="D2" s="531"/>
      <c r="E2" s="531"/>
      <c r="F2" s="531"/>
      <c r="G2" s="531"/>
      <c r="H2" s="531"/>
      <c r="I2" s="531"/>
      <c r="J2" s="531"/>
      <c r="K2" s="531"/>
      <c r="L2" s="531"/>
      <c r="M2" s="531"/>
      <c r="N2" s="531"/>
      <c r="O2" s="531"/>
      <c r="P2" s="531"/>
      <c r="Q2" s="531"/>
      <c r="R2" s="531"/>
      <c r="S2" s="531"/>
      <c r="T2" s="531"/>
      <c r="U2" s="531"/>
      <c r="V2" s="531"/>
      <c r="W2" s="531"/>
      <c r="X2" s="531"/>
      <c r="Y2" s="531"/>
      <c r="Z2" s="531"/>
      <c r="AA2" s="531"/>
      <c r="AB2" s="531"/>
      <c r="AC2" s="531"/>
      <c r="AD2" s="531"/>
      <c r="AE2" s="531"/>
      <c r="AF2" s="531"/>
      <c r="AG2" s="531"/>
      <c r="AH2" s="531"/>
      <c r="AI2" s="531"/>
      <c r="AJ2" s="531"/>
      <c r="AK2" s="531"/>
      <c r="AL2" s="531"/>
      <c r="AM2" s="671"/>
      <c r="AN2" s="673"/>
      <c r="AO2" s="649"/>
      <c r="AP2" s="649"/>
      <c r="AQ2" s="649"/>
      <c r="AR2" s="649"/>
      <c r="AS2" s="649"/>
      <c r="AT2" s="649"/>
      <c r="AU2" s="649"/>
      <c r="AV2" s="649"/>
      <c r="AW2" s="649"/>
      <c r="AX2" s="649"/>
      <c r="AY2" s="649"/>
      <c r="AZ2" s="649"/>
      <c r="BA2" s="649"/>
      <c r="BB2" s="649"/>
      <c r="BC2" s="649"/>
      <c r="BD2" s="649"/>
      <c r="BE2" s="649"/>
      <c r="BF2" s="649"/>
      <c r="BG2" s="649"/>
      <c r="BH2" s="649"/>
      <c r="BI2" s="649"/>
      <c r="BJ2" s="650" t="s">
        <v>497</v>
      </c>
      <c r="BK2" s="650"/>
      <c r="BL2" s="650"/>
      <c r="BM2" s="650"/>
      <c r="BN2" s="650"/>
      <c r="BO2" s="650"/>
      <c r="BP2" s="650"/>
      <c r="BQ2" s="650" t="s">
        <v>267</v>
      </c>
      <c r="BR2" s="650"/>
      <c r="BS2" s="650"/>
      <c r="BT2" s="650"/>
      <c r="BU2" s="660" t="e">
        <f>CD34</f>
        <v>#VALUE!</v>
      </c>
      <c r="BV2" s="661"/>
      <c r="BW2" s="661"/>
      <c r="BX2" s="661"/>
      <c r="BY2" s="660">
        <f>SUM(BU4)</f>
        <v>0</v>
      </c>
      <c r="BZ2" s="661"/>
      <c r="CA2" s="661"/>
      <c r="CB2" s="681"/>
      <c r="CD2" s="384" t="e">
        <f>BU2-CD34</f>
        <v>#VALUE!</v>
      </c>
      <c r="CE2" s="385"/>
      <c r="CJ2" s="383"/>
    </row>
    <row r="3" spans="1:88" s="381" customFormat="1" ht="18" customHeight="1">
      <c r="A3" s="534" t="s">
        <v>498</v>
      </c>
      <c r="B3" s="534"/>
      <c r="C3" s="534"/>
      <c r="D3" s="534"/>
      <c r="E3" s="534"/>
      <c r="F3" s="534"/>
      <c r="G3" s="534"/>
      <c r="H3" s="534"/>
      <c r="I3" s="534"/>
      <c r="J3" s="534"/>
      <c r="K3" s="534"/>
      <c r="L3" s="534"/>
      <c r="M3" s="534"/>
      <c r="N3" s="534"/>
      <c r="O3" s="682" t="s">
        <v>544</v>
      </c>
      <c r="P3" s="682"/>
      <c r="Q3" s="682"/>
      <c r="R3" s="682"/>
      <c r="S3" s="682"/>
      <c r="T3" s="682"/>
      <c r="U3" s="534">
        <v>20</v>
      </c>
      <c r="V3" s="534"/>
      <c r="W3" s="534"/>
      <c r="X3" s="525">
        <v>24</v>
      </c>
      <c r="Y3" s="525"/>
      <c r="Z3" s="536" t="s">
        <v>499</v>
      </c>
      <c r="AA3" s="536"/>
      <c r="AB3" s="536"/>
      <c r="AC3" s="536"/>
      <c r="AD3" s="536"/>
      <c r="AE3" s="536"/>
      <c r="AF3" s="536"/>
      <c r="AG3" s="536"/>
      <c r="AH3" s="536"/>
      <c r="AI3" s="536"/>
      <c r="AJ3" s="536"/>
      <c r="AK3" s="536"/>
      <c r="AL3" s="536"/>
      <c r="AM3" s="683"/>
      <c r="AN3" s="645"/>
      <c r="AO3" s="646"/>
      <c r="AP3" s="646"/>
      <c r="AQ3" s="646"/>
      <c r="AR3" s="675">
        <v>9</v>
      </c>
      <c r="AS3" s="675"/>
      <c r="AT3" s="677">
        <v>1</v>
      </c>
      <c r="AU3" s="677"/>
      <c r="AV3" s="649"/>
      <c r="AW3" s="649"/>
      <c r="AX3" s="649"/>
      <c r="AY3" s="649"/>
      <c r="AZ3" s="649"/>
      <c r="BA3" s="654" t="s">
        <v>500</v>
      </c>
      <c r="BB3" s="654"/>
      <c r="BC3" s="654"/>
      <c r="BD3" s="654"/>
      <c r="BE3" s="654"/>
      <c r="BF3" s="654"/>
      <c r="BG3" s="654"/>
      <c r="BH3" s="654"/>
      <c r="BI3" s="654"/>
      <c r="BJ3" s="656" t="s">
        <v>502</v>
      </c>
      <c r="BK3" s="650"/>
      <c r="BL3" s="650"/>
      <c r="BM3" s="650"/>
      <c r="BN3" s="662" t="s">
        <v>501</v>
      </c>
      <c r="BO3" s="663"/>
      <c r="BP3" s="663"/>
      <c r="BQ3" s="663"/>
      <c r="BR3" s="663"/>
      <c r="BS3" s="663"/>
      <c r="BT3" s="664"/>
      <c r="BU3" s="656" t="s">
        <v>504</v>
      </c>
      <c r="BV3" s="650"/>
      <c r="BW3" s="650"/>
      <c r="BX3" s="657"/>
      <c r="BY3" s="656" t="s">
        <v>503</v>
      </c>
      <c r="BZ3" s="650"/>
      <c r="CA3" s="650"/>
      <c r="CB3" s="650"/>
      <c r="CF3" s="381" t="s">
        <v>505</v>
      </c>
      <c r="CG3" s="386" t="s">
        <v>506</v>
      </c>
      <c r="CI3" s="381" t="s">
        <v>507</v>
      </c>
      <c r="CJ3" s="387">
        <v>45292</v>
      </c>
    </row>
    <row r="4" spans="1:88" s="381" customFormat="1" ht="27.95" customHeight="1" thickBot="1">
      <c r="A4" s="524" t="s">
        <v>508</v>
      </c>
      <c r="B4" s="524"/>
      <c r="C4" s="524"/>
      <c r="D4" s="524"/>
      <c r="E4" s="524"/>
      <c r="F4" s="524"/>
      <c r="G4" s="524"/>
      <c r="H4" s="524"/>
      <c r="I4" s="524"/>
      <c r="J4" s="524"/>
      <c r="K4" s="524"/>
      <c r="L4" s="524"/>
      <c r="M4" s="524"/>
      <c r="N4" s="524"/>
      <c r="O4" s="524"/>
      <c r="P4" s="524"/>
      <c r="Q4" s="524"/>
      <c r="R4" s="524"/>
      <c r="S4" s="679" t="s">
        <v>539</v>
      </c>
      <c r="T4" s="679"/>
      <c r="U4" s="679"/>
      <c r="V4" s="679"/>
      <c r="W4" s="679"/>
      <c r="X4" s="679"/>
      <c r="Y4" s="679"/>
      <c r="Z4" s="679"/>
      <c r="AA4" s="679"/>
      <c r="AB4" s="679"/>
      <c r="AC4" s="679"/>
      <c r="AD4" s="679"/>
      <c r="AE4" s="679"/>
      <c r="AF4" s="679"/>
      <c r="AG4" s="679"/>
      <c r="AH4" s="679"/>
      <c r="AI4" s="679"/>
      <c r="AJ4" s="679"/>
      <c r="AK4" s="679"/>
      <c r="AL4" s="679"/>
      <c r="AM4" s="680"/>
      <c r="AN4" s="647"/>
      <c r="AO4" s="648"/>
      <c r="AP4" s="648"/>
      <c r="AQ4" s="648"/>
      <c r="AR4" s="676"/>
      <c r="AS4" s="676"/>
      <c r="AT4" s="678"/>
      <c r="AU4" s="678"/>
      <c r="AV4" s="648"/>
      <c r="AW4" s="648"/>
      <c r="AX4" s="648"/>
      <c r="AY4" s="648"/>
      <c r="AZ4" s="648"/>
      <c r="BA4" s="655"/>
      <c r="BB4" s="655"/>
      <c r="BC4" s="655"/>
      <c r="BD4" s="655"/>
      <c r="BE4" s="655"/>
      <c r="BF4" s="655"/>
      <c r="BG4" s="655"/>
      <c r="BH4" s="655"/>
      <c r="BI4" s="655"/>
      <c r="BJ4" s="658">
        <f>SUM(AT8:AW33)</f>
        <v>0</v>
      </c>
      <c r="BK4" s="659"/>
      <c r="BL4" s="659"/>
      <c r="BM4" s="659"/>
      <c r="BN4" s="665">
        <f>SUM(BJ8:BL33)</f>
        <v>0</v>
      </c>
      <c r="BO4" s="666"/>
      <c r="BP4" s="666"/>
      <c r="BQ4" s="666"/>
      <c r="BR4" s="666"/>
      <c r="BS4" s="666"/>
      <c r="BT4" s="667"/>
      <c r="BU4" s="660">
        <f>SUM(BS8:BX33)</f>
        <v>0</v>
      </c>
      <c r="BV4" s="661"/>
      <c r="BW4" s="661"/>
      <c r="BX4" s="661"/>
      <c r="BY4" s="651" t="e">
        <f>CD34</f>
        <v>#VALUE!</v>
      </c>
      <c r="BZ4" s="652"/>
      <c r="CA4" s="652"/>
      <c r="CB4" s="653"/>
      <c r="CD4" s="388">
        <f>SUM(BF8:BG33)-CG4</f>
        <v>0</v>
      </c>
      <c r="CE4" s="433" t="e">
        <f>SUM(CD8-BJ8)</f>
        <v>#VALUE!</v>
      </c>
      <c r="CF4" s="434"/>
      <c r="CG4" s="435"/>
      <c r="CH4" s="436"/>
      <c r="CI4" s="381" t="s">
        <v>509</v>
      </c>
      <c r="CJ4" s="387">
        <v>45322</v>
      </c>
    </row>
    <row r="5" spans="1:88" s="389" customFormat="1" ht="15.75">
      <c r="A5" s="619" t="s">
        <v>510</v>
      </c>
      <c r="B5" s="620"/>
      <c r="C5" s="621"/>
      <c r="D5" s="621"/>
      <c r="E5" s="621"/>
      <c r="F5" s="621"/>
      <c r="G5" s="621"/>
      <c r="H5" s="621"/>
      <c r="I5" s="621"/>
      <c r="J5" s="621"/>
      <c r="K5" s="621"/>
      <c r="L5" s="621"/>
      <c r="M5" s="621"/>
      <c r="N5" s="621"/>
      <c r="O5" s="625" t="s">
        <v>511</v>
      </c>
      <c r="P5" s="626"/>
      <c r="Q5" s="626"/>
      <c r="R5" s="626"/>
      <c r="S5" s="626"/>
      <c r="T5" s="626"/>
      <c r="U5" s="626"/>
      <c r="V5" s="626"/>
      <c r="W5" s="626"/>
      <c r="X5" s="626"/>
      <c r="Y5" s="626"/>
      <c r="Z5" s="626"/>
      <c r="AA5" s="626"/>
      <c r="AB5" s="626"/>
      <c r="AC5" s="626"/>
      <c r="AD5" s="626"/>
      <c r="AE5" s="626"/>
      <c r="AF5" s="626"/>
      <c r="AG5" s="626"/>
      <c r="AH5" s="626"/>
      <c r="AI5" s="626"/>
      <c r="AJ5" s="626"/>
      <c r="AK5" s="626"/>
      <c r="AL5" s="626"/>
      <c r="AM5" s="626"/>
      <c r="AN5" s="626"/>
      <c r="AO5" s="626"/>
      <c r="AP5" s="626"/>
      <c r="AQ5" s="626"/>
      <c r="AR5" s="626"/>
      <c r="AS5" s="626"/>
      <c r="AT5" s="626"/>
      <c r="AU5" s="626"/>
      <c r="AV5" s="626"/>
      <c r="AW5" s="627"/>
      <c r="AX5" s="631" t="s">
        <v>512</v>
      </c>
      <c r="AY5" s="632"/>
      <c r="AZ5" s="632"/>
      <c r="BA5" s="632"/>
      <c r="BB5" s="632"/>
      <c r="BC5" s="632"/>
      <c r="BD5" s="632"/>
      <c r="BE5" s="632"/>
      <c r="BF5" s="632"/>
      <c r="BG5" s="632"/>
      <c r="BH5" s="635" t="s">
        <v>513</v>
      </c>
      <c r="BI5" s="635"/>
      <c r="BJ5" s="638" t="s">
        <v>514</v>
      </c>
      <c r="BK5" s="639"/>
      <c r="BL5" s="640"/>
      <c r="BM5" s="638" t="s">
        <v>515</v>
      </c>
      <c r="BN5" s="640"/>
      <c r="BO5" s="644" t="s">
        <v>516</v>
      </c>
      <c r="BP5" s="644"/>
      <c r="BQ5" s="599"/>
      <c r="BR5" s="599"/>
      <c r="BS5" s="599" t="s">
        <v>517</v>
      </c>
      <c r="BT5" s="599"/>
      <c r="BU5" s="599"/>
      <c r="BV5" s="599" t="s">
        <v>518</v>
      </c>
      <c r="BW5" s="599"/>
      <c r="BX5" s="599"/>
      <c r="BY5" s="599" t="s">
        <v>519</v>
      </c>
      <c r="BZ5" s="599"/>
      <c r="CA5" s="599"/>
      <c r="CB5" s="600"/>
      <c r="CD5" s="390"/>
      <c r="CG5" s="381" t="e">
        <f>CI34/CG4</f>
        <v>#DIV/0!</v>
      </c>
      <c r="CI5" s="389" t="s">
        <v>520</v>
      </c>
      <c r="CJ5" s="383">
        <v>1</v>
      </c>
    </row>
    <row r="6" spans="1:88" s="389" customFormat="1" ht="9.75" customHeight="1">
      <c r="A6" s="622"/>
      <c r="B6" s="520"/>
      <c r="C6" s="520"/>
      <c r="D6" s="520"/>
      <c r="E6" s="520"/>
      <c r="F6" s="520"/>
      <c r="G6" s="520"/>
      <c r="H6" s="520"/>
      <c r="I6" s="520"/>
      <c r="J6" s="520"/>
      <c r="K6" s="520"/>
      <c r="L6" s="520"/>
      <c r="M6" s="520"/>
      <c r="N6" s="520"/>
      <c r="O6" s="628"/>
      <c r="P6" s="629"/>
      <c r="Q6" s="629"/>
      <c r="R6" s="629"/>
      <c r="S6" s="629"/>
      <c r="T6" s="629"/>
      <c r="U6" s="629"/>
      <c r="V6" s="629"/>
      <c r="W6" s="629"/>
      <c r="X6" s="629"/>
      <c r="Y6" s="629"/>
      <c r="Z6" s="629"/>
      <c r="AA6" s="629"/>
      <c r="AB6" s="629"/>
      <c r="AC6" s="629"/>
      <c r="AD6" s="629"/>
      <c r="AE6" s="629"/>
      <c r="AF6" s="629"/>
      <c r="AG6" s="629"/>
      <c r="AH6" s="629"/>
      <c r="AI6" s="629"/>
      <c r="AJ6" s="629"/>
      <c r="AK6" s="629"/>
      <c r="AL6" s="629"/>
      <c r="AM6" s="629"/>
      <c r="AN6" s="629"/>
      <c r="AO6" s="629"/>
      <c r="AP6" s="629"/>
      <c r="AQ6" s="629"/>
      <c r="AR6" s="629"/>
      <c r="AS6" s="629"/>
      <c r="AT6" s="629"/>
      <c r="AU6" s="629"/>
      <c r="AV6" s="629"/>
      <c r="AW6" s="630"/>
      <c r="AX6" s="633"/>
      <c r="AY6" s="634"/>
      <c r="AZ6" s="634"/>
      <c r="BA6" s="634"/>
      <c r="BB6" s="634"/>
      <c r="BC6" s="634"/>
      <c r="BD6" s="634"/>
      <c r="BE6" s="634"/>
      <c r="BF6" s="634"/>
      <c r="BG6" s="634"/>
      <c r="BH6" s="636"/>
      <c r="BI6" s="636"/>
      <c r="BJ6" s="641"/>
      <c r="BK6" s="642"/>
      <c r="BL6" s="643"/>
      <c r="BM6" s="641"/>
      <c r="BN6" s="643"/>
      <c r="BO6" s="601"/>
      <c r="BP6" s="601"/>
      <c r="BQ6" s="601"/>
      <c r="BR6" s="601"/>
      <c r="BS6" s="601"/>
      <c r="BT6" s="601"/>
      <c r="BU6" s="601"/>
      <c r="BV6" s="601"/>
      <c r="BW6" s="601"/>
      <c r="BX6" s="601"/>
      <c r="BY6" s="601" t="s">
        <v>521</v>
      </c>
      <c r="BZ6" s="601"/>
      <c r="CA6" s="601"/>
      <c r="CB6" s="602"/>
      <c r="CJ6" s="391"/>
    </row>
    <row r="7" spans="1:88" s="393" customFormat="1" ht="23.25" customHeight="1">
      <c r="A7" s="623"/>
      <c r="B7" s="624"/>
      <c r="C7" s="624"/>
      <c r="D7" s="624"/>
      <c r="E7" s="624"/>
      <c r="F7" s="624"/>
      <c r="G7" s="624"/>
      <c r="H7" s="624"/>
      <c r="I7" s="624"/>
      <c r="J7" s="624"/>
      <c r="K7" s="624"/>
      <c r="L7" s="624"/>
      <c r="M7" s="624"/>
      <c r="N7" s="624"/>
      <c r="O7" s="437">
        <f>CJ3</f>
        <v>45292</v>
      </c>
      <c r="P7" s="437">
        <f>IF(O7&lt;=$CJ$4,O7+$CJ$5,"")</f>
        <v>45293</v>
      </c>
      <c r="Q7" s="437">
        <f>IF(O7&lt;=$CJ$4,P7+$CJ$5,"")</f>
        <v>45294</v>
      </c>
      <c r="R7" s="437">
        <f>IF(O7&lt;=$CJ$4,Q7+$CJ$5,"")</f>
        <v>45295</v>
      </c>
      <c r="S7" s="437">
        <f>IF(O7&lt;=$CJ$4,R7+$CJ$5,"")</f>
        <v>45296</v>
      </c>
      <c r="T7" s="437">
        <f>IF(O7&lt;=$CJ$4,S7+$CJ$5,"")</f>
        <v>45297</v>
      </c>
      <c r="U7" s="437">
        <f>IF(O7&lt;=$CJ$4,T7+$CJ$5,"")</f>
        <v>45298</v>
      </c>
      <c r="V7" s="437">
        <f>IF(S7&lt;=$CJ$4,U7+$CJ$5,"")</f>
        <v>45299</v>
      </c>
      <c r="W7" s="392">
        <f>IF(V7&lt;=$CJ$4,V7+$CJ$5,"")</f>
        <v>45300</v>
      </c>
      <c r="X7" s="392">
        <f>IF(U7&lt;=$CJ$4,W7+$CJ$5,"")</f>
        <v>45301</v>
      </c>
      <c r="Y7" s="392">
        <f>IF(X7&lt;=$CJ$4,X7+$CJ$5,"")</f>
        <v>45302</v>
      </c>
      <c r="Z7" s="392">
        <f>IF(W7&lt;=$CJ$4,Y7+$CJ$5,"")</f>
        <v>45303</v>
      </c>
      <c r="AA7" s="437">
        <f>IF(Z7&lt;=$CJ$4,Z7+$CJ$5,"")</f>
        <v>45304</v>
      </c>
      <c r="AB7" s="437">
        <f>IF(Y7&lt;=$CJ$4,AA7+$CJ$5,"")</f>
        <v>45305</v>
      </c>
      <c r="AC7" s="392">
        <f>IF(AB7&lt;=$CJ$4,AB7+$CJ$5,"")</f>
        <v>45306</v>
      </c>
      <c r="AD7" s="392">
        <f>IF(AA7&lt;=$CJ$4,AC7+$CJ$5,"")</f>
        <v>45307</v>
      </c>
      <c r="AE7" s="392">
        <f>IF(AD7&lt;=$CJ$4,AD7+$CJ$5,"")</f>
        <v>45308</v>
      </c>
      <c r="AF7" s="392">
        <f>IF(AC7&lt;=$CJ$4,AE7+$CJ$5,"")</f>
        <v>45309</v>
      </c>
      <c r="AG7" s="392">
        <f>IF(AF7&lt;=$CJ$4,AF7+$CJ$5,"")</f>
        <v>45310</v>
      </c>
      <c r="AH7" s="437">
        <f>IF(AE7&lt;=$CJ$4,AG7+$CJ$5,"")</f>
        <v>45311</v>
      </c>
      <c r="AI7" s="437">
        <f>IF(AH7&lt;=$CJ$4,AH7+$CJ$5,"")</f>
        <v>45312</v>
      </c>
      <c r="AJ7" s="392">
        <f>IF(AG7&lt;=$CJ$4,AI7+$CJ$5,"")</f>
        <v>45313</v>
      </c>
      <c r="AK7" s="392">
        <f>IF(AJ7&lt;=$CJ$4,AJ7+$CJ$5,"")</f>
        <v>45314</v>
      </c>
      <c r="AL7" s="392">
        <f>IF(AI7&lt;=$CJ$4,AK7+$CJ$5,"")</f>
        <v>45315</v>
      </c>
      <c r="AM7" s="392">
        <f>IF(AL7&lt;=$CJ$4,AL7+$CJ$5,"")</f>
        <v>45316</v>
      </c>
      <c r="AN7" s="392">
        <f>IF(AK7&lt;=$CJ$4,AM7+$CJ$5,"")</f>
        <v>45317</v>
      </c>
      <c r="AO7" s="437">
        <f>IF(AN7&lt;=$CJ$4,AN7+$CJ$5,"")</f>
        <v>45318</v>
      </c>
      <c r="AP7" s="437">
        <f>IF(AM7&lt;=$CJ$4,AO7+$CJ$5,"")</f>
        <v>45319</v>
      </c>
      <c r="AQ7" s="392">
        <f>IF(AP7&lt;$CJ$4,AP7+$CJ$5,"")</f>
        <v>45320</v>
      </c>
      <c r="AR7" s="392">
        <f>IF(AQ7&lt;$CJ$4,AQ7+$CJ$5,"")</f>
        <v>45321</v>
      </c>
      <c r="AS7" s="392">
        <f>IF(AR7&lt;$CJ$4,AR7+$CJ$5,"")</f>
        <v>45322</v>
      </c>
      <c r="AT7" s="603" t="s">
        <v>70</v>
      </c>
      <c r="AU7" s="604"/>
      <c r="AV7" s="604"/>
      <c r="AW7" s="605"/>
      <c r="AX7" s="606" t="s">
        <v>522</v>
      </c>
      <c r="AY7" s="607"/>
      <c r="AZ7" s="608" t="s">
        <v>523</v>
      </c>
      <c r="BA7" s="608"/>
      <c r="BB7" s="608"/>
      <c r="BC7" s="608"/>
      <c r="BD7" s="607" t="s">
        <v>524</v>
      </c>
      <c r="BE7" s="607"/>
      <c r="BF7" s="607" t="s">
        <v>540</v>
      </c>
      <c r="BG7" s="607"/>
      <c r="BH7" s="637"/>
      <c r="BI7" s="637"/>
      <c r="BJ7" s="609"/>
      <c r="BK7" s="610"/>
      <c r="BL7" s="611"/>
      <c r="BM7" s="609"/>
      <c r="BN7" s="611"/>
      <c r="BO7" s="612" t="s">
        <v>525</v>
      </c>
      <c r="BP7" s="613"/>
      <c r="BQ7" s="612" t="s">
        <v>526</v>
      </c>
      <c r="BR7" s="613"/>
      <c r="BS7" s="614" t="s">
        <v>541</v>
      </c>
      <c r="BT7" s="615"/>
      <c r="BU7" s="615"/>
      <c r="BV7" s="615"/>
      <c r="BW7" s="615"/>
      <c r="BX7" s="616"/>
      <c r="BY7" s="617" t="s">
        <v>542</v>
      </c>
      <c r="BZ7" s="617"/>
      <c r="CA7" s="617"/>
      <c r="CB7" s="618"/>
      <c r="CD7" s="394" t="s">
        <v>527</v>
      </c>
      <c r="CE7" s="394" t="s">
        <v>496</v>
      </c>
      <c r="CF7" s="393" t="s">
        <v>528</v>
      </c>
      <c r="CG7" s="393" t="s">
        <v>529</v>
      </c>
      <c r="CH7" s="393" t="s">
        <v>530</v>
      </c>
      <c r="CI7" s="393" t="s">
        <v>531</v>
      </c>
      <c r="CJ7" s="393" t="s">
        <v>532</v>
      </c>
    </row>
    <row r="8" spans="1:88" s="397" customFormat="1" ht="15" customHeight="1">
      <c r="A8" s="580" t="str">
        <f>IF(AZ8=0," ",VLOOKUP(AZ8,'Список рабочих'!A$1:B$260,2,0))</f>
        <v>Байдин А. А.</v>
      </c>
      <c r="B8" s="581"/>
      <c r="C8" s="581"/>
      <c r="D8" s="581"/>
      <c r="E8" s="581"/>
      <c r="F8" s="581"/>
      <c r="G8" s="581"/>
      <c r="H8" s="581"/>
      <c r="I8" s="581"/>
      <c r="J8" s="581"/>
      <c r="K8" s="581"/>
      <c r="L8" s="581"/>
      <c r="M8" s="581"/>
      <c r="N8" s="438" t="s">
        <v>533</v>
      </c>
      <c r="O8" s="396" t="str">
        <f>IFERROR(INDEX(Январь!O$3:O$200,_xlfn.AGGREGATE(1,31,ROW($A$3:$A$200)/($AZ$8=Лист1!$B$3:$B$200),ROW(N6))),"")</f>
        <v/>
      </c>
      <c r="P8" s="396" t="str">
        <f>IFERROR(INDEX(Январь!P$3:P$200,_xlfn.AGGREGATE(1,31,ROW($A$3:$A$200)/($AZ$8=Лист1!$B$3:$B$200),ROW(O6))),"")</f>
        <v/>
      </c>
      <c r="Q8" s="396" t="str">
        <f>IFERROR(INDEX(Январь!Q$3:Q$200,_xlfn.AGGREGATE(1,31,ROW($A$3:$A$200)/($AZ$8=Лист1!$B$3:$B$200),ROW(P6))),"")</f>
        <v/>
      </c>
      <c r="R8" s="396" t="str">
        <f>IFERROR(INDEX(Январь!R$3:R$200,_xlfn.AGGREGATE(1,31,ROW($A$3:$A$200)/($AZ$8=Лист1!$B$3:$B$200),ROW(Q6))),"")</f>
        <v/>
      </c>
      <c r="S8" s="396" t="str">
        <f>IFERROR(INDEX(Январь!S$3:S$200,_xlfn.AGGREGATE(1,31,ROW($A$3:$A$200)/($AZ$8=Лист1!$B$3:$B$200),ROW(R6))),"")</f>
        <v/>
      </c>
      <c r="T8" s="396" t="str">
        <f>IFERROR(INDEX(Январь!T$3:T$200,_xlfn.AGGREGATE(1,31,ROW($A$3:$A$200)/($AZ$8=Лист1!$B$3:$B$200),ROW(S6))),"")</f>
        <v/>
      </c>
      <c r="U8" s="396" t="str">
        <f>IFERROR(INDEX(Январь!U$3:U$200,_xlfn.AGGREGATE(1,31,ROW($A$3:$A$200)/($AZ$8=Лист1!$B$3:$B$200),ROW(T6))),"")</f>
        <v/>
      </c>
      <c r="V8" s="396" t="str">
        <f>IFERROR(INDEX(Январь!V$3:V$200,_xlfn.AGGREGATE(1,31,ROW($A$3:$A$200)/($AZ$8=Лист1!$B$3:$B$200),ROW(U6))),"")</f>
        <v/>
      </c>
      <c r="W8" s="395" t="str">
        <f>IFERROR(INDEX(Январь!W$3:W$200,_xlfn.AGGREGATE(1,31,ROW($A$3:$A$200)/($AZ$8=Лист1!$B$3:$B$200),ROW(V6))),"")</f>
        <v/>
      </c>
      <c r="X8" s="395" t="str">
        <f>IFERROR(INDEX(Январь!X$3:X$200,_xlfn.AGGREGATE(1,31,ROW($A$3:$A$200)/($AZ$8=Лист1!$B$3:$B$200),ROW(W6))),"")</f>
        <v/>
      </c>
      <c r="Y8" s="395" t="str">
        <f>IFERROR(INDEX(Январь!Y$3:Y$200,_xlfn.AGGREGATE(1,31,ROW($A$3:$A$200)/($AZ$8=Лист1!$B$3:$B$200),ROW(X6))),"")</f>
        <v/>
      </c>
      <c r="Z8" s="395" t="str">
        <f>IFERROR(INDEX(Январь!Z$3:Z$200,_xlfn.AGGREGATE(1,31,ROW($A$3:$A$200)/($AZ$8=Лист1!$B$3:$B$200),ROW(Y6))),"")</f>
        <v/>
      </c>
      <c r="AA8" s="396" t="str">
        <f>IFERROR(INDEX(Январь!AA$3:AA$200,_xlfn.AGGREGATE(1,31,ROW($A$3:$A$200)/($AZ$8=Лист1!$B$3:$B$200),ROW(Z6))),"")</f>
        <v/>
      </c>
      <c r="AB8" s="396" t="str">
        <f>IFERROR(INDEX(Январь!AB$3:AB$200,_xlfn.AGGREGATE(1,31,ROW($A$3:$A$200)/($AZ$8=Лист1!$B$3:$B$200),ROW(AA6))),"")</f>
        <v/>
      </c>
      <c r="AC8" s="395" t="str">
        <f>IFERROR(INDEX(Январь!AC$3:AC$200,_xlfn.AGGREGATE(1,31,ROW($A$3:$A$200)/($AZ$8=Лист1!$B$3:$B$200),ROW(AB6))),"")</f>
        <v/>
      </c>
      <c r="AD8" s="395" t="str">
        <f>IFERROR(INDEX(Январь!AD$3:AD$200,_xlfn.AGGREGATE(1,31,ROW($A$3:$A$200)/($AZ$8=Лист1!$B$3:$B$200),ROW(AC6))),"")</f>
        <v/>
      </c>
      <c r="AE8" s="395" t="str">
        <f>IFERROR(INDEX(Январь!AE$3:AE$200,_xlfn.AGGREGATE(1,31,ROW($A$3:$A$200)/($AZ$8=Лист1!$B$3:$B$200),ROW(AD6))),"")</f>
        <v/>
      </c>
      <c r="AF8" s="395" t="str">
        <f>IFERROR(INDEX(Январь!AF$3:AF$200,_xlfn.AGGREGATE(1,31,ROW($A$3:$A$200)/($AZ$8=Лист1!$B$3:$B$200),ROW(AE6))),"")</f>
        <v/>
      </c>
      <c r="AG8" s="395" t="str">
        <f>IFERROR(INDEX(Январь!AG$3:AG$200,_xlfn.AGGREGATE(1,31,ROW($A$3:$A$200)/($AZ$8=Лист1!$B$3:$B$200),ROW(AF6))),"")</f>
        <v/>
      </c>
      <c r="AH8" s="396" t="str">
        <f>IFERROR(INDEX(Январь!AH$3:AH$200,_xlfn.AGGREGATE(1,31,ROW($A$3:$A$200)/($AZ$8=Лист1!$B$3:$B$200),ROW(AG6))),"")</f>
        <v/>
      </c>
      <c r="AI8" s="396" t="str">
        <f>IFERROR(INDEX(Январь!AI$3:AI$200,_xlfn.AGGREGATE(1,31,ROW($A$3:$A$200)/($AZ$8=Лист1!$B$3:$B$200),ROW(AH6))),"")</f>
        <v/>
      </c>
      <c r="AJ8" s="395" t="str">
        <f>IFERROR(INDEX(Январь!AJ$3:AJ$200,_xlfn.AGGREGATE(1,31,ROW($A$3:$A$200)/($AZ$8=Лист1!$B$3:$B$200),ROW(AI6))),"")</f>
        <v/>
      </c>
      <c r="AK8" s="395" t="str">
        <f>IFERROR(INDEX(Январь!AK$3:AK$200,_xlfn.AGGREGATE(1,31,ROW($A$3:$A$200)/($AZ$8=Лист1!$B$3:$B$200),ROW(AJ6))),"")</f>
        <v/>
      </c>
      <c r="AL8" s="395" t="str">
        <f>IFERROR(INDEX(Январь!AL$3:AL$200,_xlfn.AGGREGATE(1,31,ROW($A$3:$A$200)/($AZ$8=Лист1!$B$3:$B$200),ROW(AK6))),"")</f>
        <v/>
      </c>
      <c r="AM8" s="395" t="str">
        <f>IFERROR(INDEX(Январь!AM$3:AM$200,_xlfn.AGGREGATE(1,31,ROW($A$3:$A$200)/($AZ$8=Лист1!$B$3:$B$200),ROW(AL6))),"")</f>
        <v/>
      </c>
      <c r="AN8" s="395" t="str">
        <f>IFERROR(INDEX(Январь!AN$3:AN$200,_xlfn.AGGREGATE(1,31,ROW($A$3:$A$200)/($AZ$8=Лист1!$B$3:$B$200),ROW(AM6))),"")</f>
        <v/>
      </c>
      <c r="AO8" s="396" t="str">
        <f>IFERROR(INDEX(Январь!AO$3:AO$200,_xlfn.AGGREGATE(1,31,ROW($A$3:$A$200)/($AZ$8=Лист1!$B$3:$B$200),ROW(AN6))),"")</f>
        <v/>
      </c>
      <c r="AP8" s="396" t="str">
        <f>IFERROR(INDEX(Январь!AP$3:AP$200,_xlfn.AGGREGATE(1,31,ROW($A$3:$A$200)/($AZ$8=Лист1!$B$3:$B$200),ROW(AO6))),"")</f>
        <v/>
      </c>
      <c r="AQ8" s="395" t="str">
        <f>IFERROR(INDEX(Январь!AQ$3:AQ$200,_xlfn.AGGREGATE(1,31,ROW($A$3:$A$200)/($AZ$8=Лист1!$B$3:$B$200),ROW(AP6))),"")</f>
        <v/>
      </c>
      <c r="AR8" s="395" t="str">
        <f>IFERROR(INDEX(Январь!AR$3:AR$200,_xlfn.AGGREGATE(1,31,ROW($A$3:$A$200)/($AZ$8=Лист1!$B$3:$B$200),ROW(AQ6))),"")</f>
        <v/>
      </c>
      <c r="AS8" s="395" t="str">
        <f>IFERROR(INDEX(Январь!AS$3:AS$200,_xlfn.AGGREGATE(1,31,ROW($A$3:$A$200)/($AZ$8=Лист1!$B$3:$B$200),ROW(AR6))),"")</f>
        <v/>
      </c>
      <c r="AT8" s="568">
        <f>SUM(O8:AS8)</f>
        <v>0</v>
      </c>
      <c r="AU8" s="569"/>
      <c r="AV8" s="569"/>
      <c r="AW8" s="570"/>
      <c r="AX8" s="571"/>
      <c r="AY8" s="555"/>
      <c r="AZ8" s="492" t="s">
        <v>450</v>
      </c>
      <c r="BA8" s="493"/>
      <c r="BB8" s="493"/>
      <c r="BC8" s="494"/>
      <c r="BD8" s="572">
        <f>IF(AZ8=0," ",VLOOKUP(AZ8,'Список рабочих'!A$1:C$260,3,0))</f>
        <v>3</v>
      </c>
      <c r="BE8" s="573"/>
      <c r="BF8" s="549" t="str">
        <f>IF(BJ8=" "," ",ROUND(BY8/BJ8,2))</f>
        <v xml:space="preserve"> </v>
      </c>
      <c r="BG8" s="550"/>
      <c r="BH8" s="585">
        <f>IF(AX8=0,CF8,CG8)</f>
        <v>174.02</v>
      </c>
      <c r="BI8" s="586"/>
      <c r="BJ8" s="593" t="str">
        <f t="shared" ref="BJ8:BJ33" si="0">IF(AT8=0," ",ROUND(AT8*BH8,2))</f>
        <v xml:space="preserve"> </v>
      </c>
      <c r="BK8" s="594"/>
      <c r="BL8" s="595"/>
      <c r="BM8" s="554"/>
      <c r="BN8" s="555"/>
      <c r="BO8" s="556" t="str">
        <f t="shared" ref="BO8:BO33" si="1">IF(AT8=0," ",(31-COUNTBLANK(O8:AS8)))</f>
        <v xml:space="preserve"> </v>
      </c>
      <c r="BP8" s="555"/>
      <c r="BQ8" s="590" t="str">
        <f t="shared" ref="BQ8:BQ33" si="2">IF(AT8=0," ",AT8)</f>
        <v xml:space="preserve"> </v>
      </c>
      <c r="BR8" s="591"/>
      <c r="BS8" s="596" t="str">
        <f>IF(BJ8=" "," ",CD8-BJ8)</f>
        <v xml:space="preserve"> </v>
      </c>
      <c r="BT8" s="597"/>
      <c r="BU8" s="597"/>
      <c r="BV8" s="597"/>
      <c r="BW8" s="597"/>
      <c r="BX8" s="598"/>
      <c r="BY8" s="592" t="str">
        <f>IF(BJ8=" "," ",BJ8*CJ8)</f>
        <v xml:space="preserve"> </v>
      </c>
      <c r="BZ8" s="541"/>
      <c r="CA8" s="541"/>
      <c r="CB8" s="542"/>
      <c r="CD8" s="398" t="e">
        <f>SUM(440*BQ8)</f>
        <v>#VALUE!</v>
      </c>
      <c r="CE8" s="399">
        <f>SUM(BS8)</f>
        <v>0</v>
      </c>
      <c r="CF8" s="400">
        <f>IF(BD8=0," ",IF(BD8=1,'[1]Тарифные ставки'!B$2,IF(BD8=2,'[1]Тарифные ставки'!B$3,IF(BD8=3,'[1]Тарифные ставки'!B$4,IF(BD8=4,'[1]Тарифные ставки'!B$5,IF(BD8=5,'[1]Тарифные ставки'!B$6,IF(BD8=6,'[1]Тарифные ставки'!B$7,"-")))))))</f>
        <v>174.02</v>
      </c>
      <c r="CG8" s="400">
        <f>IF(BD8=0," ",IF(BD8=1,'[1]Тарифные ставки'!C$2,IF(BD8=2,'[1]Тарифные ставки'!C$3,IF(BD8=3,'[1]Тарифные ставки'!C$4,IF(BD8=4,'[1]Тарифные ставки'!C$5,IF(BD8=5,'[1]Тарифные ставки'!C$6,IF(BD8=6,'[1]Тарифные ставки'!C$7,"-")))))))</f>
        <v>144.99</v>
      </c>
      <c r="CH8" s="397">
        <f t="shared" ref="CH8:CH33" si="3">IF(BJ8=" ",0,ROUND(BF8*BJ8,2))</f>
        <v>0</v>
      </c>
      <c r="CI8" s="397">
        <f t="shared" ref="CI8:CI33" si="4">IF(BJ8=" ",0,(CD8-BJ8)/BJ8/CF$4)</f>
        <v>0</v>
      </c>
      <c r="CJ8" s="401">
        <f t="shared" ref="CJ8:CJ33" si="5">IF(BJ8=" ",0,CD8/BJ8)</f>
        <v>0</v>
      </c>
    </row>
    <row r="9" spans="1:88" s="397" customFormat="1" ht="15" customHeight="1">
      <c r="A9" s="580" t="str">
        <f>IF(AZ9=0," ",VLOOKUP(AZ9,'Список рабочих'!A$1:B$260,2,0))</f>
        <v xml:space="preserve"> </v>
      </c>
      <c r="B9" s="581"/>
      <c r="C9" s="581"/>
      <c r="D9" s="581"/>
      <c r="E9" s="581"/>
      <c r="F9" s="581"/>
      <c r="G9" s="581"/>
      <c r="H9" s="581"/>
      <c r="I9" s="581"/>
      <c r="J9" s="581"/>
      <c r="K9" s="581"/>
      <c r="L9" s="581"/>
      <c r="M9" s="581"/>
      <c r="N9" s="438" t="s">
        <v>533</v>
      </c>
      <c r="O9" s="396"/>
      <c r="P9" s="396"/>
      <c r="Q9" s="396"/>
      <c r="R9" s="396"/>
      <c r="S9" s="396"/>
      <c r="T9" s="396"/>
      <c r="U9" s="396"/>
      <c r="V9" s="396"/>
      <c r="W9" s="395"/>
      <c r="X9" s="395"/>
      <c r="Y9" s="395"/>
      <c r="Z9" s="395"/>
      <c r="AA9" s="396"/>
      <c r="AB9" s="396"/>
      <c r="AC9" s="395"/>
      <c r="AD9" s="395"/>
      <c r="AE9" s="395"/>
      <c r="AF9" s="395"/>
      <c r="AG9" s="395"/>
      <c r="AH9" s="396"/>
      <c r="AI9" s="396"/>
      <c r="AJ9" s="395"/>
      <c r="AK9" s="395"/>
      <c r="AL9" s="395"/>
      <c r="AM9" s="395"/>
      <c r="AN9" s="395"/>
      <c r="AO9" s="396"/>
      <c r="AP9" s="396"/>
      <c r="AQ9" s="395"/>
      <c r="AR9" s="439"/>
      <c r="AS9" s="395"/>
      <c r="AT9" s="568">
        <f>SUM(O9:AS9)</f>
        <v>0</v>
      </c>
      <c r="AU9" s="569"/>
      <c r="AV9" s="569"/>
      <c r="AW9" s="570"/>
      <c r="AX9" s="571"/>
      <c r="AY9" s="555"/>
      <c r="AZ9" s="492"/>
      <c r="BA9" s="493"/>
      <c r="BB9" s="493"/>
      <c r="BC9" s="494"/>
      <c r="BD9" s="572" t="str">
        <f>IF(AZ9=0," ",VLOOKUP(AZ9,'Список рабочих'!A$1:C$260,3,0))</f>
        <v xml:space="preserve"> </v>
      </c>
      <c r="BE9" s="573"/>
      <c r="BF9" s="549" t="str">
        <f t="shared" ref="BF9:BF33" si="6">IF(BJ9=" "," ",ROUND(BY9/BJ9,2))</f>
        <v xml:space="preserve"> </v>
      </c>
      <c r="BG9" s="550"/>
      <c r="BH9" s="585" t="str">
        <f t="shared" ref="BH9:BH33" si="7">IF(AX9=0,CF9,CG9)</f>
        <v>-</v>
      </c>
      <c r="BI9" s="586"/>
      <c r="BJ9" s="593" t="str">
        <f t="shared" si="0"/>
        <v xml:space="preserve"> </v>
      </c>
      <c r="BK9" s="594"/>
      <c r="BL9" s="595"/>
      <c r="BM9" s="554"/>
      <c r="BN9" s="555"/>
      <c r="BO9" s="556" t="str">
        <f t="shared" si="1"/>
        <v xml:space="preserve"> </v>
      </c>
      <c r="BP9" s="555"/>
      <c r="BQ9" s="590" t="str">
        <f t="shared" si="2"/>
        <v xml:space="preserve"> </v>
      </c>
      <c r="BR9" s="591"/>
      <c r="BS9" s="587" t="str">
        <f>IF(BJ9=" "," ",CD9-BJ9)</f>
        <v xml:space="preserve"> </v>
      </c>
      <c r="BT9" s="588"/>
      <c r="BU9" s="588"/>
      <c r="BV9" s="588"/>
      <c r="BW9" s="588"/>
      <c r="BX9" s="589"/>
      <c r="BY9" s="540" t="str">
        <f>IF(BJ9=" "," ",BJ9*CJ9)</f>
        <v xml:space="preserve"> </v>
      </c>
      <c r="BZ9" s="541"/>
      <c r="CA9" s="541"/>
      <c r="CB9" s="542"/>
      <c r="CD9" s="398" t="e">
        <f>SUM(470*BQ9)</f>
        <v>#VALUE!</v>
      </c>
      <c r="CE9" s="399">
        <f t="shared" ref="CE9:CE33" si="8">SUM(BS9)</f>
        <v>0</v>
      </c>
      <c r="CF9" s="400" t="str">
        <f>IF(BD9=0," ",IF(BD9=1,'[1]Тарифные ставки'!B$2,IF(BD9=2,'[1]Тарифные ставки'!B$3,IF(BD9=3,'[1]Тарифные ставки'!B$4,IF(BD9=4,'[1]Тарифные ставки'!B$5,IF(BD9=5,'[1]Тарифные ставки'!B$6,IF(BD9=6,'[1]Тарифные ставки'!B$7,"-")))))))</f>
        <v>-</v>
      </c>
      <c r="CG9" s="400" t="str">
        <f>IF(BD9=0," ",IF(BD9=1,'[1]Тарифные ставки'!C$2,IF(BD9=2,'[1]Тарифные ставки'!C$3,IF(BD9=3,'[1]Тарифные ставки'!C$4,IF(BD9=4,'[1]Тарифные ставки'!C$5,IF(BD9=5,'[1]Тарифные ставки'!C$6,IF(BD9=6,'[1]Тарифные ставки'!C$7,"-")))))))</f>
        <v>-</v>
      </c>
      <c r="CH9" s="397">
        <f t="shared" si="3"/>
        <v>0</v>
      </c>
      <c r="CI9" s="397">
        <f t="shared" si="4"/>
        <v>0</v>
      </c>
      <c r="CJ9" s="401">
        <f t="shared" si="5"/>
        <v>0</v>
      </c>
    </row>
    <row r="10" spans="1:88" s="397" customFormat="1" ht="15" customHeight="1">
      <c r="A10" s="580" t="str">
        <f>IF(AZ10=0," ",VLOOKUP(AZ10,'Список рабочих'!A$1:B$260,2,0))</f>
        <v xml:space="preserve"> </v>
      </c>
      <c r="B10" s="581"/>
      <c r="C10" s="581"/>
      <c r="D10" s="581"/>
      <c r="E10" s="581"/>
      <c r="F10" s="581"/>
      <c r="G10" s="581"/>
      <c r="H10" s="581"/>
      <c r="I10" s="581"/>
      <c r="J10" s="581"/>
      <c r="K10" s="581"/>
      <c r="L10" s="581"/>
      <c r="M10" s="581"/>
      <c r="N10" s="438" t="s">
        <v>533</v>
      </c>
      <c r="O10" s="396"/>
      <c r="P10" s="396"/>
      <c r="Q10" s="396"/>
      <c r="R10" s="396"/>
      <c r="S10" s="396"/>
      <c r="T10" s="396"/>
      <c r="U10" s="396"/>
      <c r="V10" s="396"/>
      <c r="W10" s="395"/>
      <c r="X10" s="395"/>
      <c r="Y10" s="395"/>
      <c r="Z10" s="395"/>
      <c r="AA10" s="396"/>
      <c r="AB10" s="396"/>
      <c r="AC10" s="395"/>
      <c r="AD10" s="440"/>
      <c r="AE10" s="395"/>
      <c r="AF10" s="395"/>
      <c r="AG10" s="395"/>
      <c r="AH10" s="396"/>
      <c r="AI10" s="396"/>
      <c r="AJ10" s="395"/>
      <c r="AK10" s="395"/>
      <c r="AL10" s="395"/>
      <c r="AM10" s="395"/>
      <c r="AN10" s="395"/>
      <c r="AO10" s="396"/>
      <c r="AP10" s="396"/>
      <c r="AQ10" s="395"/>
      <c r="AR10" s="395"/>
      <c r="AS10" s="395"/>
      <c r="AT10" s="568">
        <f t="shared" ref="AT10:AT33" si="9">SUM(O10:AS10)</f>
        <v>0</v>
      </c>
      <c r="AU10" s="569"/>
      <c r="AV10" s="569"/>
      <c r="AW10" s="570"/>
      <c r="AX10" s="571"/>
      <c r="AY10" s="555"/>
      <c r="AZ10" s="582"/>
      <c r="BA10" s="583"/>
      <c r="BB10" s="583"/>
      <c r="BC10" s="584"/>
      <c r="BD10" s="572" t="str">
        <f>IF(AZ10=0," ",VLOOKUP(AZ10,'Список рабочих'!A$1:C$260,3,0))</f>
        <v xml:space="preserve"> </v>
      </c>
      <c r="BE10" s="573"/>
      <c r="BF10" s="549" t="str">
        <f t="shared" si="6"/>
        <v xml:space="preserve"> </v>
      </c>
      <c r="BG10" s="550"/>
      <c r="BH10" s="585" t="str">
        <f t="shared" si="7"/>
        <v>-</v>
      </c>
      <c r="BI10" s="586"/>
      <c r="BJ10" s="551" t="str">
        <f t="shared" si="0"/>
        <v xml:space="preserve"> </v>
      </c>
      <c r="BK10" s="552"/>
      <c r="BL10" s="553"/>
      <c r="BM10" s="554"/>
      <c r="BN10" s="555"/>
      <c r="BO10" s="556" t="str">
        <f t="shared" si="1"/>
        <v xml:space="preserve"> </v>
      </c>
      <c r="BP10" s="555"/>
      <c r="BQ10" s="590" t="str">
        <f t="shared" si="2"/>
        <v xml:space="preserve"> </v>
      </c>
      <c r="BR10" s="591"/>
      <c r="BS10" s="587" t="str">
        <f>IF(BJ10=" "," ",CD10-BJ10)</f>
        <v xml:space="preserve"> </v>
      </c>
      <c r="BT10" s="588"/>
      <c r="BU10" s="588"/>
      <c r="BV10" s="588"/>
      <c r="BW10" s="588"/>
      <c r="BX10" s="589"/>
      <c r="BY10" s="540" t="str">
        <f>IF(BJ10=" "," ",BJ10*CJ10)</f>
        <v xml:space="preserve"> </v>
      </c>
      <c r="BZ10" s="541"/>
      <c r="CA10" s="541"/>
      <c r="CB10" s="542"/>
      <c r="CD10" s="398"/>
      <c r="CE10" s="399">
        <f t="shared" si="8"/>
        <v>0</v>
      </c>
      <c r="CF10" s="400" t="str">
        <f>IF(BD10=0," ",IF(BD10=1,'[1]Тарифные ставки'!B$2,IF(BD10=2,'[1]Тарифные ставки'!B$3,IF(BD10=3,'[1]Тарифные ставки'!B$4,IF(BD10=4,'[1]Тарифные ставки'!B$5,IF(BD10=5,'[1]Тарифные ставки'!B$6,IF(BD10=6,'[1]Тарифные ставки'!B$7,"-")))))))</f>
        <v>-</v>
      </c>
      <c r="CG10" s="400" t="str">
        <f>IF(BD10=0," ",IF(BD10=1,'[1]Тарифные ставки'!C$2,IF(BD10=2,'[1]Тарифные ставки'!C$3,IF(BD10=3,'[1]Тарифные ставки'!C$4,IF(BD10=4,'[1]Тарифные ставки'!C$5,IF(BD10=5,'[1]Тарифные ставки'!C$6,IF(BD10=6,'[1]Тарифные ставки'!C$7,"-")))))))</f>
        <v>-</v>
      </c>
      <c r="CH10" s="397">
        <f t="shared" si="3"/>
        <v>0</v>
      </c>
      <c r="CI10" s="397">
        <f t="shared" si="4"/>
        <v>0</v>
      </c>
      <c r="CJ10" s="401">
        <f t="shared" si="5"/>
        <v>0</v>
      </c>
    </row>
    <row r="11" spans="1:88" s="397" customFormat="1" ht="15" customHeight="1">
      <c r="A11" s="580" t="str">
        <f>IF(AZ11=0," ",VLOOKUP(AZ11,'Список рабочих'!A$1:B$260,2,0))</f>
        <v xml:space="preserve"> </v>
      </c>
      <c r="B11" s="581"/>
      <c r="C11" s="581"/>
      <c r="D11" s="581"/>
      <c r="E11" s="581"/>
      <c r="F11" s="581"/>
      <c r="G11" s="581"/>
      <c r="H11" s="581"/>
      <c r="I11" s="581"/>
      <c r="J11" s="581"/>
      <c r="K11" s="581"/>
      <c r="L11" s="581"/>
      <c r="M11" s="581"/>
      <c r="N11" s="438" t="s">
        <v>533</v>
      </c>
      <c r="O11" s="396"/>
      <c r="P11" s="396"/>
      <c r="Q11" s="396"/>
      <c r="R11" s="396"/>
      <c r="S11" s="396"/>
      <c r="T11" s="396"/>
      <c r="U11" s="396"/>
      <c r="V11" s="396"/>
      <c r="W11" s="395"/>
      <c r="X11" s="395"/>
      <c r="Y11" s="395"/>
      <c r="Z11" s="395"/>
      <c r="AA11" s="396"/>
      <c r="AB11" s="396"/>
      <c r="AC11" s="395"/>
      <c r="AD11" s="395"/>
      <c r="AE11" s="395"/>
      <c r="AF11" s="395"/>
      <c r="AG11" s="395"/>
      <c r="AH11" s="396"/>
      <c r="AI11" s="396"/>
      <c r="AJ11" s="395"/>
      <c r="AK11" s="395"/>
      <c r="AL11" s="395"/>
      <c r="AM11" s="395"/>
      <c r="AN11" s="395"/>
      <c r="AO11" s="396"/>
      <c r="AP11" s="396"/>
      <c r="AQ11" s="395"/>
      <c r="AR11" s="439"/>
      <c r="AS11" s="395"/>
      <c r="AT11" s="568">
        <f t="shared" si="9"/>
        <v>0</v>
      </c>
      <c r="AU11" s="569"/>
      <c r="AV11" s="569"/>
      <c r="AW11" s="570"/>
      <c r="AX11" s="571"/>
      <c r="AY11" s="555"/>
      <c r="AZ11" s="492"/>
      <c r="BA11" s="493"/>
      <c r="BB11" s="493"/>
      <c r="BC11" s="494"/>
      <c r="BD11" s="572" t="str">
        <f>IF(AZ11=0," ",VLOOKUP(AZ11,'Список рабочих'!A$1:C$260,3,0))</f>
        <v xml:space="preserve"> </v>
      </c>
      <c r="BE11" s="573"/>
      <c r="BF11" s="549" t="str">
        <f t="shared" si="6"/>
        <v xml:space="preserve"> </v>
      </c>
      <c r="BG11" s="550"/>
      <c r="BH11" s="585" t="str">
        <f t="shared" si="7"/>
        <v>-</v>
      </c>
      <c r="BI11" s="586"/>
      <c r="BJ11" s="551" t="str">
        <f t="shared" si="0"/>
        <v xml:space="preserve"> </v>
      </c>
      <c r="BK11" s="552"/>
      <c r="BL11" s="553"/>
      <c r="BM11" s="554"/>
      <c r="BN11" s="555"/>
      <c r="BO11" s="556" t="str">
        <f t="shared" si="1"/>
        <v xml:space="preserve"> </v>
      </c>
      <c r="BP11" s="555"/>
      <c r="BQ11" s="557" t="str">
        <f t="shared" si="2"/>
        <v xml:space="preserve"> </v>
      </c>
      <c r="BR11" s="558"/>
      <c r="BS11" s="562" t="str">
        <f>IF(BJ11=" "," ",CD11-BJ11)</f>
        <v xml:space="preserve"> </v>
      </c>
      <c r="BT11" s="563"/>
      <c r="BU11" s="563"/>
      <c r="BV11" s="563"/>
      <c r="BW11" s="563"/>
      <c r="BX11" s="564"/>
      <c r="BY11" s="540" t="str">
        <f>IF(BJ11=" "," ",BJ11*CJ11)</f>
        <v xml:space="preserve"> </v>
      </c>
      <c r="BZ11" s="541"/>
      <c r="CA11" s="541"/>
      <c r="CB11" s="542"/>
      <c r="CD11" s="398"/>
      <c r="CE11" s="399">
        <f t="shared" si="8"/>
        <v>0</v>
      </c>
      <c r="CF11" s="400" t="str">
        <f>IF(BD11=0," ",IF(BD11=1,'[1]Тарифные ставки'!B$2,IF(BD11=2,'[1]Тарифные ставки'!B$3,IF(BD11=3,'[1]Тарифные ставки'!B$4,IF(BD11=4,'[1]Тарифные ставки'!B$5,IF(BD11=5,'[1]Тарифные ставки'!B$6,IF(BD11=6,'[1]Тарифные ставки'!B$7,"-")))))))</f>
        <v>-</v>
      </c>
      <c r="CG11" s="400" t="str">
        <f>IF(BD11=0," ",IF(BD11=1,'[1]Тарифные ставки'!C$2,IF(BD11=2,'[1]Тарифные ставки'!C$3,IF(BD11=3,'[1]Тарифные ставки'!C$4,IF(BD11=4,'[1]Тарифные ставки'!C$5,IF(BD11=5,'[1]Тарифные ставки'!C$6,IF(BD11=6,'[1]Тарифные ставки'!C$7,"-")))))))</f>
        <v>-</v>
      </c>
      <c r="CH11" s="397">
        <f t="shared" si="3"/>
        <v>0</v>
      </c>
      <c r="CI11" s="397">
        <f t="shared" si="4"/>
        <v>0</v>
      </c>
      <c r="CJ11" s="401">
        <f t="shared" si="5"/>
        <v>0</v>
      </c>
    </row>
    <row r="12" spans="1:88" s="397" customFormat="1" ht="15" customHeight="1">
      <c r="A12" s="580" t="str">
        <f>IF(AZ12=0," ",VLOOKUP(AZ12,'Список рабочих'!A$1:B$260,2,0))</f>
        <v xml:space="preserve"> </v>
      </c>
      <c r="B12" s="581"/>
      <c r="C12" s="581"/>
      <c r="D12" s="581"/>
      <c r="E12" s="581"/>
      <c r="F12" s="581"/>
      <c r="G12" s="581"/>
      <c r="H12" s="581"/>
      <c r="I12" s="581"/>
      <c r="J12" s="581"/>
      <c r="K12" s="581"/>
      <c r="L12" s="581"/>
      <c r="M12" s="581"/>
      <c r="N12" s="438" t="s">
        <v>533</v>
      </c>
      <c r="O12" s="396"/>
      <c r="P12" s="396"/>
      <c r="Q12" s="396"/>
      <c r="R12" s="396"/>
      <c r="S12" s="396"/>
      <c r="T12" s="396"/>
      <c r="U12" s="396"/>
      <c r="V12" s="396"/>
      <c r="W12" s="395"/>
      <c r="X12" s="395"/>
      <c r="Y12" s="395"/>
      <c r="Z12" s="395"/>
      <c r="AA12" s="396"/>
      <c r="AB12" s="396"/>
      <c r="AC12" s="395"/>
      <c r="AD12" s="395"/>
      <c r="AE12" s="395"/>
      <c r="AF12" s="395"/>
      <c r="AG12" s="395"/>
      <c r="AH12" s="396"/>
      <c r="AI12" s="396"/>
      <c r="AJ12" s="395"/>
      <c r="AK12" s="395"/>
      <c r="AL12" s="395"/>
      <c r="AM12" s="395"/>
      <c r="AN12" s="395"/>
      <c r="AO12" s="396"/>
      <c r="AP12" s="396"/>
      <c r="AQ12" s="395"/>
      <c r="AR12" s="395"/>
      <c r="AS12" s="395"/>
      <c r="AT12" s="568">
        <f t="shared" si="9"/>
        <v>0</v>
      </c>
      <c r="AU12" s="569"/>
      <c r="AV12" s="569"/>
      <c r="AW12" s="570"/>
      <c r="AX12" s="571"/>
      <c r="AY12" s="555"/>
      <c r="AZ12" s="582"/>
      <c r="BA12" s="583"/>
      <c r="BB12" s="583"/>
      <c r="BC12" s="584"/>
      <c r="BD12" s="572" t="str">
        <f>IF(AZ12=0," ",VLOOKUP(AZ12,'Список рабочих'!A$1:C$260,3,0))</f>
        <v xml:space="preserve"> </v>
      </c>
      <c r="BE12" s="573"/>
      <c r="BF12" s="549" t="str">
        <f t="shared" si="6"/>
        <v xml:space="preserve"> </v>
      </c>
      <c r="BG12" s="550"/>
      <c r="BH12" s="585" t="str">
        <f t="shared" si="7"/>
        <v>-</v>
      </c>
      <c r="BI12" s="586"/>
      <c r="BJ12" s="551" t="str">
        <f t="shared" si="0"/>
        <v xml:space="preserve"> </v>
      </c>
      <c r="BK12" s="552"/>
      <c r="BL12" s="553"/>
      <c r="BM12" s="554"/>
      <c r="BN12" s="555"/>
      <c r="BO12" s="556" t="str">
        <f t="shared" si="1"/>
        <v xml:space="preserve"> </v>
      </c>
      <c r="BP12" s="555"/>
      <c r="BQ12" s="557" t="str">
        <f t="shared" si="2"/>
        <v xml:space="preserve"> </v>
      </c>
      <c r="BR12" s="558"/>
      <c r="BS12" s="562" t="str">
        <f>IF(BJ12=" "," ",CD12-BJ12)</f>
        <v xml:space="preserve"> </v>
      </c>
      <c r="BT12" s="563"/>
      <c r="BU12" s="563"/>
      <c r="BV12" s="563"/>
      <c r="BW12" s="563"/>
      <c r="BX12" s="564"/>
      <c r="BY12" s="540" t="str">
        <f>IF(BJ12=" "," ",BJ12*CJ12)</f>
        <v xml:space="preserve"> </v>
      </c>
      <c r="BZ12" s="541"/>
      <c r="CA12" s="541"/>
      <c r="CB12" s="542"/>
      <c r="CD12" s="398"/>
      <c r="CE12" s="399">
        <f t="shared" si="8"/>
        <v>0</v>
      </c>
      <c r="CF12" s="400" t="str">
        <f>IF(BD12=0," ",IF(BD12=1,'[1]Тарифные ставки'!B$2,IF(BD12=2,'[1]Тарифные ставки'!B$3,IF(BD12=3,'[1]Тарифные ставки'!B$4,IF(BD12=4,'[1]Тарифные ставки'!B$5,IF(BD12=5,'[1]Тарифные ставки'!B$6,IF(BD12=6,'[1]Тарифные ставки'!B$7,"-")))))))</f>
        <v>-</v>
      </c>
      <c r="CG12" s="400" t="str">
        <f>IF(BD12=0," ",IF(BD12=1,'[1]Тарифные ставки'!C$2,IF(BD12=2,'[1]Тарифные ставки'!C$3,IF(BD12=3,'[1]Тарифные ставки'!C$4,IF(BD12=4,'[1]Тарифные ставки'!C$5,IF(BD12=5,'[1]Тарифные ставки'!C$6,IF(BD12=6,'[1]Тарифные ставки'!C$7,"-")))))))</f>
        <v>-</v>
      </c>
      <c r="CH12" s="397">
        <f t="shared" si="3"/>
        <v>0</v>
      </c>
      <c r="CI12" s="397">
        <f t="shared" si="4"/>
        <v>0</v>
      </c>
      <c r="CJ12" s="401">
        <f t="shared" si="5"/>
        <v>0</v>
      </c>
    </row>
    <row r="13" spans="1:88" s="397" customFormat="1" ht="15" customHeight="1">
      <c r="A13" s="580" t="str">
        <f>IF(AZ13=0," ",VLOOKUP(AZ13,'Список рабочих'!A$1:B$260,2,0))</f>
        <v xml:space="preserve"> </v>
      </c>
      <c r="B13" s="581"/>
      <c r="C13" s="581"/>
      <c r="D13" s="581"/>
      <c r="E13" s="581"/>
      <c r="F13" s="581"/>
      <c r="G13" s="581"/>
      <c r="H13" s="581"/>
      <c r="I13" s="581"/>
      <c r="J13" s="581"/>
      <c r="K13" s="581"/>
      <c r="L13" s="581"/>
      <c r="M13" s="581"/>
      <c r="N13" s="438" t="s">
        <v>533</v>
      </c>
      <c r="O13" s="396"/>
      <c r="P13" s="396"/>
      <c r="Q13" s="396"/>
      <c r="R13" s="396"/>
      <c r="S13" s="396"/>
      <c r="T13" s="396"/>
      <c r="U13" s="396"/>
      <c r="V13" s="396"/>
      <c r="W13" s="395"/>
      <c r="X13" s="395"/>
      <c r="Y13" s="395"/>
      <c r="Z13" s="395"/>
      <c r="AA13" s="396"/>
      <c r="AB13" s="396"/>
      <c r="AC13" s="395"/>
      <c r="AD13" s="395"/>
      <c r="AE13" s="395"/>
      <c r="AF13" s="395"/>
      <c r="AG13" s="395"/>
      <c r="AH13" s="396"/>
      <c r="AI13" s="396"/>
      <c r="AJ13" s="395"/>
      <c r="AK13" s="395"/>
      <c r="AL13" s="395"/>
      <c r="AM13" s="395"/>
      <c r="AN13" s="395"/>
      <c r="AO13" s="396"/>
      <c r="AP13" s="396"/>
      <c r="AQ13" s="395"/>
      <c r="AR13" s="439"/>
      <c r="AS13" s="395"/>
      <c r="AT13" s="568">
        <f t="shared" si="9"/>
        <v>0</v>
      </c>
      <c r="AU13" s="569"/>
      <c r="AV13" s="569"/>
      <c r="AW13" s="570"/>
      <c r="AX13" s="571"/>
      <c r="AY13" s="555"/>
      <c r="AZ13" s="582"/>
      <c r="BA13" s="583"/>
      <c r="BB13" s="583"/>
      <c r="BC13" s="584"/>
      <c r="BD13" s="572" t="str">
        <f>IF(AZ13=0," ",VLOOKUP(AZ13,'Список рабочих'!A$1:C$260,3,0))</f>
        <v xml:space="preserve"> </v>
      </c>
      <c r="BE13" s="573"/>
      <c r="BF13" s="549" t="str">
        <f t="shared" si="6"/>
        <v xml:space="preserve"> </v>
      </c>
      <c r="BG13" s="550"/>
      <c r="BH13" s="585" t="str">
        <f t="shared" si="7"/>
        <v>-</v>
      </c>
      <c r="BI13" s="586"/>
      <c r="BJ13" s="551" t="str">
        <f t="shared" si="0"/>
        <v xml:space="preserve"> </v>
      </c>
      <c r="BK13" s="552"/>
      <c r="BL13" s="553"/>
      <c r="BM13" s="554"/>
      <c r="BN13" s="555"/>
      <c r="BO13" s="556" t="str">
        <f t="shared" si="1"/>
        <v xml:space="preserve"> </v>
      </c>
      <c r="BP13" s="555"/>
      <c r="BQ13" s="557" t="str">
        <f t="shared" si="2"/>
        <v xml:space="preserve"> </v>
      </c>
      <c r="BR13" s="558"/>
      <c r="BS13" s="562" t="str">
        <f t="shared" ref="BS13:BS33" si="10">IF(BJ13=" "," ",CD13-BJ13)</f>
        <v xml:space="preserve"> </v>
      </c>
      <c r="BT13" s="563"/>
      <c r="BU13" s="563"/>
      <c r="BV13" s="563"/>
      <c r="BW13" s="563"/>
      <c r="BX13" s="564"/>
      <c r="BY13" s="540" t="str">
        <f t="shared" ref="BY13:BY33" si="11">IF(BJ13=" "," ",BJ13*CJ13)</f>
        <v xml:space="preserve"> </v>
      </c>
      <c r="BZ13" s="541"/>
      <c r="CA13" s="541"/>
      <c r="CB13" s="542"/>
      <c r="CD13" s="398"/>
      <c r="CE13" s="399">
        <f t="shared" si="8"/>
        <v>0</v>
      </c>
      <c r="CF13" s="400" t="str">
        <f>IF(BD13=0," ",IF(BD13=1,'[1]Тарифные ставки'!B$2,IF(BD13=2,'[1]Тарифные ставки'!B$3,IF(BD13=3,'[1]Тарифные ставки'!B$4,IF(BD13=4,'[1]Тарифные ставки'!B$5,IF(BD13=5,'[1]Тарифные ставки'!B$6,IF(BD13=6,'[1]Тарифные ставки'!B$7,"-")))))))</f>
        <v>-</v>
      </c>
      <c r="CG13" s="400" t="str">
        <f>IF(BD13=0," ",IF(BD13=1,'[1]Тарифные ставки'!C$2,IF(BD13=2,'[1]Тарифные ставки'!C$3,IF(BD13=3,'[1]Тарифные ставки'!C$4,IF(BD13=4,'[1]Тарифные ставки'!C$5,IF(BD13=5,'[1]Тарифные ставки'!C$6,IF(BD13=6,'[1]Тарифные ставки'!C$7,"-")))))))</f>
        <v>-</v>
      </c>
      <c r="CH13" s="397">
        <f t="shared" si="3"/>
        <v>0</v>
      </c>
      <c r="CI13" s="397">
        <f t="shared" si="4"/>
        <v>0</v>
      </c>
      <c r="CJ13" s="401">
        <f t="shared" si="5"/>
        <v>0</v>
      </c>
    </row>
    <row r="14" spans="1:88" s="397" customFormat="1" ht="15" customHeight="1">
      <c r="A14" s="580" t="str">
        <f>IF(AZ14=0," ",VLOOKUP(AZ14,'Список рабочих'!A$1:B$260,2,0))</f>
        <v xml:space="preserve"> </v>
      </c>
      <c r="B14" s="581"/>
      <c r="C14" s="581"/>
      <c r="D14" s="581"/>
      <c r="E14" s="581"/>
      <c r="F14" s="581"/>
      <c r="G14" s="581"/>
      <c r="H14" s="581"/>
      <c r="I14" s="581"/>
      <c r="J14" s="581"/>
      <c r="K14" s="581"/>
      <c r="L14" s="581"/>
      <c r="M14" s="581"/>
      <c r="N14" s="438" t="s">
        <v>533</v>
      </c>
      <c r="O14" s="396"/>
      <c r="P14" s="396"/>
      <c r="Q14" s="396"/>
      <c r="R14" s="396"/>
      <c r="S14" s="396"/>
      <c r="T14" s="396"/>
      <c r="U14" s="396"/>
      <c r="V14" s="396"/>
      <c r="W14" s="395"/>
      <c r="X14" s="395"/>
      <c r="Y14" s="395"/>
      <c r="Z14" s="395"/>
      <c r="AA14" s="396"/>
      <c r="AB14" s="396"/>
      <c r="AC14" s="395"/>
      <c r="AD14" s="440"/>
      <c r="AE14" s="395"/>
      <c r="AF14" s="395"/>
      <c r="AG14" s="395"/>
      <c r="AH14" s="396"/>
      <c r="AI14" s="396"/>
      <c r="AJ14" s="395"/>
      <c r="AK14" s="395"/>
      <c r="AL14" s="395"/>
      <c r="AM14" s="395"/>
      <c r="AN14" s="395"/>
      <c r="AO14" s="396"/>
      <c r="AP14" s="396"/>
      <c r="AQ14" s="395"/>
      <c r="AR14" s="395"/>
      <c r="AS14" s="395"/>
      <c r="AT14" s="568">
        <f t="shared" si="9"/>
        <v>0</v>
      </c>
      <c r="AU14" s="569"/>
      <c r="AV14" s="569"/>
      <c r="AW14" s="570"/>
      <c r="AX14" s="571"/>
      <c r="AY14" s="555"/>
      <c r="AZ14" s="582"/>
      <c r="BA14" s="583"/>
      <c r="BB14" s="583"/>
      <c r="BC14" s="584"/>
      <c r="BD14" s="572" t="str">
        <f>IF(AZ14=0," ",VLOOKUP(AZ14,'Список рабочих'!A$1:C$260,3,0))</f>
        <v xml:space="preserve"> </v>
      </c>
      <c r="BE14" s="573"/>
      <c r="BF14" s="549" t="str">
        <f t="shared" si="6"/>
        <v xml:space="preserve"> </v>
      </c>
      <c r="BG14" s="550"/>
      <c r="BH14" s="585" t="str">
        <f t="shared" si="7"/>
        <v>-</v>
      </c>
      <c r="BI14" s="586"/>
      <c r="BJ14" s="551" t="str">
        <f t="shared" si="0"/>
        <v xml:space="preserve"> </v>
      </c>
      <c r="BK14" s="552"/>
      <c r="BL14" s="553"/>
      <c r="BM14" s="554"/>
      <c r="BN14" s="555"/>
      <c r="BO14" s="556" t="str">
        <f t="shared" si="1"/>
        <v xml:space="preserve"> </v>
      </c>
      <c r="BP14" s="555"/>
      <c r="BQ14" s="557" t="str">
        <f t="shared" si="2"/>
        <v xml:space="preserve"> </v>
      </c>
      <c r="BR14" s="558"/>
      <c r="BS14" s="562" t="str">
        <f t="shared" si="10"/>
        <v xml:space="preserve"> </v>
      </c>
      <c r="BT14" s="563"/>
      <c r="BU14" s="563"/>
      <c r="BV14" s="563"/>
      <c r="BW14" s="563"/>
      <c r="BX14" s="564"/>
      <c r="BY14" s="540" t="str">
        <f t="shared" si="11"/>
        <v xml:space="preserve"> </v>
      </c>
      <c r="BZ14" s="541"/>
      <c r="CA14" s="541"/>
      <c r="CB14" s="542"/>
      <c r="CD14" s="398"/>
      <c r="CE14" s="399">
        <f t="shared" si="8"/>
        <v>0</v>
      </c>
      <c r="CF14" s="400" t="str">
        <f>IF(BD14=0," ",IF(BD14=1,'[1]Тарифные ставки'!B$2,IF(BD14=2,'[1]Тарифные ставки'!B$3,IF(BD14=3,'[1]Тарифные ставки'!B$4,IF(BD14=4,'[1]Тарифные ставки'!B$5,IF(BD14=5,'[1]Тарифные ставки'!B$6,IF(BD14=6,'[1]Тарифные ставки'!B$7,"-")))))))</f>
        <v>-</v>
      </c>
      <c r="CG14" s="400" t="str">
        <f>IF(BD14=0," ",IF(BD14=1,'[1]Тарифные ставки'!C$2,IF(BD14=2,'[1]Тарифные ставки'!C$3,IF(BD14=3,'[1]Тарифные ставки'!C$4,IF(BD14=4,'[1]Тарифные ставки'!C$5,IF(BD14=5,'[1]Тарифные ставки'!C$6,IF(BD14=6,'[1]Тарифные ставки'!C$7,"-")))))))</f>
        <v>-</v>
      </c>
      <c r="CH14" s="397">
        <f t="shared" si="3"/>
        <v>0</v>
      </c>
      <c r="CI14" s="397">
        <f t="shared" si="4"/>
        <v>0</v>
      </c>
      <c r="CJ14" s="401">
        <f t="shared" si="5"/>
        <v>0</v>
      </c>
    </row>
    <row r="15" spans="1:88" s="397" customFormat="1" ht="15" customHeight="1">
      <c r="A15" s="580" t="str">
        <f>IF(AZ15=0," ",VLOOKUP(AZ15,'Список рабочих'!A$1:B$260,2,0))</f>
        <v xml:space="preserve"> </v>
      </c>
      <c r="B15" s="581"/>
      <c r="C15" s="581"/>
      <c r="D15" s="581"/>
      <c r="E15" s="581"/>
      <c r="F15" s="581"/>
      <c r="G15" s="581"/>
      <c r="H15" s="581"/>
      <c r="I15" s="581"/>
      <c r="J15" s="581"/>
      <c r="K15" s="581"/>
      <c r="L15" s="581"/>
      <c r="M15" s="581"/>
      <c r="N15" s="438" t="s">
        <v>533</v>
      </c>
      <c r="O15" s="396"/>
      <c r="P15" s="396"/>
      <c r="Q15" s="396"/>
      <c r="R15" s="396"/>
      <c r="S15" s="396"/>
      <c r="T15" s="396"/>
      <c r="U15" s="396"/>
      <c r="V15" s="396"/>
      <c r="W15" s="395"/>
      <c r="X15" s="395"/>
      <c r="Y15" s="395"/>
      <c r="Z15" s="395"/>
      <c r="AA15" s="396"/>
      <c r="AB15" s="396"/>
      <c r="AC15" s="395"/>
      <c r="AD15" s="440"/>
      <c r="AE15" s="395"/>
      <c r="AF15" s="395"/>
      <c r="AG15" s="395"/>
      <c r="AH15" s="396"/>
      <c r="AI15" s="396"/>
      <c r="AJ15" s="395"/>
      <c r="AK15" s="395"/>
      <c r="AL15" s="395"/>
      <c r="AM15" s="395"/>
      <c r="AN15" s="395"/>
      <c r="AO15" s="396"/>
      <c r="AP15" s="396"/>
      <c r="AQ15" s="395"/>
      <c r="AR15" s="395"/>
      <c r="AS15" s="395"/>
      <c r="AT15" s="568">
        <f>SUM(O15:AS15)</f>
        <v>0</v>
      </c>
      <c r="AU15" s="569"/>
      <c r="AV15" s="569"/>
      <c r="AW15" s="570"/>
      <c r="AX15" s="571"/>
      <c r="AY15" s="555"/>
      <c r="AZ15" s="582"/>
      <c r="BA15" s="583"/>
      <c r="BB15" s="583"/>
      <c r="BC15" s="584"/>
      <c r="BD15" s="572" t="str">
        <f>IF(AZ15=0," ",VLOOKUP(AZ15,'Список рабочих'!A$1:C$260,3,0))</f>
        <v xml:space="preserve"> </v>
      </c>
      <c r="BE15" s="573"/>
      <c r="BF15" s="549" t="str">
        <f t="shared" si="6"/>
        <v xml:space="preserve"> </v>
      </c>
      <c r="BG15" s="550"/>
      <c r="BH15" s="549" t="str">
        <f t="shared" si="7"/>
        <v>-</v>
      </c>
      <c r="BI15" s="550"/>
      <c r="BJ15" s="551" t="str">
        <f t="shared" si="0"/>
        <v xml:space="preserve"> </v>
      </c>
      <c r="BK15" s="552"/>
      <c r="BL15" s="553"/>
      <c r="BM15" s="554"/>
      <c r="BN15" s="555"/>
      <c r="BO15" s="556" t="str">
        <f t="shared" si="1"/>
        <v xml:space="preserve"> </v>
      </c>
      <c r="BP15" s="555"/>
      <c r="BQ15" s="557" t="str">
        <f t="shared" si="2"/>
        <v xml:space="preserve"> </v>
      </c>
      <c r="BR15" s="558"/>
      <c r="BS15" s="562" t="str">
        <f t="shared" si="10"/>
        <v xml:space="preserve"> </v>
      </c>
      <c r="BT15" s="563"/>
      <c r="BU15" s="563"/>
      <c r="BV15" s="563"/>
      <c r="BW15" s="563"/>
      <c r="BX15" s="564"/>
      <c r="BY15" s="540" t="str">
        <f t="shared" si="11"/>
        <v xml:space="preserve"> </v>
      </c>
      <c r="BZ15" s="541"/>
      <c r="CA15" s="541"/>
      <c r="CB15" s="542"/>
      <c r="CD15" s="398"/>
      <c r="CE15" s="399">
        <f t="shared" si="8"/>
        <v>0</v>
      </c>
      <c r="CF15" s="400" t="str">
        <f>IF(BD15=0," ",IF(BD15=1,'[1]Тарифные ставки'!B$2,IF(BD15=2,'[1]Тарифные ставки'!B$3,IF(BD15=3,'[1]Тарифные ставки'!B$4,IF(BD15=4,'[1]Тарифные ставки'!B$5,IF(BD15=5,'[1]Тарифные ставки'!B$6,IF(BD15=6,'[1]Тарифные ставки'!B$7,"-")))))))</f>
        <v>-</v>
      </c>
      <c r="CG15" s="400" t="str">
        <f>IF(BD15=0," ",IF(BD15=1,'[1]Тарифные ставки'!C$2,IF(BD15=2,'[1]Тарифные ставки'!C$3,IF(BD15=3,'[1]Тарифные ставки'!C$4,IF(BD15=4,'[1]Тарифные ставки'!C$5,IF(BD15=5,'[1]Тарифные ставки'!C$6,IF(BD15=6,'[1]Тарифные ставки'!C$7,"-")))))))</f>
        <v>-</v>
      </c>
      <c r="CH15" s="397">
        <f t="shared" si="3"/>
        <v>0</v>
      </c>
      <c r="CI15" s="397">
        <f t="shared" si="4"/>
        <v>0</v>
      </c>
      <c r="CJ15" s="401">
        <f t="shared" si="5"/>
        <v>0</v>
      </c>
    </row>
    <row r="16" spans="1:88" s="397" customFormat="1" ht="15" customHeight="1">
      <c r="A16" s="580" t="str">
        <f>IF(AZ16=0," ",VLOOKUP(AZ16,'Список рабочих'!A$1:B$260,2,0))</f>
        <v xml:space="preserve"> </v>
      </c>
      <c r="B16" s="581"/>
      <c r="C16" s="581"/>
      <c r="D16" s="581"/>
      <c r="E16" s="581"/>
      <c r="F16" s="581"/>
      <c r="G16" s="581"/>
      <c r="H16" s="581"/>
      <c r="I16" s="581"/>
      <c r="J16" s="581"/>
      <c r="K16" s="581"/>
      <c r="L16" s="581"/>
      <c r="M16" s="581"/>
      <c r="N16" s="438" t="s">
        <v>533</v>
      </c>
      <c r="O16" s="396"/>
      <c r="P16" s="396"/>
      <c r="Q16" s="396"/>
      <c r="R16" s="396"/>
      <c r="S16" s="396"/>
      <c r="T16" s="396"/>
      <c r="U16" s="396"/>
      <c r="V16" s="396"/>
      <c r="W16" s="395"/>
      <c r="X16" s="395"/>
      <c r="Y16" s="395"/>
      <c r="Z16" s="395"/>
      <c r="AA16" s="396"/>
      <c r="AB16" s="396"/>
      <c r="AC16" s="395"/>
      <c r="AD16" s="440"/>
      <c r="AE16" s="395"/>
      <c r="AF16" s="395"/>
      <c r="AG16" s="395"/>
      <c r="AH16" s="396"/>
      <c r="AI16" s="396"/>
      <c r="AJ16" s="395"/>
      <c r="AK16" s="395"/>
      <c r="AL16" s="395"/>
      <c r="AM16" s="395"/>
      <c r="AN16" s="395"/>
      <c r="AO16" s="396"/>
      <c r="AP16" s="396"/>
      <c r="AQ16" s="395"/>
      <c r="AR16" s="395"/>
      <c r="AS16" s="395"/>
      <c r="AT16" s="568">
        <f t="shared" si="9"/>
        <v>0</v>
      </c>
      <c r="AU16" s="569"/>
      <c r="AV16" s="569"/>
      <c r="AW16" s="570"/>
      <c r="AX16" s="571"/>
      <c r="AY16" s="555"/>
      <c r="AZ16" s="492"/>
      <c r="BA16" s="493"/>
      <c r="BB16" s="493"/>
      <c r="BC16" s="494"/>
      <c r="BD16" s="572" t="str">
        <f>IF(AZ16=0," ",VLOOKUP(AZ16,'Список рабочих'!A$1:C$260,3,0))</f>
        <v xml:space="preserve"> </v>
      </c>
      <c r="BE16" s="573"/>
      <c r="BF16" s="549" t="str">
        <f t="shared" si="6"/>
        <v xml:space="preserve"> </v>
      </c>
      <c r="BG16" s="550"/>
      <c r="BH16" s="549" t="str">
        <f t="shared" si="7"/>
        <v>-</v>
      </c>
      <c r="BI16" s="550"/>
      <c r="BJ16" s="551" t="str">
        <f t="shared" si="0"/>
        <v xml:space="preserve"> </v>
      </c>
      <c r="BK16" s="552"/>
      <c r="BL16" s="553"/>
      <c r="BM16" s="554"/>
      <c r="BN16" s="555"/>
      <c r="BO16" s="556" t="str">
        <f t="shared" si="1"/>
        <v xml:space="preserve"> </v>
      </c>
      <c r="BP16" s="555"/>
      <c r="BQ16" s="557" t="str">
        <f t="shared" si="2"/>
        <v xml:space="preserve"> </v>
      </c>
      <c r="BR16" s="558"/>
      <c r="BS16" s="562" t="str">
        <f t="shared" si="10"/>
        <v xml:space="preserve"> </v>
      </c>
      <c r="BT16" s="563"/>
      <c r="BU16" s="563"/>
      <c r="BV16" s="563"/>
      <c r="BW16" s="563"/>
      <c r="BX16" s="564"/>
      <c r="BY16" s="540" t="str">
        <f t="shared" si="11"/>
        <v xml:space="preserve"> </v>
      </c>
      <c r="BZ16" s="541"/>
      <c r="CA16" s="541"/>
      <c r="CB16" s="542"/>
      <c r="CD16" s="398"/>
      <c r="CE16" s="399">
        <f t="shared" si="8"/>
        <v>0</v>
      </c>
      <c r="CF16" s="400" t="str">
        <f>IF(BD16=0," ",IF(BD16=1,'[1]Тарифные ставки'!B$2,IF(BD16=2,'[1]Тарифные ставки'!B$3,IF(BD16=3,'[1]Тарифные ставки'!B$4,IF(BD16=4,'[1]Тарифные ставки'!B$5,IF(BD16=5,'[1]Тарифные ставки'!B$6,IF(BD16=6,'[1]Тарифные ставки'!B$7,"-")))))))</f>
        <v>-</v>
      </c>
      <c r="CG16" s="400" t="str">
        <f>IF(BD16=0," ",IF(BD16=1,'[1]Тарифные ставки'!C$2,IF(BD16=2,'[1]Тарифные ставки'!C$3,IF(BD16=3,'[1]Тарифные ставки'!C$4,IF(BD16=4,'[1]Тарифные ставки'!C$5,IF(BD16=5,'[1]Тарифные ставки'!C$6,IF(BD16=6,'[1]Тарифные ставки'!C$7,"-")))))))</f>
        <v>-</v>
      </c>
      <c r="CH16" s="397">
        <f t="shared" si="3"/>
        <v>0</v>
      </c>
      <c r="CI16" s="397">
        <f t="shared" si="4"/>
        <v>0</v>
      </c>
      <c r="CJ16" s="401">
        <f t="shared" si="5"/>
        <v>0</v>
      </c>
    </row>
    <row r="17" spans="1:88" s="397" customFormat="1" ht="15" customHeight="1">
      <c r="A17" s="580" t="str">
        <f>IF(AZ17=0," ",VLOOKUP(AZ17,'Список рабочих'!A$1:B$260,2,0))</f>
        <v xml:space="preserve"> </v>
      </c>
      <c r="B17" s="581"/>
      <c r="C17" s="581"/>
      <c r="D17" s="581"/>
      <c r="E17" s="581"/>
      <c r="F17" s="581"/>
      <c r="G17" s="581"/>
      <c r="H17" s="581"/>
      <c r="I17" s="581"/>
      <c r="J17" s="581"/>
      <c r="K17" s="581"/>
      <c r="L17" s="581"/>
      <c r="M17" s="581"/>
      <c r="N17" s="438" t="s">
        <v>533</v>
      </c>
      <c r="O17" s="396"/>
      <c r="P17" s="396"/>
      <c r="Q17" s="396"/>
      <c r="R17" s="396"/>
      <c r="S17" s="396"/>
      <c r="T17" s="396"/>
      <c r="U17" s="396"/>
      <c r="V17" s="396"/>
      <c r="W17" s="395"/>
      <c r="X17" s="395"/>
      <c r="Y17" s="395"/>
      <c r="Z17" s="395"/>
      <c r="AA17" s="396"/>
      <c r="AB17" s="396"/>
      <c r="AC17" s="395"/>
      <c r="AD17" s="440"/>
      <c r="AE17" s="395"/>
      <c r="AF17" s="395"/>
      <c r="AG17" s="395"/>
      <c r="AH17" s="396"/>
      <c r="AI17" s="396"/>
      <c r="AJ17" s="395"/>
      <c r="AK17" s="395"/>
      <c r="AL17" s="395"/>
      <c r="AM17" s="395"/>
      <c r="AN17" s="395"/>
      <c r="AO17" s="396"/>
      <c r="AP17" s="396"/>
      <c r="AQ17" s="395"/>
      <c r="AR17" s="395"/>
      <c r="AS17" s="395"/>
      <c r="AT17" s="568">
        <f t="shared" si="9"/>
        <v>0</v>
      </c>
      <c r="AU17" s="569"/>
      <c r="AV17" s="569"/>
      <c r="AW17" s="570"/>
      <c r="AX17" s="571"/>
      <c r="AY17" s="555"/>
      <c r="AZ17" s="582"/>
      <c r="BA17" s="583"/>
      <c r="BB17" s="583"/>
      <c r="BC17" s="584"/>
      <c r="BD17" s="572" t="str">
        <f>IF(AZ17=0," ",VLOOKUP(AZ17,'Список рабочих'!A$1:C$260,3,0))</f>
        <v xml:space="preserve"> </v>
      </c>
      <c r="BE17" s="573"/>
      <c r="BF17" s="549" t="str">
        <f t="shared" si="6"/>
        <v xml:space="preserve"> </v>
      </c>
      <c r="BG17" s="550"/>
      <c r="BH17" s="549" t="str">
        <f t="shared" si="7"/>
        <v>-</v>
      </c>
      <c r="BI17" s="550"/>
      <c r="BJ17" s="551" t="str">
        <f t="shared" si="0"/>
        <v xml:space="preserve"> </v>
      </c>
      <c r="BK17" s="552"/>
      <c r="BL17" s="553"/>
      <c r="BM17" s="554"/>
      <c r="BN17" s="555"/>
      <c r="BO17" s="556" t="str">
        <f t="shared" si="1"/>
        <v xml:space="preserve"> </v>
      </c>
      <c r="BP17" s="555"/>
      <c r="BQ17" s="557" t="str">
        <f t="shared" si="2"/>
        <v xml:space="preserve"> </v>
      </c>
      <c r="BR17" s="558"/>
      <c r="BS17" s="562" t="str">
        <f t="shared" si="10"/>
        <v xml:space="preserve"> </v>
      </c>
      <c r="BT17" s="563"/>
      <c r="BU17" s="563"/>
      <c r="BV17" s="563"/>
      <c r="BW17" s="563"/>
      <c r="BX17" s="564"/>
      <c r="BY17" s="540" t="str">
        <f t="shared" si="11"/>
        <v xml:space="preserve"> </v>
      </c>
      <c r="BZ17" s="541"/>
      <c r="CA17" s="541"/>
      <c r="CB17" s="542"/>
      <c r="CD17" s="398"/>
      <c r="CE17" s="399">
        <f t="shared" si="8"/>
        <v>0</v>
      </c>
      <c r="CF17" s="400" t="str">
        <f>IF(BD17=0," ",IF(BD17=1,'[1]Тарифные ставки'!B$2,IF(BD17=2,'[1]Тарифные ставки'!B$3,IF(BD17=3,'[1]Тарифные ставки'!B$4,IF(BD17=4,'[1]Тарифные ставки'!B$5,IF(BD17=5,'[1]Тарифные ставки'!B$6,IF(BD17=6,'[1]Тарифные ставки'!B$7,"-")))))))</f>
        <v>-</v>
      </c>
      <c r="CG17" s="400" t="str">
        <f>IF(BD17=0," ",IF(BD17=1,'[1]Тарифные ставки'!C$2,IF(BD17=2,'[1]Тарифные ставки'!C$3,IF(BD17=3,'[1]Тарифные ставки'!C$4,IF(BD17=4,'[1]Тарифные ставки'!C$5,IF(BD17=5,'[1]Тарифные ставки'!C$6,IF(BD17=6,'[1]Тарифные ставки'!C$7,"-")))))))</f>
        <v>-</v>
      </c>
      <c r="CH17" s="397">
        <f t="shared" si="3"/>
        <v>0</v>
      </c>
      <c r="CI17" s="397">
        <f t="shared" si="4"/>
        <v>0</v>
      </c>
      <c r="CJ17" s="401">
        <f t="shared" si="5"/>
        <v>0</v>
      </c>
    </row>
    <row r="18" spans="1:88" s="397" customFormat="1" ht="15" customHeight="1">
      <c r="A18" s="580" t="str">
        <f>IF(AZ18=0," ",VLOOKUP(AZ18,'Список рабочих'!A$1:B$260,2,0))</f>
        <v xml:space="preserve"> </v>
      </c>
      <c r="B18" s="581"/>
      <c r="C18" s="581"/>
      <c r="D18" s="581"/>
      <c r="E18" s="581"/>
      <c r="F18" s="581"/>
      <c r="G18" s="581"/>
      <c r="H18" s="581"/>
      <c r="I18" s="581"/>
      <c r="J18" s="581"/>
      <c r="K18" s="581"/>
      <c r="L18" s="581"/>
      <c r="M18" s="581"/>
      <c r="N18" s="438" t="s">
        <v>533</v>
      </c>
      <c r="O18" s="396"/>
      <c r="P18" s="396"/>
      <c r="Q18" s="396"/>
      <c r="R18" s="396"/>
      <c r="S18" s="396"/>
      <c r="T18" s="396"/>
      <c r="U18" s="396"/>
      <c r="V18" s="396"/>
      <c r="W18" s="395"/>
      <c r="X18" s="395"/>
      <c r="Y18" s="395"/>
      <c r="Z18" s="395"/>
      <c r="AA18" s="396"/>
      <c r="AB18" s="396"/>
      <c r="AC18" s="395"/>
      <c r="AD18" s="440"/>
      <c r="AE18" s="395"/>
      <c r="AF18" s="395"/>
      <c r="AG18" s="395"/>
      <c r="AH18" s="396"/>
      <c r="AI18" s="396"/>
      <c r="AJ18" s="395"/>
      <c r="AK18" s="395"/>
      <c r="AL18" s="395"/>
      <c r="AM18" s="395"/>
      <c r="AN18" s="395"/>
      <c r="AO18" s="396"/>
      <c r="AP18" s="396"/>
      <c r="AQ18" s="395"/>
      <c r="AR18" s="395"/>
      <c r="AS18" s="395"/>
      <c r="AT18" s="568">
        <f t="shared" si="9"/>
        <v>0</v>
      </c>
      <c r="AU18" s="569"/>
      <c r="AV18" s="569"/>
      <c r="AW18" s="570"/>
      <c r="AX18" s="571"/>
      <c r="AY18" s="555"/>
      <c r="AZ18" s="492"/>
      <c r="BA18" s="493"/>
      <c r="BB18" s="493"/>
      <c r="BC18" s="494"/>
      <c r="BD18" s="572" t="str">
        <f>IF(AZ18=0," ",VLOOKUP(AZ18,'Список рабочих'!A$1:C$260,3,0))</f>
        <v xml:space="preserve"> </v>
      </c>
      <c r="BE18" s="573"/>
      <c r="BF18" s="549" t="str">
        <f t="shared" si="6"/>
        <v xml:space="preserve"> </v>
      </c>
      <c r="BG18" s="550"/>
      <c r="BH18" s="549" t="str">
        <f t="shared" si="7"/>
        <v>-</v>
      </c>
      <c r="BI18" s="550"/>
      <c r="BJ18" s="551" t="str">
        <f t="shared" si="0"/>
        <v xml:space="preserve"> </v>
      </c>
      <c r="BK18" s="552"/>
      <c r="BL18" s="553"/>
      <c r="BM18" s="554"/>
      <c r="BN18" s="555"/>
      <c r="BO18" s="556" t="str">
        <f t="shared" si="1"/>
        <v xml:space="preserve"> </v>
      </c>
      <c r="BP18" s="555"/>
      <c r="BQ18" s="557" t="str">
        <f t="shared" si="2"/>
        <v xml:space="preserve"> </v>
      </c>
      <c r="BR18" s="558"/>
      <c r="BS18" s="562" t="str">
        <f t="shared" si="10"/>
        <v xml:space="preserve"> </v>
      </c>
      <c r="BT18" s="563"/>
      <c r="BU18" s="563"/>
      <c r="BV18" s="563"/>
      <c r="BW18" s="563"/>
      <c r="BX18" s="564"/>
      <c r="BY18" s="540" t="str">
        <f t="shared" si="11"/>
        <v xml:space="preserve"> </v>
      </c>
      <c r="BZ18" s="541"/>
      <c r="CA18" s="541"/>
      <c r="CB18" s="542"/>
      <c r="CD18" s="398"/>
      <c r="CE18" s="399">
        <f t="shared" si="8"/>
        <v>0</v>
      </c>
      <c r="CF18" s="400" t="str">
        <f>IF(BD18=0," ",IF(BD18=1,'[1]Тарифные ставки'!B$2,IF(BD18=2,'[1]Тарифные ставки'!B$3,IF(BD18=3,'[1]Тарифные ставки'!B$4,IF(BD18=4,'[1]Тарифные ставки'!B$5,IF(BD18=5,'[1]Тарифные ставки'!B$6,IF(BD18=6,'[1]Тарифные ставки'!B$7,"-")))))))</f>
        <v>-</v>
      </c>
      <c r="CG18" s="400" t="str">
        <f>IF(BD18=0," ",IF(BD18=1,'[1]Тарифные ставки'!C$2,IF(BD18=2,'[1]Тарифные ставки'!C$3,IF(BD18=3,'[1]Тарифные ставки'!C$4,IF(BD18=4,'[1]Тарифные ставки'!C$5,IF(BD18=5,'[1]Тарифные ставки'!C$6,IF(BD18=6,'[1]Тарифные ставки'!C$7,"-")))))))</f>
        <v>-</v>
      </c>
      <c r="CH18" s="397">
        <f t="shared" si="3"/>
        <v>0</v>
      </c>
      <c r="CI18" s="397">
        <f t="shared" si="4"/>
        <v>0</v>
      </c>
      <c r="CJ18" s="401">
        <f t="shared" si="5"/>
        <v>0</v>
      </c>
    </row>
    <row r="19" spans="1:88" s="397" customFormat="1" ht="15" customHeight="1">
      <c r="A19" s="574" t="str">
        <f>IF(AZ19=0," ",VLOOKUP(AZ19,'Список рабочих'!A$1:B$260,2,0))</f>
        <v xml:space="preserve"> </v>
      </c>
      <c r="B19" s="575"/>
      <c r="C19" s="575"/>
      <c r="D19" s="575"/>
      <c r="E19" s="575"/>
      <c r="F19" s="575"/>
      <c r="G19" s="575"/>
      <c r="H19" s="575"/>
      <c r="I19" s="575"/>
      <c r="J19" s="575"/>
      <c r="K19" s="575"/>
      <c r="L19" s="575"/>
      <c r="M19" s="576"/>
      <c r="N19" s="438" t="s">
        <v>533</v>
      </c>
      <c r="O19" s="396"/>
      <c r="P19" s="396"/>
      <c r="Q19" s="396"/>
      <c r="R19" s="396"/>
      <c r="S19" s="396"/>
      <c r="T19" s="396"/>
      <c r="U19" s="396"/>
      <c r="V19" s="396"/>
      <c r="W19" s="395"/>
      <c r="X19" s="395"/>
      <c r="Y19" s="395"/>
      <c r="Z19" s="395"/>
      <c r="AA19" s="396"/>
      <c r="AB19" s="396"/>
      <c r="AC19" s="395"/>
      <c r="AD19" s="440"/>
      <c r="AE19" s="395"/>
      <c r="AF19" s="395"/>
      <c r="AG19" s="395"/>
      <c r="AH19" s="396"/>
      <c r="AI19" s="396"/>
      <c r="AJ19" s="395"/>
      <c r="AK19" s="395"/>
      <c r="AL19" s="395"/>
      <c r="AM19" s="395"/>
      <c r="AN19" s="395"/>
      <c r="AO19" s="396"/>
      <c r="AP19" s="396"/>
      <c r="AQ19" s="395"/>
      <c r="AR19" s="395"/>
      <c r="AS19" s="395"/>
      <c r="AT19" s="568">
        <f t="shared" si="9"/>
        <v>0</v>
      </c>
      <c r="AU19" s="569"/>
      <c r="AV19" s="569"/>
      <c r="AW19" s="570"/>
      <c r="AX19" s="571"/>
      <c r="AY19" s="555"/>
      <c r="AZ19" s="492"/>
      <c r="BA19" s="493"/>
      <c r="BB19" s="493"/>
      <c r="BC19" s="494"/>
      <c r="BD19" s="572" t="str">
        <f>IF(AZ19=0," ",VLOOKUP(AZ19,'Список рабочих'!A$1:C$260,3,0))</f>
        <v xml:space="preserve"> </v>
      </c>
      <c r="BE19" s="573"/>
      <c r="BF19" s="549" t="str">
        <f t="shared" si="6"/>
        <v xml:space="preserve"> </v>
      </c>
      <c r="BG19" s="550"/>
      <c r="BH19" s="549" t="str">
        <f t="shared" si="7"/>
        <v>-</v>
      </c>
      <c r="BI19" s="550"/>
      <c r="BJ19" s="551" t="str">
        <f t="shared" si="0"/>
        <v xml:space="preserve"> </v>
      </c>
      <c r="BK19" s="552"/>
      <c r="BL19" s="553"/>
      <c r="BM19" s="554"/>
      <c r="BN19" s="555"/>
      <c r="BO19" s="556" t="str">
        <f t="shared" si="1"/>
        <v xml:space="preserve"> </v>
      </c>
      <c r="BP19" s="555"/>
      <c r="BQ19" s="557" t="str">
        <f t="shared" si="2"/>
        <v xml:space="preserve"> </v>
      </c>
      <c r="BR19" s="558"/>
      <c r="BS19" s="562" t="str">
        <f t="shared" si="10"/>
        <v xml:space="preserve"> </v>
      </c>
      <c r="BT19" s="563"/>
      <c r="BU19" s="563"/>
      <c r="BV19" s="563"/>
      <c r="BW19" s="563"/>
      <c r="BX19" s="564"/>
      <c r="BY19" s="540" t="str">
        <f t="shared" si="11"/>
        <v xml:space="preserve"> </v>
      </c>
      <c r="BZ19" s="541"/>
      <c r="CA19" s="541"/>
      <c r="CB19" s="542"/>
      <c r="CD19" s="398"/>
      <c r="CE19" s="399">
        <f t="shared" si="8"/>
        <v>0</v>
      </c>
      <c r="CF19" s="400" t="str">
        <f>IF(BD19=0," ",IF(BD19=1,'[1]Тарифные ставки'!B$2,IF(BD19=2,'[1]Тарифные ставки'!B$3,IF(BD19=3,'[1]Тарифные ставки'!B$4,IF(BD19=4,'[1]Тарифные ставки'!B$5,IF(BD19=5,'[1]Тарифные ставки'!B$6,IF(BD19=6,'[1]Тарифные ставки'!B$7,"-")))))))</f>
        <v>-</v>
      </c>
      <c r="CG19" s="400" t="str">
        <f>IF(BD19=0," ",IF(BD19=1,'[1]Тарифные ставки'!C$2,IF(BD19=2,'[1]Тарифные ставки'!C$3,IF(BD19=3,'[1]Тарифные ставки'!C$4,IF(BD19=4,'[1]Тарифные ставки'!C$5,IF(BD19=5,'[1]Тарифные ставки'!C$6,IF(BD19=6,'[1]Тарифные ставки'!C$7,"-")))))))</f>
        <v>-</v>
      </c>
      <c r="CH19" s="397">
        <f t="shared" si="3"/>
        <v>0</v>
      </c>
      <c r="CI19" s="397">
        <f t="shared" si="4"/>
        <v>0</v>
      </c>
      <c r="CJ19" s="401">
        <f t="shared" si="5"/>
        <v>0</v>
      </c>
    </row>
    <row r="20" spans="1:88" s="397" customFormat="1" ht="15" customHeight="1">
      <c r="A20" s="574" t="str">
        <f>IF(AZ20=0," ",VLOOKUP(AZ20,'Список рабочих'!A$1:B$260,2,0))</f>
        <v xml:space="preserve"> </v>
      </c>
      <c r="B20" s="575"/>
      <c r="C20" s="575"/>
      <c r="D20" s="575"/>
      <c r="E20" s="575"/>
      <c r="F20" s="575"/>
      <c r="G20" s="575"/>
      <c r="H20" s="575"/>
      <c r="I20" s="575"/>
      <c r="J20" s="575"/>
      <c r="K20" s="575"/>
      <c r="L20" s="575"/>
      <c r="M20" s="576"/>
      <c r="N20" s="438" t="s">
        <v>533</v>
      </c>
      <c r="O20" s="396"/>
      <c r="P20" s="396"/>
      <c r="Q20" s="396"/>
      <c r="R20" s="396"/>
      <c r="S20" s="396"/>
      <c r="T20" s="396"/>
      <c r="U20" s="396"/>
      <c r="V20" s="396"/>
      <c r="W20" s="395"/>
      <c r="X20" s="395"/>
      <c r="Y20" s="395"/>
      <c r="Z20" s="395"/>
      <c r="AA20" s="396"/>
      <c r="AB20" s="396"/>
      <c r="AC20" s="395"/>
      <c r="AD20" s="395"/>
      <c r="AE20" s="395"/>
      <c r="AF20" s="395"/>
      <c r="AG20" s="395"/>
      <c r="AH20" s="396"/>
      <c r="AI20" s="396"/>
      <c r="AJ20" s="395"/>
      <c r="AK20" s="395"/>
      <c r="AL20" s="395"/>
      <c r="AM20" s="395"/>
      <c r="AN20" s="395"/>
      <c r="AO20" s="396"/>
      <c r="AP20" s="396"/>
      <c r="AQ20" s="395"/>
      <c r="AR20" s="395"/>
      <c r="AS20" s="395"/>
      <c r="AT20" s="568">
        <f t="shared" si="9"/>
        <v>0</v>
      </c>
      <c r="AU20" s="569"/>
      <c r="AV20" s="569"/>
      <c r="AW20" s="570"/>
      <c r="AX20" s="571"/>
      <c r="AY20" s="555"/>
      <c r="AZ20" s="492"/>
      <c r="BA20" s="493"/>
      <c r="BB20" s="493"/>
      <c r="BC20" s="494"/>
      <c r="BD20" s="572" t="str">
        <f>IF(AZ20=0," ",VLOOKUP(AZ20,'Список рабочих'!A$1:C$260,3,0))</f>
        <v xml:space="preserve"> </v>
      </c>
      <c r="BE20" s="573"/>
      <c r="BF20" s="549" t="str">
        <f t="shared" si="6"/>
        <v xml:space="preserve"> </v>
      </c>
      <c r="BG20" s="550"/>
      <c r="BH20" s="549" t="str">
        <f t="shared" si="7"/>
        <v>-</v>
      </c>
      <c r="BI20" s="550"/>
      <c r="BJ20" s="551" t="str">
        <f t="shared" si="0"/>
        <v xml:space="preserve"> </v>
      </c>
      <c r="BK20" s="552"/>
      <c r="BL20" s="553"/>
      <c r="BM20" s="554"/>
      <c r="BN20" s="555"/>
      <c r="BO20" s="556" t="str">
        <f t="shared" si="1"/>
        <v xml:space="preserve"> </v>
      </c>
      <c r="BP20" s="555"/>
      <c r="BQ20" s="557" t="str">
        <f t="shared" si="2"/>
        <v xml:space="preserve"> </v>
      </c>
      <c r="BR20" s="558"/>
      <c r="BS20" s="562" t="str">
        <f t="shared" si="10"/>
        <v xml:space="preserve"> </v>
      </c>
      <c r="BT20" s="563"/>
      <c r="BU20" s="563"/>
      <c r="BV20" s="563"/>
      <c r="BW20" s="563"/>
      <c r="BX20" s="564"/>
      <c r="BY20" s="540" t="str">
        <f t="shared" si="11"/>
        <v xml:space="preserve"> </v>
      </c>
      <c r="BZ20" s="541"/>
      <c r="CA20" s="541"/>
      <c r="CB20" s="542"/>
      <c r="CD20" s="398"/>
      <c r="CE20" s="399">
        <f t="shared" si="8"/>
        <v>0</v>
      </c>
      <c r="CF20" s="400" t="str">
        <f>IF(BD20=0," ",IF(BD20=1,'[1]Тарифные ставки'!B$2,IF(BD20=2,'[1]Тарифные ставки'!B$3,IF(BD20=3,'[1]Тарифные ставки'!B$4,IF(BD20=4,'[1]Тарифные ставки'!B$5,IF(BD20=5,'[1]Тарифные ставки'!B$6,IF(BD20=6,'[1]Тарифные ставки'!B$7,"-")))))))</f>
        <v>-</v>
      </c>
      <c r="CG20" s="400" t="str">
        <f>IF(BD20=0," ",IF(BD20=1,'[1]Тарифные ставки'!C$2,IF(BD20=2,'[1]Тарифные ставки'!C$3,IF(BD20=3,'[1]Тарифные ставки'!C$4,IF(BD20=4,'[1]Тарифные ставки'!C$5,IF(BD20=5,'[1]Тарифные ставки'!C$6,IF(BD20=6,'[1]Тарифные ставки'!C$7,"-")))))))</f>
        <v>-</v>
      </c>
      <c r="CH20" s="397">
        <f t="shared" si="3"/>
        <v>0</v>
      </c>
      <c r="CI20" s="397">
        <f t="shared" si="4"/>
        <v>0</v>
      </c>
      <c r="CJ20" s="401">
        <f t="shared" si="5"/>
        <v>0</v>
      </c>
    </row>
    <row r="21" spans="1:88" s="397" customFormat="1" ht="15" customHeight="1">
      <c r="A21" s="574" t="str">
        <f>IF(AZ21=0," ",VLOOKUP(AZ21,'Список рабочих'!A$1:B$260,2,0))</f>
        <v xml:space="preserve"> </v>
      </c>
      <c r="B21" s="575"/>
      <c r="C21" s="575"/>
      <c r="D21" s="575"/>
      <c r="E21" s="575"/>
      <c r="F21" s="575"/>
      <c r="G21" s="575"/>
      <c r="H21" s="575"/>
      <c r="I21" s="575"/>
      <c r="J21" s="575"/>
      <c r="K21" s="575"/>
      <c r="L21" s="575"/>
      <c r="M21" s="576"/>
      <c r="N21" s="438" t="s">
        <v>533</v>
      </c>
      <c r="O21" s="396"/>
      <c r="P21" s="396"/>
      <c r="Q21" s="396"/>
      <c r="R21" s="396"/>
      <c r="S21" s="396"/>
      <c r="T21" s="396"/>
      <c r="U21" s="396"/>
      <c r="V21" s="396"/>
      <c r="W21" s="395"/>
      <c r="X21" s="395"/>
      <c r="Y21" s="395"/>
      <c r="Z21" s="395"/>
      <c r="AA21" s="396"/>
      <c r="AB21" s="396"/>
      <c r="AC21" s="395"/>
      <c r="AD21" s="440"/>
      <c r="AE21" s="395"/>
      <c r="AF21" s="395"/>
      <c r="AG21" s="395"/>
      <c r="AH21" s="396"/>
      <c r="AI21" s="396"/>
      <c r="AJ21" s="395"/>
      <c r="AK21" s="395"/>
      <c r="AL21" s="395"/>
      <c r="AM21" s="395"/>
      <c r="AN21" s="395"/>
      <c r="AO21" s="396"/>
      <c r="AP21" s="396"/>
      <c r="AQ21" s="395"/>
      <c r="AR21" s="395"/>
      <c r="AS21" s="395"/>
      <c r="AT21" s="568">
        <f t="shared" si="9"/>
        <v>0</v>
      </c>
      <c r="AU21" s="569"/>
      <c r="AV21" s="569"/>
      <c r="AW21" s="570"/>
      <c r="AX21" s="571"/>
      <c r="AY21" s="555"/>
      <c r="AZ21" s="492"/>
      <c r="BA21" s="493"/>
      <c r="BB21" s="493"/>
      <c r="BC21" s="494"/>
      <c r="BD21" s="572" t="str">
        <f>IF(AZ21=0," ",VLOOKUP(AZ21,'Список рабочих'!A$1:C$260,3,0))</f>
        <v xml:space="preserve"> </v>
      </c>
      <c r="BE21" s="573"/>
      <c r="BF21" s="549" t="str">
        <f t="shared" si="6"/>
        <v xml:space="preserve"> </v>
      </c>
      <c r="BG21" s="550"/>
      <c r="BH21" s="549" t="str">
        <f t="shared" si="7"/>
        <v>-</v>
      </c>
      <c r="BI21" s="550"/>
      <c r="BJ21" s="551" t="str">
        <f t="shared" si="0"/>
        <v xml:space="preserve"> </v>
      </c>
      <c r="BK21" s="552"/>
      <c r="BL21" s="553"/>
      <c r="BM21" s="554"/>
      <c r="BN21" s="555"/>
      <c r="BO21" s="556" t="str">
        <f t="shared" si="1"/>
        <v xml:space="preserve"> </v>
      </c>
      <c r="BP21" s="555"/>
      <c r="BQ21" s="557" t="str">
        <f t="shared" si="2"/>
        <v xml:space="preserve"> </v>
      </c>
      <c r="BR21" s="558"/>
      <c r="BS21" s="562" t="str">
        <f t="shared" si="10"/>
        <v xml:space="preserve"> </v>
      </c>
      <c r="BT21" s="563"/>
      <c r="BU21" s="563"/>
      <c r="BV21" s="563"/>
      <c r="BW21" s="563"/>
      <c r="BX21" s="564"/>
      <c r="BY21" s="540" t="str">
        <f t="shared" si="11"/>
        <v xml:space="preserve"> </v>
      </c>
      <c r="BZ21" s="541"/>
      <c r="CA21" s="541"/>
      <c r="CB21" s="542"/>
      <c r="CD21" s="398"/>
      <c r="CE21" s="399">
        <f t="shared" si="8"/>
        <v>0</v>
      </c>
      <c r="CF21" s="400" t="str">
        <f>IF(BD21=0," ",IF(BD21=1,'[1]Тарифные ставки'!B$2,IF(BD21=2,'[1]Тарифные ставки'!B$3,IF(BD21=3,'[1]Тарифные ставки'!B$4,IF(BD21=4,'[1]Тарифные ставки'!B$5,IF(BD21=5,'[1]Тарифные ставки'!B$6,IF(BD21=6,'[1]Тарифные ставки'!B$7,"-")))))))</f>
        <v>-</v>
      </c>
      <c r="CG21" s="400" t="str">
        <f>IF(BD21=0," ",IF(BD21=1,'[1]Тарифные ставки'!C$2,IF(BD21=2,'[1]Тарифные ставки'!C$3,IF(BD21=3,'[1]Тарифные ставки'!C$4,IF(BD21=4,'[1]Тарифные ставки'!C$5,IF(BD21=5,'[1]Тарифные ставки'!C$6,IF(BD21=6,'[1]Тарифные ставки'!C$7,"-")))))))</f>
        <v>-</v>
      </c>
      <c r="CH21" s="397">
        <f t="shared" si="3"/>
        <v>0</v>
      </c>
      <c r="CI21" s="397">
        <f t="shared" si="4"/>
        <v>0</v>
      </c>
      <c r="CJ21" s="401">
        <f t="shared" si="5"/>
        <v>0</v>
      </c>
    </row>
    <row r="22" spans="1:88" s="397" customFormat="1" ht="15" customHeight="1">
      <c r="A22" s="574" t="str">
        <f>IF(AZ22=0," ",VLOOKUP(AZ22,'Список рабочих'!A$1:B$260,2,0))</f>
        <v xml:space="preserve"> </v>
      </c>
      <c r="B22" s="575"/>
      <c r="C22" s="575"/>
      <c r="D22" s="575"/>
      <c r="E22" s="575"/>
      <c r="F22" s="575"/>
      <c r="G22" s="575"/>
      <c r="H22" s="575"/>
      <c r="I22" s="575"/>
      <c r="J22" s="575"/>
      <c r="K22" s="575"/>
      <c r="L22" s="575"/>
      <c r="M22" s="576"/>
      <c r="N22" s="438" t="s">
        <v>533</v>
      </c>
      <c r="O22" s="396"/>
      <c r="P22" s="396"/>
      <c r="Q22" s="396"/>
      <c r="R22" s="396"/>
      <c r="S22" s="396"/>
      <c r="T22" s="396"/>
      <c r="U22" s="396"/>
      <c r="V22" s="396"/>
      <c r="W22" s="395"/>
      <c r="X22" s="395"/>
      <c r="Y22" s="395"/>
      <c r="Z22" s="395"/>
      <c r="AA22" s="396"/>
      <c r="AB22" s="396"/>
      <c r="AC22" s="395"/>
      <c r="AD22" s="395"/>
      <c r="AE22" s="395"/>
      <c r="AF22" s="395"/>
      <c r="AG22" s="395"/>
      <c r="AH22" s="396"/>
      <c r="AI22" s="396"/>
      <c r="AJ22" s="395"/>
      <c r="AK22" s="395"/>
      <c r="AL22" s="395"/>
      <c r="AM22" s="395"/>
      <c r="AN22" s="395"/>
      <c r="AO22" s="396"/>
      <c r="AP22" s="396"/>
      <c r="AQ22" s="395"/>
      <c r="AR22" s="395"/>
      <c r="AS22" s="395"/>
      <c r="AT22" s="568">
        <f t="shared" si="9"/>
        <v>0</v>
      </c>
      <c r="AU22" s="569"/>
      <c r="AV22" s="569"/>
      <c r="AW22" s="570"/>
      <c r="AX22" s="571"/>
      <c r="AY22" s="555"/>
      <c r="AZ22" s="492"/>
      <c r="BA22" s="493"/>
      <c r="BB22" s="493"/>
      <c r="BC22" s="494"/>
      <c r="BD22" s="572" t="str">
        <f>IF(AZ22=0," ",VLOOKUP(AZ22,'Список рабочих'!A$1:C$260,3,0))</f>
        <v xml:space="preserve"> </v>
      </c>
      <c r="BE22" s="573"/>
      <c r="BF22" s="549" t="str">
        <f t="shared" si="6"/>
        <v xml:space="preserve"> </v>
      </c>
      <c r="BG22" s="550"/>
      <c r="BH22" s="549" t="str">
        <f t="shared" si="7"/>
        <v>-</v>
      </c>
      <c r="BI22" s="550"/>
      <c r="BJ22" s="551" t="str">
        <f t="shared" si="0"/>
        <v xml:space="preserve"> </v>
      </c>
      <c r="BK22" s="552"/>
      <c r="BL22" s="553"/>
      <c r="BM22" s="554"/>
      <c r="BN22" s="555"/>
      <c r="BO22" s="556" t="str">
        <f t="shared" si="1"/>
        <v xml:space="preserve"> </v>
      </c>
      <c r="BP22" s="555"/>
      <c r="BQ22" s="557" t="str">
        <f t="shared" si="2"/>
        <v xml:space="preserve"> </v>
      </c>
      <c r="BR22" s="558"/>
      <c r="BS22" s="562" t="str">
        <f t="shared" si="10"/>
        <v xml:space="preserve"> </v>
      </c>
      <c r="BT22" s="563"/>
      <c r="BU22" s="563"/>
      <c r="BV22" s="563"/>
      <c r="BW22" s="563"/>
      <c r="BX22" s="564"/>
      <c r="BY22" s="540" t="str">
        <f t="shared" si="11"/>
        <v xml:space="preserve"> </v>
      </c>
      <c r="BZ22" s="541"/>
      <c r="CA22" s="541"/>
      <c r="CB22" s="542"/>
      <c r="CD22" s="398"/>
      <c r="CE22" s="399">
        <f t="shared" si="8"/>
        <v>0</v>
      </c>
      <c r="CF22" s="400" t="str">
        <f>IF(BD22=0," ",IF(BD22=1,'[1]Тарифные ставки'!B$2,IF(BD22=2,'[1]Тарифные ставки'!B$3,IF(BD22=3,'[1]Тарифные ставки'!B$4,IF(BD22=4,'[1]Тарифные ставки'!B$5,IF(BD22=5,'[1]Тарифные ставки'!B$6,IF(BD22=6,'[1]Тарифные ставки'!B$7,"-")))))))</f>
        <v>-</v>
      </c>
      <c r="CG22" s="400" t="str">
        <f>IF(BD22=0," ",IF(BD22=1,'[1]Тарифные ставки'!C$2,IF(BD22=2,'[1]Тарифные ставки'!C$3,IF(BD22=3,'[1]Тарифные ставки'!C$4,IF(BD22=4,'[1]Тарифные ставки'!C$5,IF(BD22=5,'[1]Тарифные ставки'!C$6,IF(BD22=6,'[1]Тарифные ставки'!C$7,"-")))))))</f>
        <v>-</v>
      </c>
      <c r="CH22" s="397">
        <f t="shared" si="3"/>
        <v>0</v>
      </c>
      <c r="CI22" s="397">
        <f t="shared" si="4"/>
        <v>0</v>
      </c>
      <c r="CJ22" s="401">
        <f t="shared" si="5"/>
        <v>0</v>
      </c>
    </row>
    <row r="23" spans="1:88" s="397" customFormat="1" ht="15" customHeight="1">
      <c r="A23" s="574" t="str">
        <f>IF(AZ23=0," ",VLOOKUP(AZ23,'Список рабочих'!A$1:B$260,2,0))</f>
        <v xml:space="preserve"> </v>
      </c>
      <c r="B23" s="575"/>
      <c r="C23" s="575"/>
      <c r="D23" s="575"/>
      <c r="E23" s="575"/>
      <c r="F23" s="575"/>
      <c r="G23" s="575"/>
      <c r="H23" s="575"/>
      <c r="I23" s="575"/>
      <c r="J23" s="575"/>
      <c r="K23" s="575"/>
      <c r="L23" s="575"/>
      <c r="M23" s="576"/>
      <c r="N23" s="438" t="s">
        <v>533</v>
      </c>
      <c r="O23" s="396"/>
      <c r="P23" s="396"/>
      <c r="Q23" s="396"/>
      <c r="R23" s="396"/>
      <c r="S23" s="396"/>
      <c r="T23" s="396"/>
      <c r="U23" s="396"/>
      <c r="V23" s="396"/>
      <c r="W23" s="395"/>
      <c r="X23" s="395"/>
      <c r="Y23" s="395"/>
      <c r="Z23" s="395"/>
      <c r="AA23" s="396"/>
      <c r="AB23" s="396"/>
      <c r="AC23" s="395"/>
      <c r="AD23" s="440"/>
      <c r="AE23" s="395"/>
      <c r="AF23" s="395"/>
      <c r="AG23" s="395"/>
      <c r="AH23" s="396"/>
      <c r="AI23" s="396"/>
      <c r="AJ23" s="395"/>
      <c r="AK23" s="395"/>
      <c r="AL23" s="395"/>
      <c r="AM23" s="395"/>
      <c r="AN23" s="395"/>
      <c r="AO23" s="396"/>
      <c r="AP23" s="396"/>
      <c r="AQ23" s="395"/>
      <c r="AR23" s="395"/>
      <c r="AS23" s="395"/>
      <c r="AT23" s="568">
        <f t="shared" si="9"/>
        <v>0</v>
      </c>
      <c r="AU23" s="569"/>
      <c r="AV23" s="569"/>
      <c r="AW23" s="570"/>
      <c r="AX23" s="571"/>
      <c r="AY23" s="555"/>
      <c r="AZ23" s="492"/>
      <c r="BA23" s="493"/>
      <c r="BB23" s="493"/>
      <c r="BC23" s="494"/>
      <c r="BD23" s="572" t="str">
        <f>IF(AZ23=0," ",VLOOKUP(AZ23,'Список рабочих'!A$1:C$260,3,0))</f>
        <v xml:space="preserve"> </v>
      </c>
      <c r="BE23" s="573"/>
      <c r="BF23" s="549" t="str">
        <f t="shared" si="6"/>
        <v xml:space="preserve"> </v>
      </c>
      <c r="BG23" s="550"/>
      <c r="BH23" s="549" t="str">
        <f t="shared" si="7"/>
        <v>-</v>
      </c>
      <c r="BI23" s="550"/>
      <c r="BJ23" s="551" t="str">
        <f t="shared" si="0"/>
        <v xml:space="preserve"> </v>
      </c>
      <c r="BK23" s="552"/>
      <c r="BL23" s="553"/>
      <c r="BM23" s="554"/>
      <c r="BN23" s="555"/>
      <c r="BO23" s="556" t="str">
        <f t="shared" si="1"/>
        <v xml:space="preserve"> </v>
      </c>
      <c r="BP23" s="555"/>
      <c r="BQ23" s="557" t="str">
        <f t="shared" si="2"/>
        <v xml:space="preserve"> </v>
      </c>
      <c r="BR23" s="558"/>
      <c r="BS23" s="562" t="str">
        <f t="shared" si="10"/>
        <v xml:space="preserve"> </v>
      </c>
      <c r="BT23" s="563"/>
      <c r="BU23" s="563"/>
      <c r="BV23" s="563"/>
      <c r="BW23" s="563"/>
      <c r="BX23" s="564"/>
      <c r="BY23" s="540" t="str">
        <f t="shared" si="11"/>
        <v xml:space="preserve"> </v>
      </c>
      <c r="BZ23" s="541"/>
      <c r="CA23" s="541"/>
      <c r="CB23" s="542"/>
      <c r="CD23" s="398"/>
      <c r="CE23" s="399">
        <f t="shared" si="8"/>
        <v>0</v>
      </c>
      <c r="CF23" s="400" t="str">
        <f>IF(BD23=0," ",IF(BD23=1,'[1]Тарифные ставки'!B$2,IF(BD23=2,'[1]Тарифные ставки'!B$3,IF(BD23=3,'[1]Тарифные ставки'!B$4,IF(BD23=4,'[1]Тарифные ставки'!B$5,IF(BD23=5,'[1]Тарифные ставки'!B$6,IF(BD23=6,'[1]Тарифные ставки'!B$7,"-")))))))</f>
        <v>-</v>
      </c>
      <c r="CG23" s="400" t="str">
        <f>IF(BD23=0," ",IF(BD23=1,'[1]Тарифные ставки'!C$2,IF(BD23=2,'[1]Тарифные ставки'!C$3,IF(BD23=3,'[1]Тарифные ставки'!C$4,IF(BD23=4,'[1]Тарифные ставки'!C$5,IF(BD23=5,'[1]Тарифные ставки'!C$6,IF(BD23=6,'[1]Тарифные ставки'!C$7,"-")))))))</f>
        <v>-</v>
      </c>
      <c r="CH23" s="397">
        <f t="shared" si="3"/>
        <v>0</v>
      </c>
      <c r="CI23" s="397">
        <f t="shared" si="4"/>
        <v>0</v>
      </c>
      <c r="CJ23" s="401">
        <f t="shared" si="5"/>
        <v>0</v>
      </c>
    </row>
    <row r="24" spans="1:88" s="397" customFormat="1" ht="15" customHeight="1">
      <c r="A24" s="574" t="str">
        <f>IF(AZ24=0," ",VLOOKUP(AZ24,'Список рабочих'!A$1:B$260,2,0))</f>
        <v xml:space="preserve"> </v>
      </c>
      <c r="B24" s="575"/>
      <c r="C24" s="575"/>
      <c r="D24" s="575"/>
      <c r="E24" s="575"/>
      <c r="F24" s="575"/>
      <c r="G24" s="575"/>
      <c r="H24" s="575"/>
      <c r="I24" s="575"/>
      <c r="J24" s="575"/>
      <c r="K24" s="575"/>
      <c r="L24" s="575"/>
      <c r="M24" s="576"/>
      <c r="N24" s="438" t="s">
        <v>533</v>
      </c>
      <c r="O24" s="396"/>
      <c r="P24" s="396"/>
      <c r="Q24" s="396"/>
      <c r="R24" s="396"/>
      <c r="S24" s="396"/>
      <c r="T24" s="396"/>
      <c r="U24" s="396"/>
      <c r="V24" s="396"/>
      <c r="W24" s="395"/>
      <c r="X24" s="395"/>
      <c r="Y24" s="395"/>
      <c r="Z24" s="395"/>
      <c r="AA24" s="396"/>
      <c r="AB24" s="396"/>
      <c r="AC24" s="395"/>
      <c r="AD24" s="440"/>
      <c r="AE24" s="395"/>
      <c r="AF24" s="395"/>
      <c r="AG24" s="395"/>
      <c r="AH24" s="396"/>
      <c r="AI24" s="396"/>
      <c r="AJ24" s="395"/>
      <c r="AK24" s="395"/>
      <c r="AL24" s="395"/>
      <c r="AM24" s="395"/>
      <c r="AN24" s="395"/>
      <c r="AO24" s="396"/>
      <c r="AP24" s="396"/>
      <c r="AQ24" s="395"/>
      <c r="AR24" s="395"/>
      <c r="AS24" s="395"/>
      <c r="AT24" s="568">
        <f>SUM(O24:AS24)</f>
        <v>0</v>
      </c>
      <c r="AU24" s="569"/>
      <c r="AV24" s="569"/>
      <c r="AW24" s="570"/>
      <c r="AX24" s="571"/>
      <c r="AY24" s="555"/>
      <c r="AZ24" s="577"/>
      <c r="BA24" s="578"/>
      <c r="BB24" s="578"/>
      <c r="BC24" s="579"/>
      <c r="BD24" s="572" t="str">
        <f>IF(AZ24=0," ",VLOOKUP(AZ24,'Список рабочих'!A$1:C$260,3,0))</f>
        <v xml:space="preserve"> </v>
      </c>
      <c r="BE24" s="573"/>
      <c r="BF24" s="549" t="str">
        <f t="shared" si="6"/>
        <v xml:space="preserve"> </v>
      </c>
      <c r="BG24" s="550"/>
      <c r="BH24" s="549" t="str">
        <f>IF(AX24=0,CF24,CG24)</f>
        <v>-</v>
      </c>
      <c r="BI24" s="550"/>
      <c r="BJ24" s="551" t="str">
        <f>IF(AT24=0," ",ROUND(AT24*BH24,2))</f>
        <v xml:space="preserve"> </v>
      </c>
      <c r="BK24" s="552"/>
      <c r="BL24" s="553"/>
      <c r="BM24" s="554"/>
      <c r="BN24" s="555"/>
      <c r="BO24" s="556" t="str">
        <f>IF(AT24=0," ",(31-COUNTBLANK(O24:AS24)))</f>
        <v xml:space="preserve"> </v>
      </c>
      <c r="BP24" s="555"/>
      <c r="BQ24" s="557" t="str">
        <f>IF(AT24=0," ",AT24)</f>
        <v xml:space="preserve"> </v>
      </c>
      <c r="BR24" s="558"/>
      <c r="BS24" s="562" t="str">
        <f t="shared" si="10"/>
        <v xml:space="preserve"> </v>
      </c>
      <c r="BT24" s="563"/>
      <c r="BU24" s="563"/>
      <c r="BV24" s="563"/>
      <c r="BW24" s="563"/>
      <c r="BX24" s="564"/>
      <c r="BY24" s="540" t="str">
        <f t="shared" si="11"/>
        <v xml:space="preserve"> </v>
      </c>
      <c r="BZ24" s="541"/>
      <c r="CA24" s="541"/>
      <c r="CB24" s="542"/>
      <c r="CD24" s="398"/>
      <c r="CE24" s="399">
        <f t="shared" si="8"/>
        <v>0</v>
      </c>
      <c r="CF24" s="400" t="str">
        <f>IF(BD24=0," ",IF(BD24=1,'[1]Тарифные ставки'!B$2,IF(BD24=2,'[1]Тарифные ставки'!B$3,IF(BD24=3,'[1]Тарифные ставки'!B$4,IF(BD24=4,'[1]Тарифные ставки'!B$5,IF(BD24=5,'[1]Тарифные ставки'!B$6,IF(BD24=6,'[1]Тарифные ставки'!B$7,"-")))))))</f>
        <v>-</v>
      </c>
      <c r="CG24" s="400" t="str">
        <f>IF(BD24=0," ",IF(BD24=1,'[1]Тарифные ставки'!C$2,IF(BD24=2,'[1]Тарифные ставки'!C$3,IF(BD24=3,'[1]Тарифные ставки'!C$4,IF(BD24=4,'[1]Тарифные ставки'!C$5,IF(BD24=5,'[1]Тарифные ставки'!C$6,IF(BD24=6,'[1]Тарифные ставки'!C$7,"-")))))))</f>
        <v>-</v>
      </c>
      <c r="CH24" s="397">
        <f>IF(BJ24=" ",0,ROUND(BF24*BJ24,2))</f>
        <v>0</v>
      </c>
      <c r="CI24" s="397">
        <f>IF(BJ24=" ",0,(CD24-BJ24)/BJ24/CF$4)</f>
        <v>0</v>
      </c>
      <c r="CJ24" s="401">
        <f>IF(BJ24=" ",0,CD24/BJ24)</f>
        <v>0</v>
      </c>
    </row>
    <row r="25" spans="1:88" s="397" customFormat="1" ht="15" customHeight="1">
      <c r="A25" s="574" t="str">
        <f>IF(AZ25=0," ",VLOOKUP(AZ25,'Список рабочих'!A$1:B$260,2,0))</f>
        <v xml:space="preserve"> </v>
      </c>
      <c r="B25" s="575"/>
      <c r="C25" s="575"/>
      <c r="D25" s="575"/>
      <c r="E25" s="575"/>
      <c r="F25" s="575"/>
      <c r="G25" s="575"/>
      <c r="H25" s="575"/>
      <c r="I25" s="575"/>
      <c r="J25" s="575"/>
      <c r="K25" s="575"/>
      <c r="L25" s="575"/>
      <c r="M25" s="576"/>
      <c r="N25" s="438" t="s">
        <v>533</v>
      </c>
      <c r="O25" s="396"/>
      <c r="P25" s="396"/>
      <c r="Q25" s="396"/>
      <c r="R25" s="396"/>
      <c r="S25" s="396"/>
      <c r="T25" s="396"/>
      <c r="U25" s="396"/>
      <c r="V25" s="396"/>
      <c r="W25" s="395"/>
      <c r="X25" s="395"/>
      <c r="Y25" s="395"/>
      <c r="Z25" s="395"/>
      <c r="AA25" s="396"/>
      <c r="AB25" s="396"/>
      <c r="AC25" s="395"/>
      <c r="AD25" s="440"/>
      <c r="AE25" s="395"/>
      <c r="AF25" s="395"/>
      <c r="AG25" s="395"/>
      <c r="AH25" s="396"/>
      <c r="AI25" s="396"/>
      <c r="AJ25" s="395"/>
      <c r="AK25" s="395"/>
      <c r="AL25" s="395"/>
      <c r="AM25" s="395"/>
      <c r="AN25" s="395"/>
      <c r="AO25" s="396"/>
      <c r="AP25" s="396"/>
      <c r="AQ25" s="395"/>
      <c r="AR25" s="395"/>
      <c r="AS25" s="395"/>
      <c r="AT25" s="568">
        <f t="shared" si="9"/>
        <v>0</v>
      </c>
      <c r="AU25" s="569"/>
      <c r="AV25" s="569"/>
      <c r="AW25" s="570"/>
      <c r="AX25" s="571"/>
      <c r="AY25" s="555"/>
      <c r="AZ25" s="402"/>
      <c r="BA25" s="403"/>
      <c r="BB25" s="403"/>
      <c r="BC25" s="404"/>
      <c r="BD25" s="572" t="str">
        <f>IF(AZ25=0," ",VLOOKUP(AZ25,'Список рабочих'!A$1:C$260,3,0))</f>
        <v xml:space="preserve"> </v>
      </c>
      <c r="BE25" s="573"/>
      <c r="BF25" s="549" t="str">
        <f t="shared" si="6"/>
        <v xml:space="preserve"> </v>
      </c>
      <c r="BG25" s="550"/>
      <c r="BH25" s="549" t="str">
        <f t="shared" si="7"/>
        <v>-</v>
      </c>
      <c r="BI25" s="550"/>
      <c r="BJ25" s="551" t="str">
        <f t="shared" si="0"/>
        <v xml:space="preserve"> </v>
      </c>
      <c r="BK25" s="552"/>
      <c r="BL25" s="553"/>
      <c r="BM25" s="554"/>
      <c r="BN25" s="555"/>
      <c r="BO25" s="556" t="str">
        <f t="shared" si="1"/>
        <v xml:space="preserve"> </v>
      </c>
      <c r="BP25" s="555"/>
      <c r="BQ25" s="557" t="str">
        <f t="shared" si="2"/>
        <v xml:space="preserve"> </v>
      </c>
      <c r="BR25" s="558"/>
      <c r="BS25" s="562" t="str">
        <f t="shared" si="10"/>
        <v xml:space="preserve"> </v>
      </c>
      <c r="BT25" s="563"/>
      <c r="BU25" s="563"/>
      <c r="BV25" s="563"/>
      <c r="BW25" s="563"/>
      <c r="BX25" s="564"/>
      <c r="BY25" s="540" t="str">
        <f t="shared" si="11"/>
        <v xml:space="preserve"> </v>
      </c>
      <c r="BZ25" s="541"/>
      <c r="CA25" s="541"/>
      <c r="CB25" s="542"/>
      <c r="CD25" s="398"/>
      <c r="CE25" s="399">
        <f t="shared" si="8"/>
        <v>0</v>
      </c>
      <c r="CF25" s="400" t="str">
        <f>IF(BD25=0," ",IF(BD25=1,'[1]Тарифные ставки'!B$2,IF(BD25=2,'[1]Тарифные ставки'!B$3,IF(BD25=3,'[1]Тарифные ставки'!B$4,IF(BD25=4,'[1]Тарифные ставки'!B$5,IF(BD25=5,'[1]Тарифные ставки'!B$6,IF(BD25=6,'[1]Тарифные ставки'!B$7,"-")))))))</f>
        <v>-</v>
      </c>
      <c r="CG25" s="400" t="str">
        <f>IF(BD25=0," ",IF(BD25=1,'[1]Тарифные ставки'!C$2,IF(BD25=2,'[1]Тарифные ставки'!C$3,IF(BD25=3,'[1]Тарифные ставки'!C$4,IF(BD25=4,'[1]Тарифные ставки'!C$5,IF(BD25=5,'[1]Тарифные ставки'!C$6,IF(BD25=6,'[1]Тарифные ставки'!C$7,"-")))))))</f>
        <v>-</v>
      </c>
      <c r="CH25" s="397">
        <f t="shared" si="3"/>
        <v>0</v>
      </c>
      <c r="CI25" s="397">
        <f t="shared" si="4"/>
        <v>0</v>
      </c>
      <c r="CJ25" s="401">
        <f t="shared" si="5"/>
        <v>0</v>
      </c>
    </row>
    <row r="26" spans="1:88" s="397" customFormat="1" ht="15" customHeight="1">
      <c r="A26" s="574" t="str">
        <f>IF(AZ26=0," ",VLOOKUP(AZ26,'Список рабочих'!A$1:B$260,2,0))</f>
        <v xml:space="preserve"> </v>
      </c>
      <c r="B26" s="575"/>
      <c r="C26" s="575"/>
      <c r="D26" s="575"/>
      <c r="E26" s="575"/>
      <c r="F26" s="575"/>
      <c r="G26" s="575"/>
      <c r="H26" s="575"/>
      <c r="I26" s="575"/>
      <c r="J26" s="575"/>
      <c r="K26" s="575"/>
      <c r="L26" s="575"/>
      <c r="M26" s="576"/>
      <c r="N26" s="438" t="s">
        <v>533</v>
      </c>
      <c r="O26" s="396"/>
      <c r="P26" s="396"/>
      <c r="Q26" s="396"/>
      <c r="R26" s="396"/>
      <c r="S26" s="396"/>
      <c r="T26" s="396"/>
      <c r="U26" s="396"/>
      <c r="V26" s="396"/>
      <c r="W26" s="395"/>
      <c r="X26" s="395"/>
      <c r="Y26" s="395"/>
      <c r="Z26" s="395"/>
      <c r="AA26" s="396"/>
      <c r="AB26" s="396"/>
      <c r="AC26" s="395"/>
      <c r="AD26" s="440"/>
      <c r="AE26" s="395"/>
      <c r="AF26" s="395"/>
      <c r="AG26" s="395"/>
      <c r="AH26" s="396"/>
      <c r="AI26" s="396"/>
      <c r="AJ26" s="395"/>
      <c r="AK26" s="395"/>
      <c r="AL26" s="395"/>
      <c r="AM26" s="395"/>
      <c r="AN26" s="395"/>
      <c r="AO26" s="396"/>
      <c r="AP26" s="396"/>
      <c r="AQ26" s="395"/>
      <c r="AR26" s="395"/>
      <c r="AS26" s="395"/>
      <c r="AT26" s="568">
        <f t="shared" si="9"/>
        <v>0</v>
      </c>
      <c r="AU26" s="569"/>
      <c r="AV26" s="569"/>
      <c r="AW26" s="570"/>
      <c r="AX26" s="571"/>
      <c r="AY26" s="555"/>
      <c r="AZ26" s="402"/>
      <c r="BA26" s="403"/>
      <c r="BB26" s="403"/>
      <c r="BC26" s="404"/>
      <c r="BD26" s="572" t="str">
        <f>IF(AZ26=0," ",VLOOKUP(AZ26,'Список рабочих'!A$1:C$260,3,0))</f>
        <v xml:space="preserve"> </v>
      </c>
      <c r="BE26" s="573"/>
      <c r="BF26" s="549" t="str">
        <f t="shared" si="6"/>
        <v xml:space="preserve"> </v>
      </c>
      <c r="BG26" s="550"/>
      <c r="BH26" s="549" t="str">
        <f t="shared" si="7"/>
        <v>-</v>
      </c>
      <c r="BI26" s="550"/>
      <c r="BJ26" s="551" t="str">
        <f t="shared" si="0"/>
        <v xml:space="preserve"> </v>
      </c>
      <c r="BK26" s="552"/>
      <c r="BL26" s="553"/>
      <c r="BM26" s="554"/>
      <c r="BN26" s="555"/>
      <c r="BO26" s="556" t="str">
        <f t="shared" si="1"/>
        <v xml:space="preserve"> </v>
      </c>
      <c r="BP26" s="555"/>
      <c r="BQ26" s="557" t="str">
        <f t="shared" si="2"/>
        <v xml:space="preserve"> </v>
      </c>
      <c r="BR26" s="558"/>
      <c r="BS26" s="562" t="str">
        <f t="shared" si="10"/>
        <v xml:space="preserve"> </v>
      </c>
      <c r="BT26" s="563"/>
      <c r="BU26" s="563"/>
      <c r="BV26" s="563"/>
      <c r="BW26" s="563"/>
      <c r="BX26" s="564"/>
      <c r="BY26" s="540" t="str">
        <f t="shared" si="11"/>
        <v xml:space="preserve"> </v>
      </c>
      <c r="BZ26" s="541"/>
      <c r="CA26" s="541"/>
      <c r="CB26" s="542"/>
      <c r="CD26" s="398"/>
      <c r="CE26" s="399">
        <f t="shared" si="8"/>
        <v>0</v>
      </c>
      <c r="CF26" s="400" t="str">
        <f>IF(BD26=0," ",IF(BD26=1,'[1]Тарифные ставки'!B$2,IF(BD26=2,'[1]Тарифные ставки'!B$3,IF(BD26=3,'[1]Тарифные ставки'!B$4,IF(BD26=4,'[1]Тарифные ставки'!B$5,IF(BD26=5,'[1]Тарифные ставки'!B$6,IF(BD26=6,'[1]Тарифные ставки'!B$7,"-")))))))</f>
        <v>-</v>
      </c>
      <c r="CG26" s="400" t="str">
        <f>IF(BD26=0," ",IF(BD26=1,'[1]Тарифные ставки'!C$2,IF(BD26=2,'[1]Тарифные ставки'!C$3,IF(BD26=3,'[1]Тарифные ставки'!C$4,IF(BD26=4,'[1]Тарифные ставки'!C$5,IF(BD26=5,'[1]Тарифные ставки'!C$6,IF(BD26=6,'[1]Тарифные ставки'!C$7,"-")))))))</f>
        <v>-</v>
      </c>
      <c r="CH26" s="397">
        <f t="shared" si="3"/>
        <v>0</v>
      </c>
      <c r="CI26" s="397">
        <f t="shared" si="4"/>
        <v>0</v>
      </c>
      <c r="CJ26" s="401">
        <f t="shared" si="5"/>
        <v>0</v>
      </c>
    </row>
    <row r="27" spans="1:88" s="397" customFormat="1" ht="15" customHeight="1">
      <c r="A27" s="574" t="str">
        <f>IF(AZ27=0," ",VLOOKUP(AZ27,'Список рабочих'!A$1:B$260,2,0))</f>
        <v xml:space="preserve"> </v>
      </c>
      <c r="B27" s="575"/>
      <c r="C27" s="575"/>
      <c r="D27" s="575"/>
      <c r="E27" s="575"/>
      <c r="F27" s="575"/>
      <c r="G27" s="575"/>
      <c r="H27" s="575"/>
      <c r="I27" s="575"/>
      <c r="J27" s="575"/>
      <c r="K27" s="575"/>
      <c r="L27" s="575"/>
      <c r="M27" s="576"/>
      <c r="N27" s="438" t="s">
        <v>533</v>
      </c>
      <c r="O27" s="396"/>
      <c r="P27" s="396"/>
      <c r="Q27" s="396"/>
      <c r="R27" s="396"/>
      <c r="S27" s="396"/>
      <c r="T27" s="396"/>
      <c r="U27" s="396"/>
      <c r="V27" s="396"/>
      <c r="W27" s="395"/>
      <c r="X27" s="395"/>
      <c r="Y27" s="395"/>
      <c r="Z27" s="395"/>
      <c r="AA27" s="396"/>
      <c r="AB27" s="396"/>
      <c r="AC27" s="395"/>
      <c r="AD27" s="440"/>
      <c r="AE27" s="440"/>
      <c r="AF27" s="395"/>
      <c r="AG27" s="395"/>
      <c r="AH27" s="396"/>
      <c r="AI27" s="396"/>
      <c r="AJ27" s="395"/>
      <c r="AK27" s="395"/>
      <c r="AL27" s="395"/>
      <c r="AM27" s="395"/>
      <c r="AN27" s="395"/>
      <c r="AO27" s="396"/>
      <c r="AP27" s="396"/>
      <c r="AQ27" s="395"/>
      <c r="AR27" s="395"/>
      <c r="AS27" s="395"/>
      <c r="AT27" s="568">
        <f t="shared" si="9"/>
        <v>0</v>
      </c>
      <c r="AU27" s="569"/>
      <c r="AV27" s="569"/>
      <c r="AW27" s="570"/>
      <c r="AX27" s="571"/>
      <c r="AY27" s="555"/>
      <c r="AZ27" s="402"/>
      <c r="BA27" s="403"/>
      <c r="BB27" s="403"/>
      <c r="BC27" s="404"/>
      <c r="BD27" s="572" t="str">
        <f>IF(AZ27=0," ",VLOOKUP(AZ27,'Список рабочих'!A$1:C$260,3,0))</f>
        <v xml:space="preserve"> </v>
      </c>
      <c r="BE27" s="573"/>
      <c r="BF27" s="549" t="str">
        <f t="shared" si="6"/>
        <v xml:space="preserve"> </v>
      </c>
      <c r="BG27" s="550"/>
      <c r="BH27" s="549" t="str">
        <f t="shared" si="7"/>
        <v>-</v>
      </c>
      <c r="BI27" s="550"/>
      <c r="BJ27" s="551" t="str">
        <f t="shared" si="0"/>
        <v xml:space="preserve"> </v>
      </c>
      <c r="BK27" s="552"/>
      <c r="BL27" s="553"/>
      <c r="BM27" s="554"/>
      <c r="BN27" s="555"/>
      <c r="BO27" s="556" t="str">
        <f t="shared" si="1"/>
        <v xml:space="preserve"> </v>
      </c>
      <c r="BP27" s="555"/>
      <c r="BQ27" s="557" t="str">
        <f t="shared" si="2"/>
        <v xml:space="preserve"> </v>
      </c>
      <c r="BR27" s="558"/>
      <c r="BS27" s="562" t="str">
        <f t="shared" si="10"/>
        <v xml:space="preserve"> </v>
      </c>
      <c r="BT27" s="563"/>
      <c r="BU27" s="563"/>
      <c r="BV27" s="563"/>
      <c r="BW27" s="563"/>
      <c r="BX27" s="564"/>
      <c r="BY27" s="540" t="str">
        <f t="shared" si="11"/>
        <v xml:space="preserve"> </v>
      </c>
      <c r="BZ27" s="541"/>
      <c r="CA27" s="541"/>
      <c r="CB27" s="542"/>
      <c r="CD27" s="398"/>
      <c r="CE27" s="399">
        <f t="shared" si="8"/>
        <v>0</v>
      </c>
      <c r="CF27" s="400" t="str">
        <f>IF(BD27=0," ",IF(BD27=1,'[1]Тарифные ставки'!B$2,IF(BD27=2,'[1]Тарифные ставки'!B$3,IF(BD27=3,'[1]Тарифные ставки'!B$4,IF(BD27=4,'[1]Тарифные ставки'!B$5,IF(BD27=5,'[1]Тарифные ставки'!B$6,IF(BD27=6,'[1]Тарифные ставки'!B$7,"-")))))))</f>
        <v>-</v>
      </c>
      <c r="CG27" s="400" t="str">
        <f>IF(BD27=0," ",IF(BD27=1,'[1]Тарифные ставки'!C$2,IF(BD27=2,'[1]Тарифные ставки'!C$3,IF(BD27=3,'[1]Тарифные ставки'!C$4,IF(BD27=4,'[1]Тарифные ставки'!C$5,IF(BD27=5,'[1]Тарифные ставки'!C$6,IF(BD27=6,'[1]Тарифные ставки'!C$7,"-")))))))</f>
        <v>-</v>
      </c>
      <c r="CH27" s="397">
        <f t="shared" si="3"/>
        <v>0</v>
      </c>
      <c r="CI27" s="397">
        <f t="shared" si="4"/>
        <v>0</v>
      </c>
      <c r="CJ27" s="401">
        <f t="shared" si="5"/>
        <v>0</v>
      </c>
    </row>
    <row r="28" spans="1:88" s="397" customFormat="1" ht="15" customHeight="1">
      <c r="A28" s="574" t="str">
        <f>IF(AZ28=0," ",VLOOKUP(AZ28,'Список рабочих'!A$1:B$260,2,0))</f>
        <v xml:space="preserve"> </v>
      </c>
      <c r="B28" s="575"/>
      <c r="C28" s="575"/>
      <c r="D28" s="575"/>
      <c r="E28" s="575"/>
      <c r="F28" s="575"/>
      <c r="G28" s="575"/>
      <c r="H28" s="575"/>
      <c r="I28" s="575"/>
      <c r="J28" s="575"/>
      <c r="K28" s="575"/>
      <c r="L28" s="575"/>
      <c r="M28" s="576"/>
      <c r="N28" s="438" t="s">
        <v>533</v>
      </c>
      <c r="O28" s="396"/>
      <c r="P28" s="396"/>
      <c r="Q28" s="396"/>
      <c r="R28" s="396"/>
      <c r="S28" s="396"/>
      <c r="T28" s="396"/>
      <c r="U28" s="396"/>
      <c r="V28" s="396"/>
      <c r="W28" s="395"/>
      <c r="X28" s="395"/>
      <c r="Y28" s="395"/>
      <c r="Z28" s="395"/>
      <c r="AA28" s="396"/>
      <c r="AB28" s="396"/>
      <c r="AC28" s="395"/>
      <c r="AD28" s="440"/>
      <c r="AE28" s="395"/>
      <c r="AF28" s="395"/>
      <c r="AG28" s="395"/>
      <c r="AH28" s="396"/>
      <c r="AI28" s="396"/>
      <c r="AJ28" s="395"/>
      <c r="AK28" s="395"/>
      <c r="AL28" s="395"/>
      <c r="AM28" s="395"/>
      <c r="AN28" s="395"/>
      <c r="AO28" s="396"/>
      <c r="AP28" s="396"/>
      <c r="AQ28" s="395"/>
      <c r="AR28" s="395"/>
      <c r="AS28" s="395"/>
      <c r="AT28" s="568">
        <f t="shared" si="9"/>
        <v>0</v>
      </c>
      <c r="AU28" s="569"/>
      <c r="AV28" s="569"/>
      <c r="AW28" s="570"/>
      <c r="AX28" s="571"/>
      <c r="AY28" s="555"/>
      <c r="AZ28" s="492"/>
      <c r="BA28" s="493"/>
      <c r="BB28" s="493"/>
      <c r="BC28" s="494"/>
      <c r="BD28" s="572" t="str">
        <f>IF(AZ28=0," ",VLOOKUP(AZ28,'Список рабочих'!A$1:C$260,3,0))</f>
        <v xml:space="preserve"> </v>
      </c>
      <c r="BE28" s="573"/>
      <c r="BF28" s="549" t="str">
        <f t="shared" si="6"/>
        <v xml:space="preserve"> </v>
      </c>
      <c r="BG28" s="550"/>
      <c r="BH28" s="549" t="str">
        <f t="shared" si="7"/>
        <v>-</v>
      </c>
      <c r="BI28" s="550"/>
      <c r="BJ28" s="551" t="str">
        <f t="shared" si="0"/>
        <v xml:space="preserve"> </v>
      </c>
      <c r="BK28" s="552"/>
      <c r="BL28" s="553"/>
      <c r="BM28" s="554"/>
      <c r="BN28" s="555"/>
      <c r="BO28" s="556" t="str">
        <f t="shared" si="1"/>
        <v xml:space="preserve"> </v>
      </c>
      <c r="BP28" s="555"/>
      <c r="BQ28" s="557" t="str">
        <f t="shared" si="2"/>
        <v xml:space="preserve"> </v>
      </c>
      <c r="BR28" s="558"/>
      <c r="BS28" s="562" t="str">
        <f t="shared" si="10"/>
        <v xml:space="preserve"> </v>
      </c>
      <c r="BT28" s="563"/>
      <c r="BU28" s="563"/>
      <c r="BV28" s="563"/>
      <c r="BW28" s="563"/>
      <c r="BX28" s="564"/>
      <c r="BY28" s="540" t="str">
        <f t="shared" si="11"/>
        <v xml:space="preserve"> </v>
      </c>
      <c r="BZ28" s="541"/>
      <c r="CA28" s="541"/>
      <c r="CB28" s="542"/>
      <c r="CD28" s="398"/>
      <c r="CE28" s="399">
        <f t="shared" si="8"/>
        <v>0</v>
      </c>
      <c r="CF28" s="400" t="str">
        <f>IF(BD28=0," ",IF(BD28=1,'[1]Тарифные ставки'!B$2,IF(BD28=2,'[1]Тарифные ставки'!B$3,IF(BD28=3,'[1]Тарифные ставки'!B$4,IF(BD28=4,'[1]Тарифные ставки'!B$5,IF(BD28=5,'[1]Тарифные ставки'!B$6,IF(BD28=6,'[1]Тарифные ставки'!B$7,"-")))))))</f>
        <v>-</v>
      </c>
      <c r="CG28" s="400" t="str">
        <f>IF(BD28=0," ",IF(BD28=1,'[1]Тарифные ставки'!C$2,IF(BD28=2,'[1]Тарифные ставки'!C$3,IF(BD28=3,'[1]Тарифные ставки'!C$4,IF(BD28=4,'[1]Тарифные ставки'!C$5,IF(BD28=5,'[1]Тарифные ставки'!C$6,IF(BD28=6,'[1]Тарифные ставки'!C$7,"-")))))))</f>
        <v>-</v>
      </c>
      <c r="CH28" s="397">
        <f t="shared" si="3"/>
        <v>0</v>
      </c>
      <c r="CI28" s="397">
        <f t="shared" si="4"/>
        <v>0</v>
      </c>
      <c r="CJ28" s="401">
        <f t="shared" si="5"/>
        <v>0</v>
      </c>
    </row>
    <row r="29" spans="1:88" s="397" customFormat="1" ht="15" customHeight="1">
      <c r="A29" s="574" t="str">
        <f>IF(AZ29=0," ",VLOOKUP(AZ29,'Список рабочих'!A$1:B$260,2,0))</f>
        <v xml:space="preserve"> </v>
      </c>
      <c r="B29" s="575"/>
      <c r="C29" s="575"/>
      <c r="D29" s="575"/>
      <c r="E29" s="575"/>
      <c r="F29" s="575"/>
      <c r="G29" s="575"/>
      <c r="H29" s="575"/>
      <c r="I29" s="575"/>
      <c r="J29" s="575"/>
      <c r="K29" s="575"/>
      <c r="L29" s="575"/>
      <c r="M29" s="576"/>
      <c r="N29" s="438" t="s">
        <v>533</v>
      </c>
      <c r="O29" s="396"/>
      <c r="P29" s="396"/>
      <c r="Q29" s="396"/>
      <c r="R29" s="396"/>
      <c r="S29" s="396"/>
      <c r="T29" s="396"/>
      <c r="U29" s="396"/>
      <c r="V29" s="396"/>
      <c r="W29" s="395"/>
      <c r="X29" s="395"/>
      <c r="Y29" s="395"/>
      <c r="Z29" s="395"/>
      <c r="AA29" s="396"/>
      <c r="AB29" s="396"/>
      <c r="AC29" s="395"/>
      <c r="AD29" s="395"/>
      <c r="AE29" s="395"/>
      <c r="AF29" s="395"/>
      <c r="AG29" s="395"/>
      <c r="AH29" s="396"/>
      <c r="AI29" s="396"/>
      <c r="AJ29" s="395"/>
      <c r="AK29" s="395"/>
      <c r="AL29" s="395"/>
      <c r="AM29" s="395"/>
      <c r="AN29" s="395"/>
      <c r="AO29" s="396"/>
      <c r="AP29" s="396"/>
      <c r="AQ29" s="395"/>
      <c r="AR29" s="395"/>
      <c r="AS29" s="395"/>
      <c r="AT29" s="568">
        <f t="shared" si="9"/>
        <v>0</v>
      </c>
      <c r="AU29" s="569"/>
      <c r="AV29" s="569"/>
      <c r="AW29" s="570"/>
      <c r="AX29" s="571"/>
      <c r="AY29" s="555"/>
      <c r="AZ29" s="492"/>
      <c r="BA29" s="493"/>
      <c r="BB29" s="493"/>
      <c r="BC29" s="494"/>
      <c r="BD29" s="572" t="str">
        <f>IF(AZ29=0," ",VLOOKUP(AZ29,'Список рабочих'!A$1:C$260,3,0))</f>
        <v xml:space="preserve"> </v>
      </c>
      <c r="BE29" s="573"/>
      <c r="BF29" s="549" t="str">
        <f t="shared" si="6"/>
        <v xml:space="preserve"> </v>
      </c>
      <c r="BG29" s="550"/>
      <c r="BH29" s="549" t="str">
        <f t="shared" si="7"/>
        <v>-</v>
      </c>
      <c r="BI29" s="550"/>
      <c r="BJ29" s="551" t="str">
        <f t="shared" si="0"/>
        <v xml:space="preserve"> </v>
      </c>
      <c r="BK29" s="552"/>
      <c r="BL29" s="553"/>
      <c r="BM29" s="554"/>
      <c r="BN29" s="555"/>
      <c r="BO29" s="556" t="str">
        <f t="shared" si="1"/>
        <v xml:space="preserve"> </v>
      </c>
      <c r="BP29" s="555"/>
      <c r="BQ29" s="557" t="str">
        <f t="shared" si="2"/>
        <v xml:space="preserve"> </v>
      </c>
      <c r="BR29" s="558"/>
      <c r="BS29" s="562" t="str">
        <f t="shared" si="10"/>
        <v xml:space="preserve"> </v>
      </c>
      <c r="BT29" s="563"/>
      <c r="BU29" s="563"/>
      <c r="BV29" s="563"/>
      <c r="BW29" s="563"/>
      <c r="BX29" s="564"/>
      <c r="BY29" s="540" t="str">
        <f t="shared" si="11"/>
        <v xml:space="preserve"> </v>
      </c>
      <c r="BZ29" s="541"/>
      <c r="CA29" s="541"/>
      <c r="CB29" s="542"/>
      <c r="CD29" s="398"/>
      <c r="CE29" s="399">
        <f t="shared" si="8"/>
        <v>0</v>
      </c>
      <c r="CF29" s="400" t="str">
        <f>IF(BD29=0," ",IF(BD29=1,'[1]Тарифные ставки'!B$2,IF(BD29=2,'[1]Тарифные ставки'!B$3,IF(BD29=3,'[1]Тарифные ставки'!B$4,IF(BD29=4,'[1]Тарифные ставки'!B$5,IF(BD29=5,'[1]Тарифные ставки'!B$6,IF(BD29=6,'[1]Тарифные ставки'!B$7,"-")))))))</f>
        <v>-</v>
      </c>
      <c r="CG29" s="400" t="str">
        <f>IF(BD29=0," ",IF(BD29=1,'[1]Тарифные ставки'!C$2,IF(BD29=2,'[1]Тарифные ставки'!C$3,IF(BD29=3,'[1]Тарифные ставки'!C$4,IF(BD29=4,'[1]Тарифные ставки'!C$5,IF(BD29=5,'[1]Тарифные ставки'!C$6,IF(BD29=6,'[1]Тарифные ставки'!C$7,"-")))))))</f>
        <v>-</v>
      </c>
      <c r="CH29" s="397">
        <f t="shared" si="3"/>
        <v>0</v>
      </c>
      <c r="CI29" s="397">
        <f t="shared" si="4"/>
        <v>0</v>
      </c>
      <c r="CJ29" s="401">
        <f t="shared" si="5"/>
        <v>0</v>
      </c>
    </row>
    <row r="30" spans="1:88" s="397" customFormat="1" ht="15" customHeight="1">
      <c r="A30" s="574" t="str">
        <f>IF(AZ30=0," ",VLOOKUP(AZ30,'Список рабочих'!A$1:B$260,2,0))</f>
        <v xml:space="preserve"> </v>
      </c>
      <c r="B30" s="575"/>
      <c r="C30" s="575"/>
      <c r="D30" s="575"/>
      <c r="E30" s="575"/>
      <c r="F30" s="575"/>
      <c r="G30" s="575"/>
      <c r="H30" s="575"/>
      <c r="I30" s="575"/>
      <c r="J30" s="575"/>
      <c r="K30" s="575"/>
      <c r="L30" s="575"/>
      <c r="M30" s="576"/>
      <c r="N30" s="438" t="s">
        <v>533</v>
      </c>
      <c r="O30" s="396"/>
      <c r="P30" s="396"/>
      <c r="Q30" s="396"/>
      <c r="R30" s="396"/>
      <c r="S30" s="396"/>
      <c r="T30" s="396"/>
      <c r="U30" s="396"/>
      <c r="V30" s="396"/>
      <c r="W30" s="395"/>
      <c r="X30" s="395"/>
      <c r="Y30" s="395"/>
      <c r="Z30" s="395"/>
      <c r="AA30" s="396"/>
      <c r="AB30" s="396"/>
      <c r="AC30" s="395"/>
      <c r="AD30" s="440"/>
      <c r="AE30" s="395"/>
      <c r="AF30" s="395"/>
      <c r="AG30" s="395"/>
      <c r="AH30" s="396"/>
      <c r="AI30" s="396"/>
      <c r="AJ30" s="395"/>
      <c r="AK30" s="395"/>
      <c r="AL30" s="395"/>
      <c r="AM30" s="395"/>
      <c r="AN30" s="395"/>
      <c r="AO30" s="396"/>
      <c r="AP30" s="396"/>
      <c r="AQ30" s="395"/>
      <c r="AR30" s="395"/>
      <c r="AS30" s="395"/>
      <c r="AT30" s="568">
        <f t="shared" si="9"/>
        <v>0</v>
      </c>
      <c r="AU30" s="569"/>
      <c r="AV30" s="569"/>
      <c r="AW30" s="570"/>
      <c r="AX30" s="571"/>
      <c r="AY30" s="555"/>
      <c r="AZ30" s="492"/>
      <c r="BA30" s="493"/>
      <c r="BB30" s="493"/>
      <c r="BC30" s="494"/>
      <c r="BD30" s="572" t="str">
        <f>IF(AZ30=0," ",VLOOKUP(AZ30,'Список рабочих'!A$1:C$260,3,0))</f>
        <v xml:space="preserve"> </v>
      </c>
      <c r="BE30" s="573"/>
      <c r="BF30" s="549" t="str">
        <f t="shared" si="6"/>
        <v xml:space="preserve"> </v>
      </c>
      <c r="BG30" s="550"/>
      <c r="BH30" s="549" t="str">
        <f t="shared" si="7"/>
        <v>-</v>
      </c>
      <c r="BI30" s="550"/>
      <c r="BJ30" s="551" t="str">
        <f t="shared" si="0"/>
        <v xml:space="preserve"> </v>
      </c>
      <c r="BK30" s="552"/>
      <c r="BL30" s="553"/>
      <c r="BM30" s="554"/>
      <c r="BN30" s="555"/>
      <c r="BO30" s="556" t="str">
        <f t="shared" si="1"/>
        <v xml:space="preserve"> </v>
      </c>
      <c r="BP30" s="555"/>
      <c r="BQ30" s="557" t="str">
        <f t="shared" si="2"/>
        <v xml:space="preserve"> </v>
      </c>
      <c r="BR30" s="558"/>
      <c r="BS30" s="562" t="str">
        <f t="shared" si="10"/>
        <v xml:space="preserve"> </v>
      </c>
      <c r="BT30" s="563"/>
      <c r="BU30" s="563"/>
      <c r="BV30" s="563"/>
      <c r="BW30" s="563"/>
      <c r="BX30" s="564"/>
      <c r="BY30" s="540" t="str">
        <f t="shared" si="11"/>
        <v xml:space="preserve"> </v>
      </c>
      <c r="BZ30" s="541"/>
      <c r="CA30" s="541"/>
      <c r="CB30" s="542"/>
      <c r="CD30" s="398"/>
      <c r="CE30" s="399">
        <f t="shared" si="8"/>
        <v>0</v>
      </c>
      <c r="CF30" s="400" t="str">
        <f>IF(BD30=0," ",IF(BD30=1,'[1]Тарифные ставки'!B$2,IF(BD30=2,'[1]Тарифные ставки'!B$3,IF(BD30=3,'[1]Тарифные ставки'!B$4,IF(BD30=4,'[1]Тарифные ставки'!B$5,IF(BD30=5,'[1]Тарифные ставки'!B$6,IF(BD30=6,'[1]Тарифные ставки'!B$7,"-")))))))</f>
        <v>-</v>
      </c>
      <c r="CG30" s="400" t="str">
        <f>IF(BD30=0," ",IF(BD30=1,'[1]Тарифные ставки'!C$2,IF(BD30=2,'[1]Тарифные ставки'!C$3,IF(BD30=3,'[1]Тарифные ставки'!C$4,IF(BD30=4,'[1]Тарифные ставки'!C$5,IF(BD30=5,'[1]Тарифные ставки'!C$6,IF(BD30=6,'[1]Тарифные ставки'!C$7,"-")))))))</f>
        <v>-</v>
      </c>
      <c r="CH30" s="397">
        <f t="shared" si="3"/>
        <v>0</v>
      </c>
      <c r="CI30" s="397">
        <f t="shared" si="4"/>
        <v>0</v>
      </c>
      <c r="CJ30" s="401">
        <f t="shared" si="5"/>
        <v>0</v>
      </c>
    </row>
    <row r="31" spans="1:88" s="397" customFormat="1" ht="15" customHeight="1">
      <c r="A31" s="574" t="str">
        <f>IF(AZ31=0," ",VLOOKUP(AZ31,'Список рабочих'!A$1:B$260,2,0))</f>
        <v xml:space="preserve"> </v>
      </c>
      <c r="B31" s="575"/>
      <c r="C31" s="575"/>
      <c r="D31" s="575"/>
      <c r="E31" s="575"/>
      <c r="F31" s="575"/>
      <c r="G31" s="575"/>
      <c r="H31" s="575"/>
      <c r="I31" s="575"/>
      <c r="J31" s="575"/>
      <c r="K31" s="575"/>
      <c r="L31" s="575"/>
      <c r="M31" s="576"/>
      <c r="N31" s="438" t="s">
        <v>533</v>
      </c>
      <c r="O31" s="396"/>
      <c r="P31" s="396"/>
      <c r="Q31" s="396"/>
      <c r="R31" s="396"/>
      <c r="S31" s="396"/>
      <c r="T31" s="396"/>
      <c r="U31" s="396"/>
      <c r="V31" s="396"/>
      <c r="W31" s="395"/>
      <c r="X31" s="395"/>
      <c r="Y31" s="395"/>
      <c r="Z31" s="395"/>
      <c r="AA31" s="396"/>
      <c r="AB31" s="396"/>
      <c r="AC31" s="395"/>
      <c r="AD31" s="395"/>
      <c r="AE31" s="395"/>
      <c r="AF31" s="395"/>
      <c r="AG31" s="395"/>
      <c r="AH31" s="396"/>
      <c r="AI31" s="396"/>
      <c r="AJ31" s="395"/>
      <c r="AK31" s="395"/>
      <c r="AL31" s="395"/>
      <c r="AM31" s="395"/>
      <c r="AN31" s="395"/>
      <c r="AO31" s="396"/>
      <c r="AP31" s="396"/>
      <c r="AQ31" s="395"/>
      <c r="AR31" s="395"/>
      <c r="AS31" s="395"/>
      <c r="AT31" s="568">
        <f t="shared" si="9"/>
        <v>0</v>
      </c>
      <c r="AU31" s="569"/>
      <c r="AV31" s="569"/>
      <c r="AW31" s="570"/>
      <c r="AX31" s="571"/>
      <c r="AY31" s="555"/>
      <c r="AZ31" s="492"/>
      <c r="BA31" s="493"/>
      <c r="BB31" s="493"/>
      <c r="BC31" s="494"/>
      <c r="BD31" s="572" t="str">
        <f>IF(AZ31=0," ",VLOOKUP(AZ31,'Список рабочих'!A$1:C$260,3,0))</f>
        <v xml:space="preserve"> </v>
      </c>
      <c r="BE31" s="573"/>
      <c r="BF31" s="549" t="str">
        <f t="shared" si="6"/>
        <v xml:space="preserve"> </v>
      </c>
      <c r="BG31" s="550"/>
      <c r="BH31" s="549" t="str">
        <f t="shared" si="7"/>
        <v>-</v>
      </c>
      <c r="BI31" s="550"/>
      <c r="BJ31" s="551" t="str">
        <f t="shared" si="0"/>
        <v xml:space="preserve"> </v>
      </c>
      <c r="BK31" s="552"/>
      <c r="BL31" s="553"/>
      <c r="BM31" s="554"/>
      <c r="BN31" s="555"/>
      <c r="BO31" s="556" t="str">
        <f t="shared" si="1"/>
        <v xml:space="preserve"> </v>
      </c>
      <c r="BP31" s="555"/>
      <c r="BQ31" s="557" t="str">
        <f t="shared" si="2"/>
        <v xml:space="preserve"> </v>
      </c>
      <c r="BR31" s="558"/>
      <c r="BS31" s="562" t="str">
        <f t="shared" si="10"/>
        <v xml:space="preserve"> </v>
      </c>
      <c r="BT31" s="563"/>
      <c r="BU31" s="563"/>
      <c r="BV31" s="563"/>
      <c r="BW31" s="563"/>
      <c r="BX31" s="564"/>
      <c r="BY31" s="540" t="str">
        <f t="shared" si="11"/>
        <v xml:space="preserve"> </v>
      </c>
      <c r="BZ31" s="541"/>
      <c r="CA31" s="541"/>
      <c r="CB31" s="542"/>
      <c r="CD31" s="398"/>
      <c r="CE31" s="399">
        <f t="shared" si="8"/>
        <v>0</v>
      </c>
      <c r="CF31" s="400" t="str">
        <f>IF(BD31=0," ",IF(BD31=1,'[1]Тарифные ставки'!B$2,IF(BD31=2,'[1]Тарифные ставки'!B$3,IF(BD31=3,'[1]Тарифные ставки'!B$4,IF(BD31=4,'[1]Тарифные ставки'!B$5,IF(BD31=5,'[1]Тарифные ставки'!B$6,IF(BD31=6,'[1]Тарифные ставки'!B$7,"-")))))))</f>
        <v>-</v>
      </c>
      <c r="CG31" s="400" t="str">
        <f>IF(BD31=0," ",IF(BD31=1,'[1]Тарифные ставки'!C$2,IF(BD31=2,'[1]Тарифные ставки'!C$3,IF(BD31=3,'[1]Тарифные ставки'!C$4,IF(BD31=4,'[1]Тарифные ставки'!C$5,IF(BD31=5,'[1]Тарифные ставки'!C$6,IF(BD31=6,'[1]Тарифные ставки'!C$7,"-")))))))</f>
        <v>-</v>
      </c>
      <c r="CH31" s="397">
        <f t="shared" si="3"/>
        <v>0</v>
      </c>
      <c r="CI31" s="397">
        <f t="shared" si="4"/>
        <v>0</v>
      </c>
      <c r="CJ31" s="401">
        <f t="shared" si="5"/>
        <v>0</v>
      </c>
    </row>
    <row r="32" spans="1:88" s="397" customFormat="1" ht="15" customHeight="1">
      <c r="A32" s="574" t="str">
        <f>IF(AZ32=0," ",VLOOKUP(AZ32,'Список рабочих'!A$1:B$260,2,0))</f>
        <v xml:space="preserve"> </v>
      </c>
      <c r="B32" s="575"/>
      <c r="C32" s="575"/>
      <c r="D32" s="575"/>
      <c r="E32" s="575"/>
      <c r="F32" s="575"/>
      <c r="G32" s="575"/>
      <c r="H32" s="575"/>
      <c r="I32" s="575"/>
      <c r="J32" s="575"/>
      <c r="K32" s="575"/>
      <c r="L32" s="575"/>
      <c r="M32" s="576"/>
      <c r="N32" s="438" t="s">
        <v>533</v>
      </c>
      <c r="O32" s="396"/>
      <c r="P32" s="396"/>
      <c r="Q32" s="396"/>
      <c r="R32" s="396"/>
      <c r="S32" s="396"/>
      <c r="T32" s="396"/>
      <c r="U32" s="396"/>
      <c r="V32" s="396"/>
      <c r="W32" s="395"/>
      <c r="X32" s="395"/>
      <c r="Y32" s="395"/>
      <c r="Z32" s="395"/>
      <c r="AA32" s="396"/>
      <c r="AB32" s="396"/>
      <c r="AC32" s="395"/>
      <c r="AD32" s="395"/>
      <c r="AE32" s="395"/>
      <c r="AF32" s="395"/>
      <c r="AG32" s="395"/>
      <c r="AH32" s="396"/>
      <c r="AI32" s="396"/>
      <c r="AJ32" s="395"/>
      <c r="AK32" s="395"/>
      <c r="AL32" s="395"/>
      <c r="AM32" s="395"/>
      <c r="AN32" s="395"/>
      <c r="AO32" s="396"/>
      <c r="AP32" s="396"/>
      <c r="AQ32" s="395"/>
      <c r="AR32" s="395"/>
      <c r="AS32" s="395"/>
      <c r="AT32" s="568">
        <f t="shared" si="9"/>
        <v>0</v>
      </c>
      <c r="AU32" s="569"/>
      <c r="AV32" s="569"/>
      <c r="AW32" s="570"/>
      <c r="AX32" s="571"/>
      <c r="AY32" s="555"/>
      <c r="AZ32" s="492"/>
      <c r="BA32" s="493"/>
      <c r="BB32" s="493"/>
      <c r="BC32" s="494"/>
      <c r="BD32" s="572" t="str">
        <f>IF(AZ32=0," ",VLOOKUP(AZ32,'Список рабочих'!A$1:C$260,3,0))</f>
        <v xml:space="preserve"> </v>
      </c>
      <c r="BE32" s="573"/>
      <c r="BF32" s="549" t="str">
        <f t="shared" si="6"/>
        <v xml:space="preserve"> </v>
      </c>
      <c r="BG32" s="550"/>
      <c r="BH32" s="549" t="str">
        <f t="shared" si="7"/>
        <v>-</v>
      </c>
      <c r="BI32" s="550"/>
      <c r="BJ32" s="551" t="str">
        <f t="shared" si="0"/>
        <v xml:space="preserve"> </v>
      </c>
      <c r="BK32" s="552"/>
      <c r="BL32" s="553"/>
      <c r="BM32" s="554"/>
      <c r="BN32" s="555"/>
      <c r="BO32" s="556" t="str">
        <f t="shared" si="1"/>
        <v xml:space="preserve"> </v>
      </c>
      <c r="BP32" s="555"/>
      <c r="BQ32" s="557" t="str">
        <f t="shared" si="2"/>
        <v xml:space="preserve"> </v>
      </c>
      <c r="BR32" s="558"/>
      <c r="BS32" s="562" t="str">
        <f t="shared" si="10"/>
        <v xml:space="preserve"> </v>
      </c>
      <c r="BT32" s="563"/>
      <c r="BU32" s="563"/>
      <c r="BV32" s="563"/>
      <c r="BW32" s="563"/>
      <c r="BX32" s="564"/>
      <c r="BY32" s="540" t="str">
        <f t="shared" si="11"/>
        <v xml:space="preserve"> </v>
      </c>
      <c r="BZ32" s="541"/>
      <c r="CA32" s="541"/>
      <c r="CB32" s="542"/>
      <c r="CD32" s="398"/>
      <c r="CE32" s="399">
        <f t="shared" si="8"/>
        <v>0</v>
      </c>
      <c r="CF32" s="400" t="str">
        <f>IF(BD32=0," ",IF(BD32=1,'[1]Тарифные ставки'!B$2,IF(BD32=2,'[1]Тарифные ставки'!B$3,IF(BD32=3,'[1]Тарифные ставки'!B$4,IF(BD32=4,'[1]Тарифные ставки'!B$5,IF(BD32=5,'[1]Тарифные ставки'!B$6,IF(BD32=6,'[1]Тарифные ставки'!B$7,"-")))))))</f>
        <v>-</v>
      </c>
      <c r="CG32" s="400" t="str">
        <f>IF(BD32=0," ",IF(BD32=1,'[1]Тарифные ставки'!C$2,IF(BD32=2,'[1]Тарифные ставки'!C$3,IF(BD32=3,'[1]Тарифные ставки'!C$4,IF(BD32=4,'[1]Тарифные ставки'!C$5,IF(BD32=5,'[1]Тарифные ставки'!C$6,IF(BD32=6,'[1]Тарифные ставки'!C$7,"-")))))))</f>
        <v>-</v>
      </c>
      <c r="CH32" s="397">
        <f t="shared" si="3"/>
        <v>0</v>
      </c>
      <c r="CI32" s="397">
        <f t="shared" si="4"/>
        <v>0</v>
      </c>
      <c r="CJ32" s="401">
        <f t="shared" si="5"/>
        <v>0</v>
      </c>
    </row>
    <row r="33" spans="1:88" s="397" customFormat="1" ht="15" customHeight="1" thickBot="1">
      <c r="A33" s="565" t="str">
        <f>IF(AZ33=0," ",VLOOKUP(AZ33,'Список рабочих'!A$1:B$260,2,0))</f>
        <v xml:space="preserve"> </v>
      </c>
      <c r="B33" s="566"/>
      <c r="C33" s="566"/>
      <c r="D33" s="566"/>
      <c r="E33" s="566"/>
      <c r="F33" s="566"/>
      <c r="G33" s="566"/>
      <c r="H33" s="566"/>
      <c r="I33" s="566"/>
      <c r="J33" s="566"/>
      <c r="K33" s="566"/>
      <c r="L33" s="566"/>
      <c r="M33" s="567"/>
      <c r="N33" s="438" t="s">
        <v>533</v>
      </c>
      <c r="O33" s="396"/>
      <c r="P33" s="396"/>
      <c r="Q33" s="396"/>
      <c r="R33" s="396"/>
      <c r="S33" s="396"/>
      <c r="T33" s="396"/>
      <c r="U33" s="396"/>
      <c r="V33" s="396"/>
      <c r="W33" s="395"/>
      <c r="X33" s="395"/>
      <c r="Y33" s="395"/>
      <c r="Z33" s="395"/>
      <c r="AA33" s="396"/>
      <c r="AB33" s="396"/>
      <c r="AC33" s="395"/>
      <c r="AD33" s="395"/>
      <c r="AE33" s="395"/>
      <c r="AF33" s="395"/>
      <c r="AG33" s="395"/>
      <c r="AH33" s="396"/>
      <c r="AI33" s="396"/>
      <c r="AJ33" s="395"/>
      <c r="AK33" s="395"/>
      <c r="AL33" s="395"/>
      <c r="AM33" s="395"/>
      <c r="AN33" s="395"/>
      <c r="AO33" s="396"/>
      <c r="AP33" s="396"/>
      <c r="AQ33" s="395"/>
      <c r="AR33" s="395"/>
      <c r="AS33" s="395"/>
      <c r="AT33" s="568">
        <f t="shared" si="9"/>
        <v>0</v>
      </c>
      <c r="AU33" s="569"/>
      <c r="AV33" s="569"/>
      <c r="AW33" s="570"/>
      <c r="AX33" s="571"/>
      <c r="AY33" s="555"/>
      <c r="AZ33" s="492"/>
      <c r="BA33" s="493"/>
      <c r="BB33" s="493"/>
      <c r="BC33" s="494"/>
      <c r="BD33" s="572" t="str">
        <f>IF(AZ33=0," ",VLOOKUP(AZ33,'Список рабочих'!A$1:C$260,3,0))</f>
        <v xml:space="preserve"> </v>
      </c>
      <c r="BE33" s="573"/>
      <c r="BF33" s="549" t="str">
        <f t="shared" si="6"/>
        <v xml:space="preserve"> </v>
      </c>
      <c r="BG33" s="550"/>
      <c r="BH33" s="549" t="str">
        <f t="shared" si="7"/>
        <v>-</v>
      </c>
      <c r="BI33" s="550"/>
      <c r="BJ33" s="551" t="str">
        <f t="shared" si="0"/>
        <v xml:space="preserve"> </v>
      </c>
      <c r="BK33" s="552"/>
      <c r="BL33" s="553"/>
      <c r="BM33" s="554"/>
      <c r="BN33" s="555"/>
      <c r="BO33" s="556" t="str">
        <f t="shared" si="1"/>
        <v xml:space="preserve"> </v>
      </c>
      <c r="BP33" s="555"/>
      <c r="BQ33" s="557" t="str">
        <f t="shared" si="2"/>
        <v xml:space="preserve"> </v>
      </c>
      <c r="BR33" s="558"/>
      <c r="BS33" s="559" t="str">
        <f t="shared" si="10"/>
        <v xml:space="preserve"> </v>
      </c>
      <c r="BT33" s="560"/>
      <c r="BU33" s="560"/>
      <c r="BV33" s="560"/>
      <c r="BW33" s="560"/>
      <c r="BX33" s="561"/>
      <c r="BY33" s="540" t="str">
        <f t="shared" si="11"/>
        <v xml:space="preserve"> </v>
      </c>
      <c r="BZ33" s="541"/>
      <c r="CA33" s="541"/>
      <c r="CB33" s="542"/>
      <c r="CD33" s="398"/>
      <c r="CE33" s="399">
        <f t="shared" si="8"/>
        <v>0</v>
      </c>
      <c r="CF33" s="400" t="str">
        <f>IF(BD33=0," ",IF(BD33=1,'[1]Тарифные ставки'!B$2,IF(BD33=2,'[1]Тарифные ставки'!B$3,IF(BD33=3,'[1]Тарифные ставки'!B$4,IF(BD33=4,'[1]Тарифные ставки'!B$5,IF(BD33=5,'[1]Тарифные ставки'!B$6,IF(BD33=6,'[1]Тарифные ставки'!B$7,"-")))))))</f>
        <v>-</v>
      </c>
      <c r="CG33" s="400" t="str">
        <f>IF(BD33=0," ",IF(BD33=1,'[1]Тарифные ставки'!C$2,IF(BD33=2,'[1]Тарифные ставки'!C$3,IF(BD33=3,'[1]Тарифные ставки'!C$4,IF(BD33=4,'[1]Тарифные ставки'!C$5,IF(BD33=5,'[1]Тарифные ставки'!C$6,IF(BD33=6,'[1]Тарифные ставки'!C$7,"-")))))))</f>
        <v>-</v>
      </c>
      <c r="CH33" s="397">
        <f t="shared" si="3"/>
        <v>0</v>
      </c>
      <c r="CI33" s="397">
        <f t="shared" si="4"/>
        <v>0</v>
      </c>
      <c r="CJ33" s="401">
        <f t="shared" si="5"/>
        <v>0</v>
      </c>
    </row>
    <row r="34" spans="1:88" ht="11.1" customHeight="1">
      <c r="A34" s="405"/>
      <c r="B34" s="406"/>
      <c r="C34" s="406"/>
      <c r="D34" s="406"/>
      <c r="E34" s="406"/>
      <c r="F34" s="407"/>
      <c r="G34" s="407"/>
      <c r="H34" s="407"/>
      <c r="I34" s="408"/>
      <c r="J34" s="406"/>
      <c r="K34" s="406"/>
      <c r="L34" s="406"/>
      <c r="M34" s="406"/>
      <c r="N34" s="406"/>
      <c r="O34" s="406"/>
      <c r="P34" s="406"/>
      <c r="Q34" s="406"/>
      <c r="R34" s="406"/>
      <c r="S34" s="406"/>
      <c r="T34" s="409"/>
      <c r="U34" s="406"/>
      <c r="V34" s="406"/>
      <c r="W34" s="406"/>
      <c r="X34" s="406"/>
      <c r="Y34" s="406"/>
      <c r="Z34" s="410"/>
      <c r="AA34" s="410"/>
      <c r="AB34" s="410"/>
      <c r="AC34" s="410"/>
      <c r="AD34" s="410"/>
      <c r="AE34" s="410"/>
      <c r="AF34" s="410"/>
      <c r="AG34" s="410"/>
      <c r="AH34" s="410"/>
      <c r="AI34" s="409"/>
      <c r="AJ34" s="406"/>
      <c r="AK34" s="406"/>
      <c r="AL34" s="406"/>
      <c r="AM34" s="406"/>
      <c r="AN34" s="406"/>
      <c r="AO34" s="411"/>
      <c r="AP34" s="411"/>
      <c r="AQ34" s="411"/>
      <c r="AR34" s="411"/>
      <c r="AS34" s="411"/>
      <c r="AT34" s="411"/>
      <c r="AU34" s="411"/>
      <c r="AV34" s="409"/>
      <c r="AW34" s="412"/>
      <c r="AX34" s="406"/>
      <c r="AY34" s="543" t="s">
        <v>543</v>
      </c>
      <c r="AZ34" s="543"/>
      <c r="BA34" s="543"/>
      <c r="BB34" s="543"/>
      <c r="BC34" s="543"/>
      <c r="BD34" s="543"/>
      <c r="BE34" s="543"/>
      <c r="BF34" s="413"/>
      <c r="BG34" s="413"/>
      <c r="BH34" s="413"/>
      <c r="BI34" s="544"/>
      <c r="BJ34" s="544"/>
      <c r="BK34" s="544"/>
      <c r="BL34" s="414"/>
      <c r="BM34" s="414"/>
      <c r="BN34" s="414"/>
      <c r="BO34" s="414"/>
      <c r="BP34" s="415"/>
      <c r="BQ34" s="415"/>
      <c r="BR34" s="413"/>
      <c r="BS34" s="413"/>
      <c r="BT34" s="545"/>
      <c r="BU34" s="545"/>
      <c r="BV34" s="545"/>
      <c r="BW34" s="545"/>
      <c r="BX34" s="545"/>
      <c r="BY34" s="545"/>
      <c r="BZ34" s="545"/>
      <c r="CA34" s="545"/>
      <c r="CB34" s="545"/>
      <c r="CD34" s="441" t="e">
        <f>SUM(CD8:CD33)</f>
        <v>#VALUE!</v>
      </c>
      <c r="CE34" s="416">
        <f>SUM(CE8:CE33)</f>
        <v>0</v>
      </c>
      <c r="CH34" s="386">
        <f>SUM(CH8:CH33)</f>
        <v>0</v>
      </c>
      <c r="CI34" s="386">
        <f>SUM(CI8:CI33)</f>
        <v>0</v>
      </c>
    </row>
    <row r="35" spans="1:88" ht="18.75" customHeight="1">
      <c r="A35" s="539" t="s">
        <v>534</v>
      </c>
      <c r="B35" s="539"/>
      <c r="C35" s="539"/>
      <c r="D35" s="539"/>
      <c r="E35" s="539"/>
      <c r="F35" s="539"/>
      <c r="G35" s="539"/>
      <c r="H35" s="539"/>
      <c r="I35" s="539"/>
      <c r="J35" s="539"/>
      <c r="K35" s="539"/>
      <c r="L35" s="539"/>
      <c r="M35" s="539"/>
      <c r="N35" s="539"/>
      <c r="O35" s="539"/>
      <c r="P35" s="539"/>
      <c r="Q35" s="539"/>
      <c r="R35" s="539"/>
      <c r="S35" s="539"/>
      <c r="T35" s="546" t="s">
        <v>535</v>
      </c>
      <c r="U35" s="546"/>
      <c r="V35" s="546"/>
      <c r="W35" s="546"/>
      <c r="X35" s="546"/>
      <c r="Y35" s="546"/>
      <c r="Z35" s="546"/>
      <c r="AA35" s="546"/>
      <c r="AB35" s="547" t="s">
        <v>371</v>
      </c>
      <c r="AC35" s="547"/>
      <c r="AD35" s="547"/>
      <c r="AE35" s="547"/>
      <c r="AF35" s="547"/>
      <c r="AG35" s="417"/>
      <c r="AH35" s="417"/>
      <c r="AI35" s="418"/>
      <c r="AJ35" s="418"/>
      <c r="AK35" s="546"/>
      <c r="AL35" s="546"/>
      <c r="AM35" s="546"/>
      <c r="AN35" s="546"/>
      <c r="AO35" s="546"/>
      <c r="AP35" s="419"/>
      <c r="AQ35" s="419"/>
      <c r="AR35" s="419"/>
      <c r="AS35" s="419"/>
      <c r="AT35" s="419"/>
      <c r="AU35" s="419"/>
      <c r="AV35" s="420"/>
      <c r="AW35" s="421"/>
      <c r="AX35" s="420"/>
      <c r="AY35" s="418" t="s">
        <v>536</v>
      </c>
      <c r="AZ35" s="418"/>
      <c r="BA35" s="418"/>
      <c r="BB35" s="418"/>
      <c r="BC35" s="418"/>
      <c r="BD35" s="418"/>
      <c r="BE35" s="418"/>
      <c r="BF35" s="418"/>
      <c r="BG35" s="417"/>
      <c r="BH35" s="417"/>
      <c r="BI35" s="417"/>
      <c r="BJ35" s="418"/>
      <c r="BK35" s="418"/>
      <c r="BL35" s="418"/>
      <c r="BM35" s="418"/>
      <c r="BN35" s="418"/>
      <c r="BO35" s="418"/>
      <c r="BP35" s="422"/>
      <c r="BQ35" s="422"/>
      <c r="BR35" s="417"/>
      <c r="BS35" s="417"/>
      <c r="BT35" s="548" t="s">
        <v>537</v>
      </c>
      <c r="BU35" s="548"/>
      <c r="BV35" s="548"/>
      <c r="BW35" s="548"/>
      <c r="BX35" s="548"/>
      <c r="BY35" s="548"/>
      <c r="BZ35" s="548"/>
      <c r="CA35" s="548"/>
      <c r="CB35" s="548"/>
    </row>
    <row r="36" spans="1:88" ht="21.75" customHeight="1">
      <c r="A36" s="420"/>
      <c r="B36" s="420"/>
      <c r="C36" s="420"/>
      <c r="D36" s="420"/>
      <c r="E36" s="420"/>
      <c r="F36" s="432"/>
      <c r="G36" s="424"/>
      <c r="H36" s="424"/>
      <c r="I36" s="424"/>
      <c r="J36" s="424"/>
      <c r="K36" s="424"/>
      <c r="L36" s="424"/>
      <c r="M36" s="424"/>
      <c r="N36" s="424"/>
      <c r="O36" s="424"/>
      <c r="P36" s="424"/>
      <c r="Q36" s="424"/>
      <c r="R36" s="424"/>
      <c r="S36" s="424"/>
      <c r="T36" s="420"/>
      <c r="U36" s="420"/>
      <c r="V36" s="420"/>
      <c r="W36" s="420"/>
      <c r="X36" s="420"/>
      <c r="Y36" s="420"/>
      <c r="Z36" s="423"/>
      <c r="AA36" s="424"/>
      <c r="AB36" s="424"/>
      <c r="AC36" s="424"/>
      <c r="AD36" s="424"/>
      <c r="AE36" s="424"/>
      <c r="AF36" s="424"/>
      <c r="AG36" s="424"/>
      <c r="AH36" s="442"/>
      <c r="AI36" s="420"/>
      <c r="AJ36" s="420"/>
      <c r="AK36" s="420"/>
      <c r="AL36" s="420"/>
      <c r="AM36" s="420"/>
      <c r="AN36" s="420"/>
      <c r="AO36" s="443"/>
      <c r="AP36" s="424"/>
      <c r="AQ36" s="424"/>
      <c r="AR36" s="424"/>
      <c r="AS36" s="424"/>
      <c r="AT36" s="424"/>
      <c r="AU36" s="419"/>
      <c r="AV36" s="420"/>
      <c r="AW36" s="421"/>
      <c r="AX36" s="420"/>
      <c r="AY36" s="539" t="s">
        <v>538</v>
      </c>
      <c r="AZ36" s="539"/>
      <c r="BA36" s="539"/>
      <c r="BB36" s="539"/>
      <c r="BC36" s="539"/>
      <c r="BD36" s="539"/>
      <c r="BE36" s="539"/>
      <c r="BF36" s="539"/>
      <c r="BG36" s="539"/>
      <c r="BH36" s="539"/>
      <c r="BI36" s="539"/>
      <c r="BJ36" s="418"/>
      <c r="BK36" s="418"/>
      <c r="BL36" s="418"/>
      <c r="BM36" s="418"/>
      <c r="BN36" s="418"/>
      <c r="BO36" s="418"/>
      <c r="BP36" s="425"/>
      <c r="BQ36" s="418"/>
      <c r="BR36" s="418"/>
      <c r="BS36" s="418"/>
      <c r="BT36" s="539" t="s">
        <v>255</v>
      </c>
      <c r="BU36" s="539"/>
      <c r="BV36" s="539"/>
      <c r="BW36" s="539"/>
      <c r="BX36" s="539"/>
      <c r="BY36" s="539"/>
      <c r="BZ36" s="539"/>
      <c r="CA36" s="539"/>
      <c r="CB36" s="539"/>
    </row>
    <row r="37" spans="1:88" ht="9.9499999999999993" customHeight="1">
      <c r="A37" s="530"/>
      <c r="B37" s="530"/>
      <c r="C37" s="530"/>
      <c r="D37" s="530"/>
      <c r="E37" s="530"/>
      <c r="F37" s="530"/>
      <c r="G37" s="530"/>
      <c r="H37" s="530"/>
      <c r="I37" s="530"/>
      <c r="J37" s="530"/>
      <c r="K37" s="530"/>
      <c r="L37" s="530"/>
      <c r="M37" s="530"/>
      <c r="N37" s="530"/>
      <c r="O37" s="530"/>
      <c r="P37" s="530"/>
      <c r="Q37" s="530"/>
      <c r="R37" s="530"/>
      <c r="S37" s="530"/>
      <c r="T37" s="530"/>
      <c r="U37" s="530"/>
      <c r="V37" s="530"/>
      <c r="W37" s="530"/>
      <c r="X37" s="530"/>
      <c r="Y37" s="530"/>
      <c r="Z37" s="530"/>
      <c r="AA37" s="530"/>
      <c r="AB37" s="530"/>
      <c r="AC37" s="530"/>
      <c r="AD37" s="530"/>
      <c r="AE37" s="530"/>
      <c r="AF37" s="530"/>
      <c r="AG37" s="530"/>
      <c r="AH37" s="530"/>
      <c r="AI37" s="530"/>
      <c r="AJ37" s="530"/>
      <c r="AK37" s="530"/>
      <c r="AL37" s="530"/>
      <c r="AM37" s="530"/>
      <c r="AN37" s="530"/>
      <c r="AO37" s="530"/>
      <c r="AP37" s="530"/>
      <c r="AQ37" s="530"/>
      <c r="AR37" s="530"/>
      <c r="AS37" s="530"/>
      <c r="AT37" s="530"/>
      <c r="AU37" s="530"/>
      <c r="AV37" s="530"/>
      <c r="AW37" s="530"/>
      <c r="AX37" s="530"/>
      <c r="AY37" s="530"/>
      <c r="AZ37" s="530"/>
      <c r="BA37" s="530"/>
      <c r="BB37" s="530"/>
      <c r="BC37" s="530"/>
      <c r="BD37" s="530"/>
      <c r="BE37" s="530"/>
      <c r="BF37" s="530"/>
      <c r="BG37" s="530"/>
      <c r="BH37" s="530"/>
      <c r="BI37" s="530"/>
      <c r="BJ37" s="530"/>
      <c r="BK37" s="530"/>
      <c r="BL37" s="530"/>
      <c r="BM37" s="530"/>
      <c r="BN37" s="530"/>
      <c r="BO37" s="530"/>
      <c r="BP37" s="530"/>
      <c r="BQ37" s="530"/>
      <c r="BR37" s="530"/>
      <c r="BS37" s="530"/>
      <c r="BT37" s="530"/>
      <c r="BU37" s="530"/>
      <c r="BV37" s="530"/>
      <c r="BW37" s="530"/>
      <c r="BX37" s="530"/>
      <c r="BY37" s="530"/>
      <c r="BZ37" s="530"/>
      <c r="CA37" s="530"/>
      <c r="CB37" s="530"/>
      <c r="CC37" s="426"/>
      <c r="CD37" s="426"/>
      <c r="CE37" s="426"/>
      <c r="CF37" s="426"/>
      <c r="CG37" s="426"/>
      <c r="CH37" s="426"/>
      <c r="CI37" s="426"/>
    </row>
    <row r="38" spans="1:88" ht="11.1" customHeight="1">
      <c r="A38" s="531"/>
      <c r="B38" s="531"/>
      <c r="C38" s="531"/>
      <c r="D38" s="531"/>
      <c r="E38" s="531"/>
      <c r="F38" s="531"/>
      <c r="G38" s="531"/>
      <c r="H38" s="531"/>
      <c r="I38" s="531"/>
      <c r="J38" s="531"/>
      <c r="K38" s="531"/>
      <c r="L38" s="531"/>
      <c r="M38" s="531"/>
      <c r="N38" s="531"/>
      <c r="O38" s="531"/>
      <c r="P38" s="531"/>
      <c r="Q38" s="531"/>
      <c r="R38" s="531"/>
      <c r="S38" s="531"/>
      <c r="T38" s="531"/>
      <c r="U38" s="531"/>
      <c r="V38" s="531"/>
      <c r="W38" s="531"/>
      <c r="X38" s="531"/>
      <c r="Y38" s="531"/>
      <c r="Z38" s="531"/>
      <c r="AA38" s="531"/>
      <c r="AB38" s="531"/>
      <c r="AC38" s="531"/>
      <c r="AD38" s="531"/>
      <c r="AE38" s="531"/>
      <c r="AF38" s="531"/>
      <c r="AG38" s="531"/>
      <c r="AH38" s="531"/>
      <c r="AI38" s="531"/>
      <c r="AJ38" s="531"/>
      <c r="AK38" s="531"/>
      <c r="AL38" s="531"/>
      <c r="AM38" s="531"/>
      <c r="AN38" s="532"/>
      <c r="AO38" s="529"/>
      <c r="AP38" s="529"/>
      <c r="AQ38" s="529"/>
      <c r="AR38" s="529"/>
      <c r="AS38" s="529"/>
      <c r="AT38" s="529"/>
      <c r="AU38" s="529"/>
      <c r="AV38" s="532"/>
      <c r="AW38" s="529"/>
      <c r="AX38" s="529"/>
      <c r="AY38" s="529"/>
      <c r="AZ38" s="529"/>
      <c r="BA38" s="529"/>
      <c r="BB38" s="529"/>
      <c r="BC38" s="529"/>
      <c r="BD38" s="529"/>
      <c r="BE38" s="529"/>
      <c r="BF38" s="529"/>
      <c r="BG38" s="529"/>
      <c r="BH38" s="529"/>
      <c r="BI38" s="529"/>
      <c r="BJ38" s="523"/>
      <c r="BK38" s="523"/>
      <c r="BL38" s="523"/>
      <c r="BM38" s="523"/>
      <c r="BN38" s="523"/>
      <c r="BO38" s="523"/>
      <c r="BP38" s="523"/>
      <c r="BQ38" s="523"/>
      <c r="BR38" s="523"/>
      <c r="BS38" s="523"/>
      <c r="BT38" s="523"/>
      <c r="BU38" s="523"/>
      <c r="BV38" s="523"/>
      <c r="BW38" s="523"/>
      <c r="BX38" s="523"/>
      <c r="BY38" s="523"/>
      <c r="BZ38" s="523"/>
      <c r="CA38" s="523"/>
      <c r="CB38" s="523"/>
      <c r="CC38" s="381"/>
      <c r="CD38" s="382"/>
      <c r="CE38" s="382"/>
      <c r="CF38" s="381"/>
      <c r="CG38" s="381"/>
      <c r="CH38" s="381"/>
      <c r="CI38" s="381"/>
    </row>
    <row r="39" spans="1:88" ht="11.25" customHeight="1">
      <c r="A39" s="531"/>
      <c r="B39" s="531"/>
      <c r="C39" s="531"/>
      <c r="D39" s="531"/>
      <c r="E39" s="531"/>
      <c r="F39" s="531"/>
      <c r="G39" s="531"/>
      <c r="H39" s="531"/>
      <c r="I39" s="531"/>
      <c r="J39" s="531"/>
      <c r="K39" s="531"/>
      <c r="L39" s="531"/>
      <c r="M39" s="531"/>
      <c r="N39" s="531"/>
      <c r="O39" s="531"/>
      <c r="P39" s="531"/>
      <c r="Q39" s="531"/>
      <c r="R39" s="531"/>
      <c r="S39" s="531"/>
      <c r="T39" s="531"/>
      <c r="U39" s="531"/>
      <c r="V39" s="531"/>
      <c r="W39" s="531"/>
      <c r="X39" s="531"/>
      <c r="Y39" s="531"/>
      <c r="Z39" s="531"/>
      <c r="AA39" s="531"/>
      <c r="AB39" s="531"/>
      <c r="AC39" s="531"/>
      <c r="AD39" s="531"/>
      <c r="AE39" s="531"/>
      <c r="AF39" s="531"/>
      <c r="AG39" s="531"/>
      <c r="AH39" s="531"/>
      <c r="AI39" s="531"/>
      <c r="AJ39" s="531"/>
      <c r="AK39" s="531"/>
      <c r="AL39" s="531"/>
      <c r="AM39" s="531"/>
      <c r="AN39" s="529"/>
      <c r="AO39" s="529"/>
      <c r="AP39" s="529"/>
      <c r="AQ39" s="529"/>
      <c r="AR39" s="529"/>
      <c r="AS39" s="529"/>
      <c r="AT39" s="529"/>
      <c r="AU39" s="529"/>
      <c r="AV39" s="529"/>
      <c r="AW39" s="529"/>
      <c r="AX39" s="529"/>
      <c r="AY39" s="529"/>
      <c r="AZ39" s="529"/>
      <c r="BA39" s="529"/>
      <c r="BB39" s="529"/>
      <c r="BC39" s="529"/>
      <c r="BD39" s="529"/>
      <c r="BE39" s="529"/>
      <c r="BF39" s="529"/>
      <c r="BG39" s="529"/>
      <c r="BH39" s="529"/>
      <c r="BI39" s="529"/>
      <c r="BJ39" s="523"/>
      <c r="BK39" s="523"/>
      <c r="BL39" s="523"/>
      <c r="BM39" s="523"/>
      <c r="BN39" s="523"/>
      <c r="BO39" s="523"/>
      <c r="BP39" s="523"/>
      <c r="BQ39" s="523"/>
      <c r="BR39" s="523"/>
      <c r="BS39" s="523"/>
      <c r="BT39" s="523"/>
      <c r="BU39" s="533"/>
      <c r="BV39" s="502"/>
      <c r="BW39" s="502"/>
      <c r="BX39" s="502"/>
      <c r="BY39" s="523"/>
      <c r="BZ39" s="523"/>
      <c r="CA39" s="523"/>
      <c r="CB39" s="523"/>
      <c r="CC39" s="381"/>
      <c r="CD39" s="384"/>
      <c r="CE39" s="385"/>
      <c r="CF39" s="381"/>
      <c r="CG39" s="381"/>
      <c r="CH39" s="381"/>
      <c r="CI39" s="381"/>
    </row>
    <row r="40" spans="1:88" ht="18" customHeight="1">
      <c r="A40" s="534"/>
      <c r="B40" s="534"/>
      <c r="C40" s="534"/>
      <c r="D40" s="534"/>
      <c r="E40" s="534"/>
      <c r="F40" s="534"/>
      <c r="G40" s="534"/>
      <c r="H40" s="534"/>
      <c r="I40" s="534"/>
      <c r="J40" s="534"/>
      <c r="K40" s="534"/>
      <c r="L40" s="534"/>
      <c r="M40" s="534"/>
      <c r="N40" s="534"/>
      <c r="O40" s="535"/>
      <c r="P40" s="535"/>
      <c r="Q40" s="535"/>
      <c r="R40" s="535"/>
      <c r="S40" s="535"/>
      <c r="T40" s="535"/>
      <c r="U40" s="534"/>
      <c r="V40" s="534"/>
      <c r="W40" s="534"/>
      <c r="X40" s="525"/>
      <c r="Y40" s="525"/>
      <c r="Z40" s="536" t="e">
        <f>SUM(BY4/BJ4)</f>
        <v>#VALUE!</v>
      </c>
      <c r="AA40" s="536"/>
      <c r="AB40" s="536"/>
      <c r="AC40" s="536"/>
      <c r="AD40" s="536"/>
      <c r="AE40" s="536"/>
      <c r="AF40" s="536"/>
      <c r="AG40" s="536"/>
      <c r="AH40" s="536"/>
      <c r="AI40" s="536"/>
      <c r="AJ40" s="536"/>
      <c r="AK40" s="536"/>
      <c r="AL40" s="536"/>
      <c r="AM40" s="536"/>
      <c r="AN40" s="538"/>
      <c r="AO40" s="538"/>
      <c r="AP40" s="538"/>
      <c r="AQ40" s="538"/>
      <c r="AR40" s="538"/>
      <c r="AS40" s="538"/>
      <c r="AT40" s="538"/>
      <c r="AU40" s="538"/>
      <c r="AV40" s="529"/>
      <c r="AW40" s="529"/>
      <c r="AX40" s="529"/>
      <c r="AY40" s="529"/>
      <c r="AZ40" s="529"/>
      <c r="BA40" s="528"/>
      <c r="BB40" s="528"/>
      <c r="BC40" s="528"/>
      <c r="BD40" s="528"/>
      <c r="BE40" s="528"/>
      <c r="BF40" s="528"/>
      <c r="BG40" s="528"/>
      <c r="BH40" s="528"/>
      <c r="BI40" s="528"/>
      <c r="BJ40" s="522"/>
      <c r="BK40" s="523"/>
      <c r="BL40" s="523"/>
      <c r="BM40" s="523"/>
      <c r="BN40" s="522"/>
      <c r="BO40" s="523"/>
      <c r="BP40" s="523"/>
      <c r="BQ40" s="522"/>
      <c r="BR40" s="522"/>
      <c r="BS40" s="523"/>
      <c r="BT40" s="523"/>
      <c r="BU40" s="522"/>
      <c r="BV40" s="523"/>
      <c r="BW40" s="523"/>
      <c r="BX40" s="523"/>
      <c r="BY40" s="522"/>
      <c r="BZ40" s="523"/>
      <c r="CA40" s="523"/>
      <c r="CB40" s="523"/>
      <c r="CC40" s="381"/>
      <c r="CD40" s="381"/>
      <c r="CE40" s="381"/>
      <c r="CF40" s="381"/>
      <c r="CH40" s="381"/>
      <c r="CI40" s="381"/>
    </row>
    <row r="41" spans="1:88" ht="27" customHeight="1">
      <c r="A41" s="524"/>
      <c r="B41" s="524"/>
      <c r="C41" s="524"/>
      <c r="D41" s="524"/>
      <c r="E41" s="524"/>
      <c r="F41" s="524"/>
      <c r="G41" s="524"/>
      <c r="H41" s="524"/>
      <c r="I41" s="524"/>
      <c r="J41" s="524"/>
      <c r="K41" s="524"/>
      <c r="L41" s="524"/>
      <c r="M41" s="524"/>
      <c r="N41" s="524"/>
      <c r="O41" s="524"/>
      <c r="P41" s="524"/>
      <c r="Q41" s="524"/>
      <c r="R41" s="524"/>
      <c r="S41" s="525">
        <v>5221700</v>
      </c>
      <c r="T41" s="525"/>
      <c r="U41" s="525"/>
      <c r="V41" s="525"/>
      <c r="W41" s="525"/>
      <c r="X41" s="525"/>
      <c r="Y41" s="525"/>
      <c r="Z41" s="525"/>
      <c r="AA41" s="525"/>
      <c r="AB41" s="525"/>
      <c r="AC41" s="525"/>
      <c r="AD41" s="525"/>
      <c r="AE41" s="525"/>
      <c r="AF41" s="525"/>
      <c r="AG41" s="525"/>
      <c r="AH41" s="525"/>
      <c r="AI41" s="525"/>
      <c r="AJ41" s="525"/>
      <c r="AK41" s="525"/>
      <c r="AL41" s="525"/>
      <c r="AM41" s="525"/>
      <c r="AN41" s="538"/>
      <c r="AO41" s="538"/>
      <c r="AP41" s="538"/>
      <c r="AQ41" s="538"/>
      <c r="AR41" s="538"/>
      <c r="AS41" s="538"/>
      <c r="AT41" s="538"/>
      <c r="AU41" s="538"/>
      <c r="AV41" s="529"/>
      <c r="AW41" s="529"/>
      <c r="AX41" s="529"/>
      <c r="AY41" s="529"/>
      <c r="AZ41" s="529"/>
      <c r="BA41" s="528"/>
      <c r="BB41" s="528"/>
      <c r="BC41" s="528"/>
      <c r="BD41" s="528"/>
      <c r="BE41" s="528"/>
      <c r="BF41" s="528"/>
      <c r="BG41" s="528"/>
      <c r="BH41" s="528"/>
      <c r="BI41" s="528"/>
      <c r="BJ41" s="507"/>
      <c r="BK41" s="509"/>
      <c r="BL41" s="509"/>
      <c r="BM41" s="509"/>
      <c r="BN41" s="509"/>
      <c r="BO41" s="509"/>
      <c r="BP41" s="509"/>
      <c r="BQ41" s="507"/>
      <c r="BR41" s="507"/>
      <c r="BS41" s="507"/>
      <c r="BT41" s="507"/>
      <c r="BU41" s="526"/>
      <c r="BV41" s="526"/>
      <c r="BW41" s="526"/>
      <c r="BX41" s="526"/>
      <c r="BY41" s="509"/>
      <c r="BZ41" s="509"/>
      <c r="CA41" s="509"/>
      <c r="CB41" s="509"/>
      <c r="CC41" s="381"/>
      <c r="CD41" s="388"/>
      <c r="CE41" s="381"/>
      <c r="CF41" s="381"/>
      <c r="CG41" s="383"/>
      <c r="CH41" s="381"/>
      <c r="CI41" s="381"/>
    </row>
    <row r="42" spans="1:88" ht="9.9499999999999993" customHeight="1">
      <c r="A42" s="519"/>
      <c r="B42" s="519"/>
      <c r="C42" s="520"/>
      <c r="D42" s="520"/>
      <c r="E42" s="520"/>
      <c r="F42" s="520"/>
      <c r="G42" s="520"/>
      <c r="H42" s="520"/>
      <c r="I42" s="520"/>
      <c r="J42" s="520"/>
      <c r="K42" s="520"/>
      <c r="L42" s="520"/>
      <c r="M42" s="520"/>
      <c r="N42" s="520"/>
      <c r="O42" s="514"/>
      <c r="P42" s="514"/>
      <c r="Q42" s="514"/>
      <c r="R42" s="514"/>
      <c r="S42" s="514"/>
      <c r="T42" s="514"/>
      <c r="U42" s="514"/>
      <c r="V42" s="514"/>
      <c r="W42" s="514"/>
      <c r="X42" s="514"/>
      <c r="Y42" s="514"/>
      <c r="Z42" s="514"/>
      <c r="AA42" s="514"/>
      <c r="AB42" s="514"/>
      <c r="AC42" s="514"/>
      <c r="AD42" s="514"/>
      <c r="AE42" s="514"/>
      <c r="AF42" s="514"/>
      <c r="AG42" s="514"/>
      <c r="AH42" s="514"/>
      <c r="AI42" s="514"/>
      <c r="AJ42" s="514"/>
      <c r="AK42" s="514"/>
      <c r="AL42" s="514"/>
      <c r="AM42" s="514"/>
      <c r="AN42" s="514"/>
      <c r="AO42" s="514"/>
      <c r="AP42" s="514"/>
      <c r="AQ42" s="514"/>
      <c r="AR42" s="514"/>
      <c r="AS42" s="514"/>
      <c r="AT42" s="514"/>
      <c r="AU42" s="514"/>
      <c r="AV42" s="514"/>
      <c r="AW42" s="514"/>
      <c r="AX42" s="514"/>
      <c r="AY42" s="514"/>
      <c r="AZ42" s="514"/>
      <c r="BA42" s="514"/>
      <c r="BB42" s="514"/>
      <c r="BC42" s="514"/>
      <c r="BD42" s="514"/>
      <c r="BE42" s="514"/>
      <c r="BF42" s="514"/>
      <c r="BG42" s="514"/>
      <c r="BH42" s="513"/>
      <c r="BI42" s="513"/>
      <c r="BJ42" s="521"/>
      <c r="BK42" s="521"/>
      <c r="BL42" s="521"/>
      <c r="BM42" s="521"/>
      <c r="BN42" s="521"/>
      <c r="BO42" s="521"/>
      <c r="BP42" s="521"/>
      <c r="BQ42" s="511"/>
      <c r="BR42" s="511"/>
      <c r="BS42" s="511"/>
      <c r="BT42" s="511"/>
      <c r="BU42" s="511"/>
      <c r="BV42" s="511"/>
      <c r="BW42" s="511"/>
      <c r="BX42" s="511"/>
      <c r="BY42" s="511"/>
      <c r="BZ42" s="511"/>
      <c r="CA42" s="511"/>
      <c r="CB42" s="511"/>
      <c r="CC42" s="389"/>
      <c r="CD42" s="390"/>
      <c r="CE42" s="389"/>
      <c r="CF42" s="389"/>
      <c r="CG42" s="381"/>
      <c r="CH42" s="389"/>
      <c r="CI42" s="389"/>
    </row>
    <row r="43" spans="1:88" ht="9.9499999999999993" customHeight="1">
      <c r="A43" s="520"/>
      <c r="B43" s="520"/>
      <c r="C43" s="520"/>
      <c r="D43" s="520"/>
      <c r="E43" s="520"/>
      <c r="F43" s="520"/>
      <c r="G43" s="520"/>
      <c r="H43" s="520"/>
      <c r="I43" s="520"/>
      <c r="J43" s="520"/>
      <c r="K43" s="520"/>
      <c r="L43" s="520"/>
      <c r="M43" s="520"/>
      <c r="N43" s="520"/>
      <c r="O43" s="514"/>
      <c r="P43" s="514"/>
      <c r="Q43" s="514"/>
      <c r="R43" s="514"/>
      <c r="S43" s="514"/>
      <c r="T43" s="514"/>
      <c r="U43" s="514"/>
      <c r="V43" s="514"/>
      <c r="W43" s="514"/>
      <c r="X43" s="514"/>
      <c r="Y43" s="514"/>
      <c r="Z43" s="514"/>
      <c r="AA43" s="514"/>
      <c r="AB43" s="514"/>
      <c r="AC43" s="514"/>
      <c r="AD43" s="514"/>
      <c r="AE43" s="514"/>
      <c r="AF43" s="514"/>
      <c r="AG43" s="514"/>
      <c r="AH43" s="514"/>
      <c r="AI43" s="514"/>
      <c r="AJ43" s="514"/>
      <c r="AK43" s="514"/>
      <c r="AL43" s="514"/>
      <c r="AM43" s="514"/>
      <c r="AN43" s="514"/>
      <c r="AO43" s="514"/>
      <c r="AP43" s="514"/>
      <c r="AQ43" s="514"/>
      <c r="AR43" s="514"/>
      <c r="AS43" s="514"/>
      <c r="AT43" s="514"/>
      <c r="AU43" s="514"/>
      <c r="AV43" s="514"/>
      <c r="AW43" s="514"/>
      <c r="AX43" s="514"/>
      <c r="AY43" s="514"/>
      <c r="AZ43" s="514"/>
      <c r="BA43" s="514"/>
      <c r="BB43" s="514"/>
      <c r="BC43" s="514"/>
      <c r="BD43" s="514"/>
      <c r="BE43" s="514"/>
      <c r="BF43" s="514"/>
      <c r="BG43" s="514"/>
      <c r="BH43" s="513"/>
      <c r="BI43" s="513"/>
      <c r="BJ43" s="521"/>
      <c r="BK43" s="521"/>
      <c r="BL43" s="521"/>
      <c r="BM43" s="521"/>
      <c r="BN43" s="521"/>
      <c r="BO43" s="511"/>
      <c r="BP43" s="511"/>
      <c r="BQ43" s="511"/>
      <c r="BR43" s="511"/>
      <c r="BS43" s="511"/>
      <c r="BT43" s="511"/>
      <c r="BU43" s="511"/>
      <c r="BV43" s="511"/>
      <c r="BW43" s="511"/>
      <c r="BX43" s="511"/>
      <c r="BY43" s="511"/>
      <c r="BZ43" s="511"/>
      <c r="CA43" s="511"/>
      <c r="CB43" s="511"/>
      <c r="CC43" s="389"/>
      <c r="CD43" s="389"/>
      <c r="CE43" s="389"/>
      <c r="CF43" s="389"/>
      <c r="CG43" s="389"/>
      <c r="CH43" s="389"/>
      <c r="CI43" s="389"/>
    </row>
    <row r="44" spans="1:88" ht="14.25" customHeight="1">
      <c r="A44" s="520"/>
      <c r="B44" s="520"/>
      <c r="C44" s="520"/>
      <c r="D44" s="520"/>
      <c r="E44" s="520"/>
      <c r="F44" s="520"/>
      <c r="G44" s="520"/>
      <c r="H44" s="520"/>
      <c r="I44" s="520"/>
      <c r="J44" s="520"/>
      <c r="K44" s="520"/>
      <c r="L44" s="520"/>
      <c r="M44" s="520"/>
      <c r="N44" s="520"/>
      <c r="O44" s="389"/>
      <c r="P44" s="427"/>
      <c r="Q44" s="427"/>
      <c r="R44" s="427"/>
      <c r="S44" s="389"/>
      <c r="T44" s="389"/>
      <c r="U44" s="389"/>
      <c r="V44" s="389"/>
      <c r="W44" s="427"/>
      <c r="X44" s="427"/>
      <c r="Y44" s="389"/>
      <c r="Z44" s="389"/>
      <c r="AA44" s="389"/>
      <c r="AB44" s="389"/>
      <c r="AC44" s="389"/>
      <c r="AD44" s="427"/>
      <c r="AE44" s="427"/>
      <c r="AF44" s="389"/>
      <c r="AG44" s="389"/>
      <c r="AH44" s="389"/>
      <c r="AI44" s="389"/>
      <c r="AJ44" s="389"/>
      <c r="AK44" s="427"/>
      <c r="AL44" s="427"/>
      <c r="AM44" s="389"/>
      <c r="AN44" s="389"/>
      <c r="AO44" s="389"/>
      <c r="AP44" s="389"/>
      <c r="AQ44" s="389"/>
      <c r="AR44" s="427"/>
      <c r="AS44" s="427"/>
      <c r="AT44" s="512"/>
      <c r="AU44" s="512"/>
      <c r="AV44" s="512"/>
      <c r="AW44" s="512"/>
      <c r="AX44" s="513"/>
      <c r="AY44" s="513"/>
      <c r="AZ44" s="514"/>
      <c r="BA44" s="514"/>
      <c r="BB44" s="514"/>
      <c r="BC44" s="514"/>
      <c r="BD44" s="513"/>
      <c r="BE44" s="513"/>
      <c r="BF44" s="513"/>
      <c r="BG44" s="513"/>
      <c r="BH44" s="513"/>
      <c r="BI44" s="513"/>
      <c r="BJ44" s="515"/>
      <c r="BK44" s="515"/>
      <c r="BL44" s="515"/>
      <c r="BM44" s="515"/>
      <c r="BN44" s="515"/>
      <c r="BO44" s="516"/>
      <c r="BP44" s="517"/>
      <c r="BQ44" s="516"/>
      <c r="BR44" s="517"/>
      <c r="BS44" s="518"/>
      <c r="BT44" s="518"/>
      <c r="BU44" s="518"/>
      <c r="BV44" s="518"/>
      <c r="BW44" s="518"/>
      <c r="BX44" s="518"/>
      <c r="BY44" s="511"/>
      <c r="BZ44" s="511"/>
      <c r="CA44" s="511"/>
      <c r="CB44" s="511"/>
      <c r="CC44" s="389"/>
      <c r="CD44" s="428"/>
      <c r="CE44" s="428"/>
      <c r="CF44" s="389"/>
      <c r="CG44" s="389"/>
      <c r="CH44" s="389"/>
      <c r="CI44" s="389"/>
    </row>
    <row r="45" spans="1:88" ht="15" customHeight="1">
      <c r="A45" s="503"/>
      <c r="B45" s="503"/>
      <c r="C45" s="503"/>
      <c r="D45" s="503"/>
      <c r="E45" s="503"/>
      <c r="F45" s="503"/>
      <c r="G45" s="503"/>
      <c r="H45" s="503"/>
      <c r="I45" s="503"/>
      <c r="J45" s="503"/>
      <c r="K45" s="503"/>
      <c r="L45" s="503"/>
      <c r="M45" s="503"/>
      <c r="N45" s="429"/>
      <c r="P45" s="430"/>
      <c r="Q45" s="430"/>
      <c r="R45" s="430"/>
      <c r="W45" s="430"/>
      <c r="X45" s="430"/>
      <c r="AD45" s="430"/>
      <c r="AE45" s="430"/>
      <c r="AK45" s="430"/>
      <c r="AL45" s="430"/>
      <c r="AR45" s="430"/>
      <c r="AS45" s="430"/>
      <c r="AT45" s="504"/>
      <c r="AU45" s="504"/>
      <c r="AV45" s="504"/>
      <c r="AW45" s="504"/>
      <c r="AX45" s="498"/>
      <c r="AY45" s="498"/>
      <c r="AZ45" s="501"/>
      <c r="BA45" s="501"/>
      <c r="BB45" s="501"/>
      <c r="BC45" s="501"/>
      <c r="BD45" s="502"/>
      <c r="BE45" s="502"/>
      <c r="BF45" s="505"/>
      <c r="BG45" s="505"/>
      <c r="BH45" s="505"/>
      <c r="BI45" s="505"/>
      <c r="BJ45" s="537"/>
      <c r="BK45" s="537"/>
      <c r="BL45" s="537"/>
      <c r="BM45" s="509"/>
      <c r="BN45" s="509"/>
      <c r="BO45" s="509"/>
      <c r="BP45" s="509"/>
      <c r="BQ45" s="510"/>
      <c r="BR45" s="510"/>
      <c r="BS45" s="508"/>
      <c r="BT45" s="508"/>
      <c r="BU45" s="508"/>
      <c r="BV45" s="508"/>
      <c r="BW45" s="508"/>
      <c r="BX45" s="508"/>
      <c r="BY45" s="509"/>
      <c r="BZ45" s="509"/>
      <c r="CA45" s="509"/>
      <c r="CB45" s="509"/>
      <c r="CC45" s="381"/>
      <c r="CD45" s="431"/>
      <c r="CE45" s="431"/>
      <c r="CF45" s="381"/>
      <c r="CG45" s="381"/>
      <c r="CH45" s="381"/>
      <c r="CI45" s="381"/>
    </row>
    <row r="46" spans="1:88" ht="15" customHeight="1">
      <c r="A46" s="503"/>
      <c r="B46" s="503"/>
      <c r="C46" s="503"/>
      <c r="D46" s="503"/>
      <c r="E46" s="503"/>
      <c r="F46" s="503"/>
      <c r="G46" s="503"/>
      <c r="H46" s="503"/>
      <c r="I46" s="503"/>
      <c r="J46" s="503"/>
      <c r="K46" s="503"/>
      <c r="L46" s="503"/>
      <c r="M46" s="503"/>
      <c r="N46" s="429"/>
      <c r="P46" s="430"/>
      <c r="Q46" s="430"/>
      <c r="R46" s="430"/>
      <c r="W46" s="430"/>
      <c r="X46" s="430"/>
      <c r="AD46" s="430"/>
      <c r="AE46" s="430"/>
      <c r="AK46" s="430"/>
      <c r="AL46" s="430"/>
      <c r="AR46" s="430"/>
      <c r="AS46" s="430"/>
      <c r="AT46" s="504"/>
      <c r="AU46" s="504"/>
      <c r="AV46" s="504"/>
      <c r="AW46" s="504"/>
      <c r="AX46" s="498"/>
      <c r="AY46" s="498"/>
      <c r="AZ46" s="501"/>
      <c r="BA46" s="501"/>
      <c r="BB46" s="501"/>
      <c r="BC46" s="501"/>
      <c r="BD46" s="502"/>
      <c r="BE46" s="502"/>
      <c r="BF46" s="505"/>
      <c r="BG46" s="505"/>
      <c r="BH46" s="507"/>
      <c r="BI46" s="507"/>
      <c r="BJ46" s="537"/>
      <c r="BK46" s="537"/>
      <c r="BL46" s="537"/>
      <c r="BM46" s="498"/>
      <c r="BN46" s="498"/>
      <c r="BO46" s="498"/>
      <c r="BP46" s="498"/>
      <c r="BQ46" s="499"/>
      <c r="BR46" s="499"/>
      <c r="BS46" s="508"/>
      <c r="BT46" s="508"/>
      <c r="BU46" s="508"/>
      <c r="BV46" s="508"/>
      <c r="BW46" s="508"/>
      <c r="BX46" s="508"/>
      <c r="BY46" s="498"/>
      <c r="BZ46" s="498"/>
      <c r="CA46" s="498"/>
      <c r="CB46" s="498"/>
      <c r="CC46" s="381"/>
      <c r="CD46" s="431"/>
      <c r="CE46" s="431"/>
      <c r="CF46" s="381"/>
      <c r="CG46" s="381"/>
      <c r="CH46" s="381"/>
      <c r="CI46" s="381"/>
    </row>
    <row r="47" spans="1:88" ht="15" customHeight="1">
      <c r="A47" s="503"/>
      <c r="B47" s="503"/>
      <c r="C47" s="503"/>
      <c r="D47" s="503"/>
      <c r="E47" s="503"/>
      <c r="F47" s="503"/>
      <c r="G47" s="503"/>
      <c r="H47" s="503"/>
      <c r="I47" s="503"/>
      <c r="J47" s="503"/>
      <c r="K47" s="503"/>
      <c r="L47" s="503"/>
      <c r="M47" s="503"/>
      <c r="N47" s="429"/>
      <c r="P47" s="430"/>
      <c r="Q47" s="430"/>
      <c r="R47" s="430"/>
      <c r="W47" s="430"/>
      <c r="X47" s="430"/>
      <c r="AD47" s="430"/>
      <c r="AE47" s="430"/>
      <c r="AK47" s="430"/>
      <c r="AL47" s="430"/>
      <c r="AR47" s="430"/>
      <c r="AS47" s="430"/>
      <c r="AT47" s="504"/>
      <c r="AU47" s="504"/>
      <c r="AV47" s="504"/>
      <c r="AW47" s="504"/>
      <c r="AX47" s="498"/>
      <c r="AY47" s="498"/>
      <c r="AZ47" s="501"/>
      <c r="BA47" s="501"/>
      <c r="BB47" s="501"/>
      <c r="BC47" s="501"/>
      <c r="BD47" s="502"/>
      <c r="BE47" s="502"/>
      <c r="BF47" s="505"/>
      <c r="BG47" s="505"/>
      <c r="BH47" s="507"/>
      <c r="BI47" s="507"/>
      <c r="BJ47" s="537"/>
      <c r="BK47" s="537"/>
      <c r="BL47" s="537"/>
      <c r="BM47" s="498"/>
      <c r="BN47" s="498"/>
      <c r="BO47" s="498"/>
      <c r="BP47" s="498"/>
      <c r="BQ47" s="499"/>
      <c r="BR47" s="499"/>
      <c r="BS47" s="508"/>
      <c r="BT47" s="508"/>
      <c r="BU47" s="508"/>
      <c r="BV47" s="508"/>
      <c r="BW47" s="508"/>
      <c r="BX47" s="508"/>
      <c r="BY47" s="498"/>
      <c r="BZ47" s="498"/>
      <c r="CA47" s="498"/>
      <c r="CB47" s="498"/>
      <c r="CC47" s="381"/>
      <c r="CD47" s="431"/>
      <c r="CE47" s="431"/>
      <c r="CF47" s="381"/>
      <c r="CG47" s="381"/>
      <c r="CH47" s="381"/>
      <c r="CI47" s="381"/>
    </row>
    <row r="48" spans="1:88" ht="15" customHeight="1">
      <c r="A48" s="503"/>
      <c r="B48" s="503"/>
      <c r="C48" s="503"/>
      <c r="D48" s="503"/>
      <c r="E48" s="503"/>
      <c r="F48" s="503"/>
      <c r="G48" s="503"/>
      <c r="H48" s="503"/>
      <c r="I48" s="503"/>
      <c r="J48" s="503"/>
      <c r="K48" s="503"/>
      <c r="L48" s="503"/>
      <c r="M48" s="503"/>
      <c r="N48" s="429"/>
      <c r="P48" s="430"/>
      <c r="Q48" s="430"/>
      <c r="R48" s="430"/>
      <c r="W48" s="430"/>
      <c r="X48" s="430"/>
      <c r="AD48" s="430"/>
      <c r="AE48" s="430"/>
      <c r="AK48" s="430"/>
      <c r="AL48" s="430"/>
      <c r="AR48" s="430"/>
      <c r="AS48" s="430"/>
      <c r="AT48" s="504"/>
      <c r="AU48" s="504"/>
      <c r="AV48" s="504"/>
      <c r="AW48" s="504"/>
      <c r="AX48" s="498"/>
      <c r="AY48" s="498"/>
      <c r="AZ48" s="501"/>
      <c r="BA48" s="501"/>
      <c r="BB48" s="501"/>
      <c r="BC48" s="501"/>
      <c r="BD48" s="502"/>
      <c r="BE48" s="502"/>
      <c r="BF48" s="505"/>
      <c r="BG48" s="505"/>
      <c r="BH48" s="507"/>
      <c r="BI48" s="507"/>
      <c r="BJ48" s="537"/>
      <c r="BK48" s="537"/>
      <c r="BL48" s="537"/>
      <c r="BM48" s="498"/>
      <c r="BN48" s="498"/>
      <c r="BO48" s="498"/>
      <c r="BP48" s="498"/>
      <c r="BQ48" s="499"/>
      <c r="BR48" s="499"/>
      <c r="BS48" s="508"/>
      <c r="BT48" s="508"/>
      <c r="BU48" s="508"/>
      <c r="BV48" s="508"/>
      <c r="BW48" s="508"/>
      <c r="BX48" s="508"/>
      <c r="BY48" s="498"/>
      <c r="BZ48" s="498"/>
      <c r="CA48" s="498"/>
      <c r="CB48" s="498"/>
      <c r="CC48" s="381"/>
      <c r="CD48" s="431"/>
      <c r="CE48" s="431"/>
      <c r="CF48" s="381"/>
      <c r="CG48" s="381"/>
      <c r="CH48" s="381"/>
      <c r="CI48" s="381"/>
    </row>
    <row r="49" spans="1:87" ht="15" customHeight="1">
      <c r="A49" s="503"/>
      <c r="B49" s="503"/>
      <c r="C49" s="503"/>
      <c r="D49" s="503"/>
      <c r="E49" s="503"/>
      <c r="F49" s="503"/>
      <c r="G49" s="503"/>
      <c r="H49" s="503"/>
      <c r="I49" s="503"/>
      <c r="J49" s="503"/>
      <c r="K49" s="503"/>
      <c r="L49" s="503"/>
      <c r="M49" s="503"/>
      <c r="N49" s="429"/>
      <c r="P49" s="430"/>
      <c r="Q49" s="430"/>
      <c r="R49" s="430"/>
      <c r="W49" s="430"/>
      <c r="X49" s="430"/>
      <c r="AD49" s="430"/>
      <c r="AE49" s="430"/>
      <c r="AK49" s="430"/>
      <c r="AL49" s="430"/>
      <c r="AR49" s="430"/>
      <c r="AS49" s="430"/>
      <c r="AT49" s="504"/>
      <c r="AU49" s="504"/>
      <c r="AV49" s="504"/>
      <c r="AW49" s="504"/>
      <c r="AX49" s="498"/>
      <c r="AY49" s="498"/>
      <c r="AZ49" s="501"/>
      <c r="BA49" s="501"/>
      <c r="BB49" s="501"/>
      <c r="BC49" s="501"/>
      <c r="BD49" s="502"/>
      <c r="BE49" s="502"/>
      <c r="BF49" s="505"/>
      <c r="BG49" s="505"/>
      <c r="BH49" s="507"/>
      <c r="BI49" s="507"/>
      <c r="BJ49" s="537"/>
      <c r="BK49" s="537"/>
      <c r="BL49" s="537"/>
      <c r="BM49" s="498"/>
      <c r="BN49" s="498"/>
      <c r="BO49" s="498"/>
      <c r="BP49" s="498"/>
      <c r="BQ49" s="499"/>
      <c r="BR49" s="499"/>
      <c r="BS49" s="508"/>
      <c r="BT49" s="508"/>
      <c r="BU49" s="508"/>
      <c r="BV49" s="508"/>
      <c r="BW49" s="508"/>
      <c r="BX49" s="508"/>
      <c r="BY49" s="498"/>
      <c r="BZ49" s="498"/>
      <c r="CA49" s="498"/>
      <c r="CB49" s="498"/>
      <c r="CC49" s="381"/>
      <c r="CD49" s="431"/>
      <c r="CE49" s="431"/>
      <c r="CF49" s="381"/>
      <c r="CG49" s="381"/>
      <c r="CH49" s="381"/>
      <c r="CI49" s="381"/>
    </row>
    <row r="50" spans="1:87" ht="15" customHeight="1">
      <c r="A50" s="503"/>
      <c r="B50" s="503"/>
      <c r="C50" s="503"/>
      <c r="D50" s="503"/>
      <c r="E50" s="503"/>
      <c r="F50" s="503"/>
      <c r="G50" s="503"/>
      <c r="H50" s="503"/>
      <c r="I50" s="503"/>
      <c r="J50" s="503"/>
      <c r="K50" s="503"/>
      <c r="L50" s="503"/>
      <c r="M50" s="503"/>
      <c r="N50" s="429"/>
      <c r="P50" s="430"/>
      <c r="Q50" s="430"/>
      <c r="R50" s="430"/>
      <c r="W50" s="430"/>
      <c r="X50" s="430"/>
      <c r="AD50" s="430"/>
      <c r="AE50" s="430"/>
      <c r="AK50" s="430"/>
      <c r="AL50" s="430"/>
      <c r="AR50" s="430"/>
      <c r="AS50" s="430"/>
      <c r="AT50" s="504"/>
      <c r="AU50" s="504"/>
      <c r="AV50" s="504"/>
      <c r="AW50" s="504"/>
      <c r="AX50" s="498"/>
      <c r="AY50" s="498"/>
      <c r="AZ50" s="501"/>
      <c r="BA50" s="501"/>
      <c r="BB50" s="501"/>
      <c r="BC50" s="501"/>
      <c r="BD50" s="502"/>
      <c r="BE50" s="502"/>
      <c r="BF50" s="505"/>
      <c r="BG50" s="505"/>
      <c r="BH50" s="507"/>
      <c r="BI50" s="507"/>
      <c r="BJ50" s="537"/>
      <c r="BK50" s="537"/>
      <c r="BL50" s="537"/>
      <c r="BM50" s="498"/>
      <c r="BN50" s="498"/>
      <c r="BO50" s="498"/>
      <c r="BP50" s="498"/>
      <c r="BQ50" s="499"/>
      <c r="BR50" s="499"/>
      <c r="BS50" s="508"/>
      <c r="BT50" s="508"/>
      <c r="BU50" s="508"/>
      <c r="BV50" s="508"/>
      <c r="BW50" s="508"/>
      <c r="BX50" s="508"/>
      <c r="BY50" s="498"/>
      <c r="BZ50" s="498"/>
      <c r="CA50" s="498"/>
      <c r="CB50" s="498"/>
      <c r="CC50" s="381"/>
      <c r="CD50" s="431"/>
      <c r="CE50" s="431"/>
      <c r="CF50" s="381"/>
      <c r="CG50" s="381"/>
      <c r="CH50" s="381"/>
      <c r="CI50" s="381"/>
    </row>
    <row r="51" spans="1:87" ht="15" customHeight="1">
      <c r="A51" s="503"/>
      <c r="B51" s="503"/>
      <c r="C51" s="503"/>
      <c r="D51" s="503"/>
      <c r="E51" s="503"/>
      <c r="F51" s="503"/>
      <c r="G51" s="503"/>
      <c r="H51" s="503"/>
      <c r="I51" s="503"/>
      <c r="J51" s="503"/>
      <c r="K51" s="503"/>
      <c r="L51" s="503"/>
      <c r="M51" s="503"/>
      <c r="N51" s="429"/>
      <c r="P51" s="430"/>
      <c r="Q51" s="430"/>
      <c r="R51" s="430"/>
      <c r="W51" s="430"/>
      <c r="X51" s="430"/>
      <c r="AD51" s="430"/>
      <c r="AE51" s="430"/>
      <c r="AK51" s="430"/>
      <c r="AL51" s="430"/>
      <c r="AR51" s="430"/>
      <c r="AS51" s="430"/>
      <c r="AT51" s="504"/>
      <c r="AU51" s="504"/>
      <c r="AV51" s="504"/>
      <c r="AW51" s="504"/>
      <c r="AX51" s="498"/>
      <c r="AY51" s="498"/>
      <c r="AZ51" s="501"/>
      <c r="BA51" s="501"/>
      <c r="BB51" s="501"/>
      <c r="BC51" s="501"/>
      <c r="BD51" s="502"/>
      <c r="BE51" s="502"/>
      <c r="BF51" s="505"/>
      <c r="BG51" s="505"/>
      <c r="BH51" s="507"/>
      <c r="BI51" s="507"/>
      <c r="BJ51" s="537"/>
      <c r="BK51" s="537"/>
      <c r="BL51" s="537"/>
      <c r="BM51" s="498"/>
      <c r="BN51" s="498"/>
      <c r="BO51" s="498"/>
      <c r="BP51" s="498"/>
      <c r="BQ51" s="499"/>
      <c r="BR51" s="499"/>
      <c r="BS51" s="500"/>
      <c r="BT51" s="500"/>
      <c r="BU51" s="500"/>
      <c r="BV51" s="500"/>
      <c r="BW51" s="500"/>
      <c r="BX51" s="500"/>
      <c r="BY51" s="498"/>
      <c r="BZ51" s="498"/>
      <c r="CA51" s="498"/>
      <c r="CB51" s="498"/>
      <c r="CC51" s="381"/>
      <c r="CD51" s="431"/>
      <c r="CE51" s="431"/>
      <c r="CF51" s="381"/>
      <c r="CG51" s="381"/>
      <c r="CH51" s="381"/>
      <c r="CI51" s="381"/>
    </row>
    <row r="52" spans="1:87" ht="15" customHeight="1">
      <c r="A52" s="503"/>
      <c r="B52" s="503"/>
      <c r="C52" s="503"/>
      <c r="D52" s="503"/>
      <c r="E52" s="503"/>
      <c r="F52" s="503"/>
      <c r="G52" s="503"/>
      <c r="H52" s="503"/>
      <c r="I52" s="503"/>
      <c r="J52" s="503"/>
      <c r="K52" s="503"/>
      <c r="L52" s="503"/>
      <c r="M52" s="503"/>
      <c r="N52" s="429"/>
      <c r="P52" s="430"/>
      <c r="Q52" s="430"/>
      <c r="R52" s="430"/>
      <c r="W52" s="430"/>
      <c r="X52" s="430"/>
      <c r="AD52" s="430"/>
      <c r="AE52" s="430"/>
      <c r="AK52" s="430"/>
      <c r="AL52" s="430"/>
      <c r="AR52" s="430"/>
      <c r="AS52" s="430"/>
      <c r="AT52" s="504"/>
      <c r="AU52" s="504"/>
      <c r="AV52" s="504"/>
      <c r="AW52" s="504"/>
      <c r="AX52" s="498"/>
      <c r="AY52" s="498"/>
      <c r="AZ52" s="501"/>
      <c r="BA52" s="501"/>
      <c r="BB52" s="501"/>
      <c r="BC52" s="501"/>
      <c r="BD52" s="502"/>
      <c r="BE52" s="502"/>
      <c r="BF52" s="505"/>
      <c r="BG52" s="505"/>
      <c r="BH52" s="505"/>
      <c r="BI52" s="505"/>
      <c r="BJ52" s="537"/>
      <c r="BK52" s="537"/>
      <c r="BL52" s="537"/>
      <c r="BM52" s="498"/>
      <c r="BN52" s="498"/>
      <c r="BO52" s="498"/>
      <c r="BP52" s="498"/>
      <c r="BQ52" s="499"/>
      <c r="BR52" s="499"/>
      <c r="BS52" s="500"/>
      <c r="BT52" s="500"/>
      <c r="BU52" s="500"/>
      <c r="BV52" s="500"/>
      <c r="BW52" s="500"/>
      <c r="BX52" s="500"/>
      <c r="BY52" s="498"/>
      <c r="BZ52" s="498"/>
      <c r="CA52" s="498"/>
      <c r="CB52" s="498"/>
      <c r="CC52" s="381"/>
      <c r="CD52" s="431"/>
      <c r="CE52" s="431"/>
      <c r="CF52" s="381"/>
      <c r="CG52" s="381"/>
      <c r="CH52" s="381"/>
      <c r="CI52" s="381"/>
    </row>
    <row r="53" spans="1:87" ht="15" customHeight="1">
      <c r="A53" s="503"/>
      <c r="B53" s="503"/>
      <c r="C53" s="503"/>
      <c r="D53" s="503"/>
      <c r="E53" s="503"/>
      <c r="F53" s="503"/>
      <c r="G53" s="503"/>
      <c r="H53" s="503"/>
      <c r="I53" s="503"/>
      <c r="J53" s="503"/>
      <c r="K53" s="503"/>
      <c r="L53" s="503"/>
      <c r="M53" s="503"/>
      <c r="N53" s="429"/>
      <c r="P53" s="430"/>
      <c r="Q53" s="430"/>
      <c r="R53" s="430"/>
      <c r="W53" s="430"/>
      <c r="X53" s="430"/>
      <c r="AD53" s="430"/>
      <c r="AE53" s="430"/>
      <c r="AK53" s="430"/>
      <c r="AL53" s="430"/>
      <c r="AR53" s="430"/>
      <c r="AS53" s="430"/>
      <c r="AT53" s="504"/>
      <c r="AU53" s="504"/>
      <c r="AV53" s="504"/>
      <c r="AW53" s="504"/>
      <c r="AX53" s="498"/>
      <c r="AY53" s="498"/>
      <c r="AZ53" s="501"/>
      <c r="BA53" s="501"/>
      <c r="BB53" s="501"/>
      <c r="BC53" s="501"/>
      <c r="BD53" s="502"/>
      <c r="BE53" s="502"/>
      <c r="BF53" s="505"/>
      <c r="BG53" s="505"/>
      <c r="BH53" s="505"/>
      <c r="BI53" s="505"/>
      <c r="BJ53" s="537"/>
      <c r="BK53" s="537"/>
      <c r="BL53" s="537"/>
      <c r="BM53" s="498"/>
      <c r="BN53" s="498"/>
      <c r="BO53" s="498"/>
      <c r="BP53" s="498"/>
      <c r="BQ53" s="499"/>
      <c r="BR53" s="499"/>
      <c r="BS53" s="500"/>
      <c r="BT53" s="500"/>
      <c r="BU53" s="500"/>
      <c r="BV53" s="500"/>
      <c r="BW53" s="500"/>
      <c r="BX53" s="500"/>
      <c r="BY53" s="498"/>
      <c r="BZ53" s="498"/>
      <c r="CA53" s="498"/>
      <c r="CB53" s="498"/>
      <c r="CC53" s="381"/>
      <c r="CD53" s="431"/>
      <c r="CE53" s="431"/>
      <c r="CF53" s="381"/>
      <c r="CG53" s="381"/>
      <c r="CH53" s="381"/>
      <c r="CI53" s="381"/>
    </row>
    <row r="54" spans="1:87" ht="15" customHeight="1">
      <c r="A54" s="503"/>
      <c r="B54" s="503"/>
      <c r="C54" s="503"/>
      <c r="D54" s="503"/>
      <c r="E54" s="503"/>
      <c r="F54" s="503"/>
      <c r="G54" s="503"/>
      <c r="H54" s="503"/>
      <c r="I54" s="503"/>
      <c r="J54" s="503"/>
      <c r="K54" s="503"/>
      <c r="L54" s="503"/>
      <c r="M54" s="503"/>
      <c r="N54" s="429"/>
      <c r="P54" s="430"/>
      <c r="Q54" s="430"/>
      <c r="R54" s="430"/>
      <c r="W54" s="430"/>
      <c r="X54" s="430"/>
      <c r="AD54" s="430"/>
      <c r="AE54" s="430"/>
      <c r="AK54" s="430"/>
      <c r="AL54" s="430"/>
      <c r="AR54" s="430"/>
      <c r="AS54" s="430"/>
      <c r="AT54" s="504"/>
      <c r="AU54" s="504"/>
      <c r="AV54" s="504"/>
      <c r="AW54" s="504"/>
      <c r="AX54" s="498"/>
      <c r="AY54" s="498"/>
      <c r="AZ54" s="501"/>
      <c r="BA54" s="501"/>
      <c r="BB54" s="501"/>
      <c r="BC54" s="501"/>
      <c r="BD54" s="502"/>
      <c r="BE54" s="502"/>
      <c r="BF54" s="505"/>
      <c r="BG54" s="505"/>
      <c r="BH54" s="505"/>
      <c r="BI54" s="505"/>
      <c r="BJ54" s="537"/>
      <c r="BK54" s="537"/>
      <c r="BL54" s="537"/>
      <c r="BM54" s="498"/>
      <c r="BN54" s="498"/>
      <c r="BO54" s="498"/>
      <c r="BP54" s="498"/>
      <c r="BQ54" s="499"/>
      <c r="BR54" s="499"/>
      <c r="BS54" s="500"/>
      <c r="BT54" s="500"/>
      <c r="BU54" s="500"/>
      <c r="BV54" s="500"/>
      <c r="BW54" s="500"/>
      <c r="BX54" s="500"/>
      <c r="BY54" s="498"/>
      <c r="BZ54" s="498"/>
      <c r="CA54" s="498"/>
      <c r="CB54" s="498"/>
      <c r="CC54" s="381"/>
      <c r="CD54" s="431"/>
      <c r="CE54" s="431"/>
      <c r="CF54" s="381"/>
      <c r="CG54" s="381"/>
      <c r="CH54" s="381"/>
      <c r="CI54" s="381"/>
    </row>
    <row r="55" spans="1:87" ht="9.9499999999999993" customHeight="1">
      <c r="A55" s="496"/>
      <c r="B55" s="496"/>
      <c r="C55" s="496"/>
      <c r="D55" s="496"/>
      <c r="E55" s="496"/>
      <c r="F55" s="496"/>
      <c r="G55" s="496"/>
      <c r="H55" s="496"/>
      <c r="I55" s="495"/>
      <c r="J55" s="495"/>
      <c r="K55" s="495"/>
      <c r="L55" s="495"/>
      <c r="M55" s="495"/>
      <c r="N55" s="495"/>
      <c r="O55" s="495"/>
      <c r="P55" s="495"/>
      <c r="Q55" s="495"/>
      <c r="R55" s="495"/>
      <c r="S55" s="495"/>
      <c r="T55" s="496"/>
      <c r="U55" s="496"/>
      <c r="V55" s="496"/>
      <c r="W55" s="496"/>
      <c r="X55" s="496"/>
      <c r="Y55" s="496"/>
      <c r="Z55" s="495"/>
      <c r="AA55" s="495"/>
      <c r="AB55" s="495"/>
      <c r="AC55" s="495"/>
      <c r="AD55" s="495"/>
      <c r="AE55" s="495"/>
      <c r="AF55" s="495"/>
      <c r="AG55" s="495"/>
      <c r="AH55" s="495"/>
      <c r="AI55" s="495"/>
      <c r="AJ55" s="495"/>
      <c r="AK55" s="495"/>
      <c r="AL55" s="495"/>
      <c r="AM55" s="495"/>
      <c r="AN55" s="496"/>
      <c r="AO55" s="496"/>
      <c r="AP55" s="496"/>
      <c r="AQ55" s="496"/>
      <c r="AR55" s="496"/>
      <c r="AS55" s="496"/>
      <c r="AT55" s="496"/>
      <c r="AU55" s="496"/>
      <c r="AV55" s="495"/>
      <c r="AW55" s="495"/>
      <c r="AX55" s="495"/>
      <c r="AY55" s="495"/>
      <c r="AZ55" s="495"/>
      <c r="BA55" s="495"/>
      <c r="BB55" s="495"/>
      <c r="BC55" s="495"/>
      <c r="BD55" s="495"/>
      <c r="BE55" s="495"/>
      <c r="BF55" s="495"/>
      <c r="BG55" s="495"/>
      <c r="BH55" s="495"/>
      <c r="BI55" s="495"/>
      <c r="BJ55" s="495"/>
      <c r="BK55" s="496"/>
      <c r="BL55" s="496"/>
      <c r="BM55" s="496"/>
      <c r="BN55" s="496"/>
      <c r="BO55" s="496"/>
      <c r="BP55" s="496"/>
      <c r="BQ55" s="496"/>
      <c r="BR55" s="495"/>
      <c r="BS55" s="495"/>
      <c r="BT55" s="495"/>
      <c r="BU55" s="495"/>
      <c r="BV55" s="495"/>
      <c r="BW55" s="495"/>
      <c r="BX55" s="495"/>
      <c r="BY55" s="495"/>
      <c r="BZ55" s="495"/>
      <c r="CA55" s="495"/>
      <c r="CB55" s="495"/>
      <c r="CD55" s="416"/>
      <c r="CE55" s="416"/>
    </row>
    <row r="56" spans="1:87" ht="12" customHeight="1">
      <c r="A56" s="496"/>
      <c r="B56" s="496"/>
      <c r="C56" s="496"/>
      <c r="D56" s="496"/>
      <c r="E56" s="496"/>
      <c r="F56" s="496"/>
      <c r="G56" s="496"/>
      <c r="H56" s="496"/>
      <c r="I56" s="495"/>
      <c r="J56" s="495"/>
      <c r="K56" s="495"/>
      <c r="L56" s="495"/>
      <c r="M56" s="495"/>
      <c r="N56" s="495"/>
      <c r="O56" s="495"/>
      <c r="P56" s="495"/>
      <c r="Q56" s="495"/>
      <c r="R56" s="495"/>
      <c r="S56" s="495"/>
      <c r="T56" s="496"/>
      <c r="U56" s="496"/>
      <c r="V56" s="496"/>
      <c r="W56" s="496"/>
      <c r="X56" s="496"/>
      <c r="Y56" s="496"/>
      <c r="Z56" s="495"/>
      <c r="AA56" s="495"/>
      <c r="AB56" s="495"/>
      <c r="AC56" s="495"/>
      <c r="AD56" s="495"/>
      <c r="AE56" s="495"/>
      <c r="AF56" s="495"/>
      <c r="AG56" s="495"/>
      <c r="AH56" s="495"/>
      <c r="AI56" s="495"/>
      <c r="AJ56" s="495"/>
      <c r="AK56" s="495"/>
      <c r="AL56" s="495"/>
      <c r="AM56" s="495"/>
      <c r="AN56" s="496"/>
      <c r="AO56" s="496"/>
      <c r="AP56" s="496"/>
      <c r="AQ56" s="496"/>
      <c r="AR56" s="496"/>
      <c r="AS56" s="496"/>
      <c r="AT56" s="496"/>
      <c r="AU56" s="496"/>
      <c r="AV56" s="495"/>
      <c r="AW56" s="495"/>
      <c r="AX56" s="495"/>
      <c r="AY56" s="495"/>
      <c r="AZ56" s="495"/>
      <c r="BA56" s="495"/>
      <c r="BB56" s="495"/>
      <c r="BC56" s="495"/>
      <c r="BD56" s="495"/>
      <c r="BE56" s="495"/>
      <c r="BF56" s="495"/>
      <c r="BG56" s="495"/>
      <c r="BH56" s="495"/>
      <c r="BI56" s="495"/>
      <c r="BJ56" s="495"/>
      <c r="BK56" s="496"/>
      <c r="BL56" s="496"/>
      <c r="BM56" s="496"/>
      <c r="BN56" s="496"/>
      <c r="BO56" s="496"/>
      <c r="BP56" s="496"/>
      <c r="BQ56" s="496"/>
      <c r="BR56" s="495"/>
      <c r="BS56" s="495"/>
      <c r="BT56" s="495"/>
      <c r="BU56" s="495"/>
      <c r="BV56" s="495"/>
      <c r="BW56" s="495"/>
      <c r="BX56" s="495"/>
      <c r="BY56" s="495"/>
      <c r="BZ56" s="495"/>
      <c r="CA56" s="495"/>
      <c r="CB56" s="495"/>
    </row>
    <row r="57" spans="1:87" ht="15" customHeight="1">
      <c r="A57" s="496"/>
      <c r="B57" s="496"/>
      <c r="C57" s="496"/>
      <c r="D57" s="496"/>
      <c r="E57" s="496"/>
      <c r="F57" s="496"/>
      <c r="G57" s="496"/>
      <c r="H57" s="496"/>
      <c r="I57" s="497"/>
      <c r="J57" s="497"/>
      <c r="K57" s="497"/>
      <c r="L57" s="497"/>
      <c r="M57" s="497"/>
      <c r="N57" s="497"/>
      <c r="O57" s="497"/>
      <c r="P57" s="497"/>
      <c r="Q57" s="497"/>
      <c r="R57" s="497"/>
      <c r="S57" s="497"/>
      <c r="T57" s="496"/>
      <c r="U57" s="496"/>
      <c r="V57" s="496"/>
      <c r="W57" s="496"/>
      <c r="X57" s="496"/>
      <c r="Y57" s="496"/>
      <c r="Z57" s="497"/>
      <c r="AA57" s="497"/>
      <c r="AB57" s="497"/>
      <c r="AC57" s="497"/>
      <c r="AD57" s="497"/>
      <c r="AE57" s="497"/>
      <c r="AF57" s="497"/>
      <c r="AG57" s="497"/>
      <c r="AH57" s="497"/>
      <c r="AI57" s="497"/>
      <c r="AJ57" s="497"/>
      <c r="AK57" s="497"/>
      <c r="AL57" s="497"/>
      <c r="AM57" s="497"/>
      <c r="AN57" s="496"/>
      <c r="AO57" s="496"/>
      <c r="AP57" s="496"/>
      <c r="AQ57" s="496"/>
      <c r="AR57" s="496"/>
      <c r="AS57" s="496"/>
      <c r="AT57" s="496"/>
      <c r="AU57" s="496"/>
      <c r="AV57" s="497"/>
      <c r="AW57" s="497"/>
      <c r="AX57" s="497"/>
      <c r="AY57" s="497"/>
      <c r="AZ57" s="497"/>
      <c r="BA57" s="497"/>
      <c r="BB57" s="497"/>
      <c r="BC57" s="497"/>
      <c r="BD57" s="497"/>
      <c r="BE57" s="497"/>
      <c r="BF57" s="497"/>
      <c r="BG57" s="497"/>
      <c r="BH57" s="497"/>
      <c r="BI57" s="497"/>
      <c r="BJ57" s="497"/>
      <c r="BK57" s="496"/>
      <c r="BL57" s="496"/>
      <c r="BM57" s="496"/>
      <c r="BN57" s="496"/>
      <c r="BO57" s="496"/>
      <c r="BP57" s="496"/>
      <c r="BQ57" s="496"/>
      <c r="BR57" s="497"/>
      <c r="BS57" s="497"/>
      <c r="BT57" s="497"/>
      <c r="BU57" s="497"/>
      <c r="BV57" s="497"/>
      <c r="BW57" s="497"/>
      <c r="BX57" s="497"/>
      <c r="BY57" s="497"/>
      <c r="BZ57" s="497"/>
      <c r="CA57" s="497"/>
      <c r="CB57" s="497"/>
    </row>
    <row r="58" spans="1:87" ht="9.9499999999999993" customHeight="1">
      <c r="A58" s="530"/>
      <c r="B58" s="530"/>
      <c r="C58" s="530"/>
      <c r="D58" s="530"/>
      <c r="E58" s="530"/>
      <c r="F58" s="530"/>
      <c r="G58" s="530"/>
      <c r="H58" s="530"/>
      <c r="I58" s="530"/>
      <c r="J58" s="530"/>
      <c r="K58" s="530"/>
      <c r="L58" s="530"/>
      <c r="M58" s="530"/>
      <c r="N58" s="530"/>
      <c r="O58" s="530"/>
      <c r="P58" s="530"/>
      <c r="Q58" s="530"/>
      <c r="R58" s="530"/>
      <c r="S58" s="530"/>
      <c r="T58" s="530"/>
      <c r="U58" s="530"/>
      <c r="V58" s="530"/>
      <c r="W58" s="530"/>
      <c r="X58" s="530"/>
      <c r="Y58" s="530"/>
      <c r="Z58" s="530"/>
      <c r="AA58" s="530"/>
      <c r="AB58" s="530"/>
      <c r="AC58" s="530"/>
      <c r="AD58" s="530"/>
      <c r="AE58" s="530"/>
      <c r="AF58" s="530"/>
      <c r="AG58" s="530"/>
      <c r="AH58" s="530"/>
      <c r="AI58" s="530"/>
      <c r="AJ58" s="530"/>
      <c r="AK58" s="530"/>
      <c r="AL58" s="530"/>
      <c r="AM58" s="530"/>
      <c r="AN58" s="530"/>
      <c r="AO58" s="530"/>
      <c r="AP58" s="530"/>
      <c r="AQ58" s="530"/>
      <c r="AR58" s="530"/>
      <c r="AS58" s="530"/>
      <c r="AT58" s="530"/>
      <c r="AU58" s="530"/>
      <c r="AV58" s="530"/>
      <c r="AW58" s="530"/>
      <c r="AX58" s="530"/>
      <c r="AY58" s="530"/>
      <c r="AZ58" s="530"/>
      <c r="BA58" s="530"/>
      <c r="BB58" s="530"/>
      <c r="BC58" s="530"/>
      <c r="BD58" s="530"/>
      <c r="BE58" s="530"/>
      <c r="BF58" s="530"/>
      <c r="BG58" s="530"/>
      <c r="BH58" s="530"/>
      <c r="BI58" s="530"/>
      <c r="BJ58" s="530"/>
      <c r="BK58" s="530"/>
      <c r="BL58" s="530"/>
      <c r="BM58" s="530"/>
      <c r="BN58" s="530"/>
      <c r="BO58" s="530"/>
      <c r="BP58" s="530"/>
      <c r="BQ58" s="530"/>
      <c r="BR58" s="530"/>
      <c r="BS58" s="530"/>
      <c r="BT58" s="530"/>
      <c r="BU58" s="530"/>
      <c r="BV58" s="530"/>
      <c r="BW58" s="530"/>
      <c r="BX58" s="530"/>
      <c r="BY58" s="530"/>
      <c r="BZ58" s="530"/>
      <c r="CA58" s="530"/>
      <c r="CB58" s="530"/>
      <c r="CC58" s="426"/>
      <c r="CD58" s="426"/>
      <c r="CE58" s="426"/>
      <c r="CF58" s="426"/>
      <c r="CG58" s="426"/>
      <c r="CH58" s="426"/>
      <c r="CI58" s="426"/>
    </row>
    <row r="59" spans="1:87" ht="9.9499999999999993" customHeight="1">
      <c r="A59" s="531"/>
      <c r="B59" s="531"/>
      <c r="C59" s="531"/>
      <c r="D59" s="531"/>
      <c r="E59" s="531"/>
      <c r="F59" s="531"/>
      <c r="G59" s="531"/>
      <c r="H59" s="531"/>
      <c r="I59" s="531"/>
      <c r="J59" s="531"/>
      <c r="K59" s="531"/>
      <c r="L59" s="531"/>
      <c r="M59" s="531"/>
      <c r="N59" s="531"/>
      <c r="O59" s="531"/>
      <c r="P59" s="531"/>
      <c r="Q59" s="531"/>
      <c r="R59" s="531"/>
      <c r="S59" s="531"/>
      <c r="T59" s="531"/>
      <c r="U59" s="531"/>
      <c r="V59" s="531"/>
      <c r="W59" s="531"/>
      <c r="X59" s="531"/>
      <c r="Y59" s="531"/>
      <c r="Z59" s="531"/>
      <c r="AA59" s="531"/>
      <c r="AB59" s="531"/>
      <c r="AC59" s="531"/>
      <c r="AD59" s="531"/>
      <c r="AE59" s="531"/>
      <c r="AF59" s="531"/>
      <c r="AG59" s="531"/>
      <c r="AH59" s="531"/>
      <c r="AI59" s="531"/>
      <c r="AJ59" s="531"/>
      <c r="AK59" s="531"/>
      <c r="AL59" s="531"/>
      <c r="AM59" s="531"/>
      <c r="AN59" s="532"/>
      <c r="AO59" s="529"/>
      <c r="AP59" s="529"/>
      <c r="AQ59" s="529"/>
      <c r="AR59" s="529"/>
      <c r="AS59" s="529"/>
      <c r="AT59" s="529"/>
      <c r="AU59" s="529"/>
      <c r="AV59" s="532"/>
      <c r="AW59" s="529"/>
      <c r="AX59" s="529"/>
      <c r="AY59" s="529"/>
      <c r="AZ59" s="529"/>
      <c r="BA59" s="529"/>
      <c r="BB59" s="529"/>
      <c r="BC59" s="529"/>
      <c r="BD59" s="529"/>
      <c r="BE59" s="529"/>
      <c r="BF59" s="529"/>
      <c r="BG59" s="529"/>
      <c r="BH59" s="529"/>
      <c r="BI59" s="529"/>
      <c r="BJ59" s="523"/>
      <c r="BK59" s="523"/>
      <c r="BL59" s="523"/>
      <c r="BM59" s="523"/>
      <c r="BN59" s="523"/>
      <c r="BO59" s="523"/>
      <c r="BP59" s="523"/>
      <c r="BQ59" s="523"/>
      <c r="BR59" s="523"/>
      <c r="BS59" s="523"/>
      <c r="BT59" s="523"/>
      <c r="BU59" s="523"/>
      <c r="BV59" s="523"/>
      <c r="BW59" s="523"/>
      <c r="BX59" s="523"/>
      <c r="BY59" s="523"/>
      <c r="BZ59" s="523"/>
      <c r="CA59" s="523"/>
      <c r="CB59" s="523"/>
      <c r="CC59" s="381"/>
      <c r="CD59" s="382"/>
      <c r="CE59" s="382"/>
      <c r="CF59" s="381"/>
      <c r="CG59" s="381"/>
      <c r="CH59" s="381"/>
      <c r="CI59" s="381"/>
    </row>
    <row r="60" spans="1:87" ht="11.25" customHeight="1">
      <c r="A60" s="531"/>
      <c r="B60" s="531"/>
      <c r="C60" s="531"/>
      <c r="D60" s="531"/>
      <c r="E60" s="531"/>
      <c r="F60" s="531"/>
      <c r="G60" s="531"/>
      <c r="H60" s="531"/>
      <c r="I60" s="531"/>
      <c r="J60" s="531"/>
      <c r="K60" s="531"/>
      <c r="L60" s="531"/>
      <c r="M60" s="531"/>
      <c r="N60" s="531"/>
      <c r="O60" s="531"/>
      <c r="P60" s="531"/>
      <c r="Q60" s="531"/>
      <c r="R60" s="531"/>
      <c r="S60" s="531"/>
      <c r="T60" s="531"/>
      <c r="U60" s="531"/>
      <c r="V60" s="531"/>
      <c r="W60" s="531"/>
      <c r="X60" s="531"/>
      <c r="Y60" s="531"/>
      <c r="Z60" s="531"/>
      <c r="AA60" s="531"/>
      <c r="AB60" s="531"/>
      <c r="AC60" s="531"/>
      <c r="AD60" s="531"/>
      <c r="AE60" s="531"/>
      <c r="AF60" s="531"/>
      <c r="AG60" s="531"/>
      <c r="AH60" s="531"/>
      <c r="AI60" s="531"/>
      <c r="AJ60" s="531"/>
      <c r="AK60" s="531"/>
      <c r="AL60" s="531"/>
      <c r="AM60" s="531"/>
      <c r="AN60" s="529"/>
      <c r="AO60" s="529"/>
      <c r="AP60" s="529"/>
      <c r="AQ60" s="529"/>
      <c r="AR60" s="529"/>
      <c r="AS60" s="529"/>
      <c r="AT60" s="529"/>
      <c r="AU60" s="529"/>
      <c r="AV60" s="529"/>
      <c r="AW60" s="529"/>
      <c r="AX60" s="529"/>
      <c r="AY60" s="529"/>
      <c r="AZ60" s="529"/>
      <c r="BA60" s="529"/>
      <c r="BB60" s="529"/>
      <c r="BC60" s="529"/>
      <c r="BD60" s="529"/>
      <c r="BE60" s="529"/>
      <c r="BF60" s="529"/>
      <c r="BG60" s="529"/>
      <c r="BH60" s="529"/>
      <c r="BI60" s="529"/>
      <c r="BJ60" s="523"/>
      <c r="BK60" s="523"/>
      <c r="BL60" s="523"/>
      <c r="BM60" s="523"/>
      <c r="BN60" s="523"/>
      <c r="BO60" s="523"/>
      <c r="BP60" s="523"/>
      <c r="BQ60" s="523"/>
      <c r="BR60" s="523"/>
      <c r="BS60" s="523"/>
      <c r="BT60" s="523"/>
      <c r="BU60" s="533"/>
      <c r="BV60" s="502"/>
      <c r="BW60" s="502"/>
      <c r="BX60" s="502"/>
      <c r="BY60" s="523"/>
      <c r="BZ60" s="523"/>
      <c r="CA60" s="523"/>
      <c r="CB60" s="523"/>
      <c r="CC60" s="381"/>
      <c r="CD60" s="384"/>
      <c r="CE60" s="385"/>
      <c r="CF60" s="381"/>
      <c r="CG60" s="381"/>
      <c r="CH60" s="381"/>
      <c r="CI60" s="381"/>
    </row>
    <row r="61" spans="1:87" ht="18" customHeight="1">
      <c r="A61" s="534"/>
      <c r="B61" s="534"/>
      <c r="C61" s="534"/>
      <c r="D61" s="534"/>
      <c r="E61" s="534"/>
      <c r="F61" s="534"/>
      <c r="G61" s="534"/>
      <c r="H61" s="534"/>
      <c r="I61" s="534"/>
      <c r="J61" s="534"/>
      <c r="K61" s="534"/>
      <c r="L61" s="534"/>
      <c r="M61" s="534"/>
      <c r="N61" s="534"/>
      <c r="O61" s="535"/>
      <c r="P61" s="535"/>
      <c r="Q61" s="535"/>
      <c r="R61" s="535"/>
      <c r="S61" s="535"/>
      <c r="T61" s="535"/>
      <c r="U61" s="534"/>
      <c r="V61" s="534"/>
      <c r="W61" s="534"/>
      <c r="X61" s="525"/>
      <c r="Y61" s="525"/>
      <c r="Z61" s="536"/>
      <c r="AA61" s="536"/>
      <c r="AB61" s="536"/>
      <c r="AC61" s="536"/>
      <c r="AD61" s="536"/>
      <c r="AE61" s="536"/>
      <c r="AF61" s="536"/>
      <c r="AG61" s="536"/>
      <c r="AH61" s="536"/>
      <c r="AI61" s="536"/>
      <c r="AJ61" s="536"/>
      <c r="AK61" s="536"/>
      <c r="AL61" s="536"/>
      <c r="AM61" s="536"/>
      <c r="AN61" s="527"/>
      <c r="AO61" s="527"/>
      <c r="AP61" s="527"/>
      <c r="AQ61" s="527"/>
      <c r="AR61" s="527"/>
      <c r="AS61" s="527"/>
      <c r="AT61" s="527"/>
      <c r="AU61" s="527"/>
      <c r="AV61" s="529"/>
      <c r="AW61" s="529"/>
      <c r="AX61" s="529"/>
      <c r="AY61" s="529"/>
      <c r="AZ61" s="529"/>
      <c r="BA61" s="528"/>
      <c r="BB61" s="528"/>
      <c r="BC61" s="528"/>
      <c r="BD61" s="528"/>
      <c r="BE61" s="528"/>
      <c r="BF61" s="528"/>
      <c r="BG61" s="528"/>
      <c r="BH61" s="528"/>
      <c r="BI61" s="528"/>
      <c r="BJ61" s="522"/>
      <c r="BK61" s="523"/>
      <c r="BL61" s="523"/>
      <c r="BM61" s="523"/>
      <c r="BN61" s="522"/>
      <c r="BO61" s="523"/>
      <c r="BP61" s="523"/>
      <c r="BQ61" s="522"/>
      <c r="BR61" s="522"/>
      <c r="BS61" s="523"/>
      <c r="BT61" s="523"/>
      <c r="BU61" s="522"/>
      <c r="BV61" s="523"/>
      <c r="BW61" s="523"/>
      <c r="BX61" s="523"/>
      <c r="BY61" s="522"/>
      <c r="BZ61" s="523"/>
      <c r="CA61" s="523"/>
      <c r="CB61" s="523"/>
      <c r="CC61" s="381"/>
      <c r="CD61" s="381"/>
      <c r="CE61" s="381"/>
      <c r="CF61" s="381"/>
      <c r="CH61" s="381"/>
      <c r="CI61" s="381"/>
    </row>
    <row r="62" spans="1:87" ht="27" customHeight="1">
      <c r="A62" s="524"/>
      <c r="B62" s="524"/>
      <c r="C62" s="524"/>
      <c r="D62" s="524"/>
      <c r="E62" s="524"/>
      <c r="F62" s="524"/>
      <c r="G62" s="524"/>
      <c r="H62" s="524"/>
      <c r="I62" s="524"/>
      <c r="J62" s="524"/>
      <c r="K62" s="524"/>
      <c r="L62" s="524"/>
      <c r="M62" s="524"/>
      <c r="N62" s="524"/>
      <c r="O62" s="524"/>
      <c r="P62" s="524"/>
      <c r="Q62" s="524"/>
      <c r="R62" s="524"/>
      <c r="S62" s="525"/>
      <c r="T62" s="525"/>
      <c r="U62" s="525"/>
      <c r="V62" s="525"/>
      <c r="W62" s="525"/>
      <c r="X62" s="525"/>
      <c r="Y62" s="525"/>
      <c r="Z62" s="525"/>
      <c r="AA62" s="525"/>
      <c r="AB62" s="525"/>
      <c r="AC62" s="525"/>
      <c r="AD62" s="525"/>
      <c r="AE62" s="525"/>
      <c r="AF62" s="525"/>
      <c r="AG62" s="525"/>
      <c r="AH62" s="525"/>
      <c r="AI62" s="525"/>
      <c r="AJ62" s="525"/>
      <c r="AK62" s="525"/>
      <c r="AL62" s="525"/>
      <c r="AM62" s="525"/>
      <c r="AN62" s="527"/>
      <c r="AO62" s="527"/>
      <c r="AP62" s="527"/>
      <c r="AQ62" s="527"/>
      <c r="AR62" s="527"/>
      <c r="AS62" s="527"/>
      <c r="AT62" s="527"/>
      <c r="AU62" s="527"/>
      <c r="AV62" s="529"/>
      <c r="AW62" s="529"/>
      <c r="AX62" s="529"/>
      <c r="AY62" s="529"/>
      <c r="AZ62" s="529"/>
      <c r="BA62" s="528"/>
      <c r="BB62" s="528"/>
      <c r="BC62" s="528"/>
      <c r="BD62" s="528"/>
      <c r="BE62" s="528"/>
      <c r="BF62" s="528"/>
      <c r="BG62" s="528"/>
      <c r="BH62" s="528"/>
      <c r="BI62" s="528"/>
      <c r="BJ62" s="507"/>
      <c r="BK62" s="509"/>
      <c r="BL62" s="509"/>
      <c r="BM62" s="509"/>
      <c r="BN62" s="509"/>
      <c r="BO62" s="509"/>
      <c r="BP62" s="509"/>
      <c r="BQ62" s="507"/>
      <c r="BR62" s="507"/>
      <c r="BS62" s="507"/>
      <c r="BT62" s="507"/>
      <c r="BU62" s="526"/>
      <c r="BV62" s="526"/>
      <c r="BW62" s="526"/>
      <c r="BX62" s="526"/>
      <c r="BY62" s="509"/>
      <c r="BZ62" s="509"/>
      <c r="CA62" s="509"/>
      <c r="CB62" s="509"/>
      <c r="CC62" s="381"/>
      <c r="CD62" s="388"/>
      <c r="CE62" s="381"/>
      <c r="CF62" s="381"/>
      <c r="CG62" s="383"/>
      <c r="CH62" s="381"/>
      <c r="CI62" s="381"/>
    </row>
    <row r="63" spans="1:87" ht="9.9499999999999993" customHeight="1">
      <c r="A63" s="519"/>
      <c r="B63" s="519"/>
      <c r="C63" s="520"/>
      <c r="D63" s="520"/>
      <c r="E63" s="520"/>
      <c r="F63" s="520"/>
      <c r="G63" s="520"/>
      <c r="H63" s="520"/>
      <c r="I63" s="520"/>
      <c r="J63" s="520"/>
      <c r="K63" s="520"/>
      <c r="L63" s="520"/>
      <c r="M63" s="520"/>
      <c r="N63" s="520"/>
      <c r="O63" s="514"/>
      <c r="P63" s="514"/>
      <c r="Q63" s="514"/>
      <c r="R63" s="514"/>
      <c r="S63" s="514"/>
      <c r="T63" s="514"/>
      <c r="U63" s="514"/>
      <c r="V63" s="514"/>
      <c r="W63" s="514"/>
      <c r="X63" s="514"/>
      <c r="Y63" s="514"/>
      <c r="Z63" s="514"/>
      <c r="AA63" s="514"/>
      <c r="AB63" s="514"/>
      <c r="AC63" s="514"/>
      <c r="AD63" s="514"/>
      <c r="AE63" s="514"/>
      <c r="AF63" s="514"/>
      <c r="AG63" s="514"/>
      <c r="AH63" s="514"/>
      <c r="AI63" s="514"/>
      <c r="AJ63" s="514"/>
      <c r="AK63" s="514"/>
      <c r="AL63" s="514"/>
      <c r="AM63" s="514"/>
      <c r="AN63" s="514"/>
      <c r="AO63" s="514"/>
      <c r="AP63" s="514"/>
      <c r="AQ63" s="514"/>
      <c r="AR63" s="514"/>
      <c r="AS63" s="514"/>
      <c r="AT63" s="514"/>
      <c r="AU63" s="514"/>
      <c r="AV63" s="514"/>
      <c r="AW63" s="514"/>
      <c r="AX63" s="514"/>
      <c r="AY63" s="514"/>
      <c r="AZ63" s="514"/>
      <c r="BA63" s="514"/>
      <c r="BB63" s="514"/>
      <c r="BC63" s="514"/>
      <c r="BD63" s="514"/>
      <c r="BE63" s="514"/>
      <c r="BF63" s="514"/>
      <c r="BG63" s="514"/>
      <c r="BH63" s="513"/>
      <c r="BI63" s="513"/>
      <c r="BJ63" s="521"/>
      <c r="BK63" s="521"/>
      <c r="BL63" s="521"/>
      <c r="BM63" s="521"/>
      <c r="BN63" s="521"/>
      <c r="BO63" s="521"/>
      <c r="BP63" s="521"/>
      <c r="BQ63" s="511"/>
      <c r="BR63" s="511"/>
      <c r="BS63" s="511"/>
      <c r="BT63" s="511"/>
      <c r="BU63" s="511"/>
      <c r="BV63" s="511"/>
      <c r="BW63" s="511"/>
      <c r="BX63" s="511"/>
      <c r="BY63" s="511"/>
      <c r="BZ63" s="511"/>
      <c r="CA63" s="511"/>
      <c r="CB63" s="511"/>
      <c r="CC63" s="389"/>
      <c r="CD63" s="390"/>
      <c r="CE63" s="389"/>
      <c r="CF63" s="389"/>
      <c r="CG63" s="381"/>
      <c r="CH63" s="389"/>
      <c r="CI63" s="389"/>
    </row>
    <row r="64" spans="1:87" ht="9.9499999999999993" customHeight="1">
      <c r="A64" s="520"/>
      <c r="B64" s="520"/>
      <c r="C64" s="520"/>
      <c r="D64" s="520"/>
      <c r="E64" s="520"/>
      <c r="F64" s="520"/>
      <c r="G64" s="520"/>
      <c r="H64" s="520"/>
      <c r="I64" s="520"/>
      <c r="J64" s="520"/>
      <c r="K64" s="520"/>
      <c r="L64" s="520"/>
      <c r="M64" s="520"/>
      <c r="N64" s="520"/>
      <c r="O64" s="514"/>
      <c r="P64" s="514"/>
      <c r="Q64" s="514"/>
      <c r="R64" s="514"/>
      <c r="S64" s="514"/>
      <c r="T64" s="514"/>
      <c r="U64" s="514"/>
      <c r="V64" s="514"/>
      <c r="W64" s="514"/>
      <c r="X64" s="514"/>
      <c r="Y64" s="514"/>
      <c r="Z64" s="514"/>
      <c r="AA64" s="514"/>
      <c r="AB64" s="514"/>
      <c r="AC64" s="514"/>
      <c r="AD64" s="514"/>
      <c r="AE64" s="514"/>
      <c r="AF64" s="514"/>
      <c r="AG64" s="514"/>
      <c r="AH64" s="514"/>
      <c r="AI64" s="514"/>
      <c r="AJ64" s="514"/>
      <c r="AK64" s="514"/>
      <c r="AL64" s="514"/>
      <c r="AM64" s="514"/>
      <c r="AN64" s="514"/>
      <c r="AO64" s="514"/>
      <c r="AP64" s="514"/>
      <c r="AQ64" s="514"/>
      <c r="AR64" s="514"/>
      <c r="AS64" s="514"/>
      <c r="AT64" s="514"/>
      <c r="AU64" s="514"/>
      <c r="AV64" s="514"/>
      <c r="AW64" s="514"/>
      <c r="AX64" s="514"/>
      <c r="AY64" s="514"/>
      <c r="AZ64" s="514"/>
      <c r="BA64" s="514"/>
      <c r="BB64" s="514"/>
      <c r="BC64" s="514"/>
      <c r="BD64" s="514"/>
      <c r="BE64" s="514"/>
      <c r="BF64" s="514"/>
      <c r="BG64" s="514"/>
      <c r="BH64" s="513"/>
      <c r="BI64" s="513"/>
      <c r="BJ64" s="521"/>
      <c r="BK64" s="521"/>
      <c r="BL64" s="521"/>
      <c r="BM64" s="521"/>
      <c r="BN64" s="521"/>
      <c r="BO64" s="511"/>
      <c r="BP64" s="511"/>
      <c r="BQ64" s="511"/>
      <c r="BR64" s="511"/>
      <c r="BS64" s="511"/>
      <c r="BT64" s="511"/>
      <c r="BU64" s="511"/>
      <c r="BV64" s="511"/>
      <c r="BW64" s="511"/>
      <c r="BX64" s="511"/>
      <c r="BY64" s="511"/>
      <c r="BZ64" s="511"/>
      <c r="CA64" s="511"/>
      <c r="CB64" s="511"/>
      <c r="CC64" s="389"/>
      <c r="CD64" s="389"/>
      <c r="CE64" s="389"/>
      <c r="CF64" s="389"/>
      <c r="CG64" s="389"/>
      <c r="CH64" s="389"/>
      <c r="CI64" s="389"/>
    </row>
    <row r="65" spans="1:87" ht="14.25" customHeight="1">
      <c r="A65" s="520"/>
      <c r="B65" s="520"/>
      <c r="C65" s="520"/>
      <c r="D65" s="520"/>
      <c r="E65" s="520"/>
      <c r="F65" s="520"/>
      <c r="G65" s="520"/>
      <c r="H65" s="520"/>
      <c r="I65" s="520"/>
      <c r="J65" s="520"/>
      <c r="K65" s="520"/>
      <c r="L65" s="520"/>
      <c r="M65" s="520"/>
      <c r="N65" s="520"/>
      <c r="O65" s="389"/>
      <c r="P65" s="427"/>
      <c r="Q65" s="427"/>
      <c r="R65" s="427"/>
      <c r="S65" s="389"/>
      <c r="T65" s="389"/>
      <c r="U65" s="389"/>
      <c r="V65" s="389"/>
      <c r="W65" s="427"/>
      <c r="X65" s="427"/>
      <c r="Y65" s="389"/>
      <c r="Z65" s="389"/>
      <c r="AA65" s="389"/>
      <c r="AB65" s="389"/>
      <c r="AC65" s="389"/>
      <c r="AD65" s="427"/>
      <c r="AE65" s="427"/>
      <c r="AF65" s="389"/>
      <c r="AG65" s="389"/>
      <c r="AH65" s="389"/>
      <c r="AI65" s="389"/>
      <c r="AJ65" s="389"/>
      <c r="AK65" s="427"/>
      <c r="AL65" s="427"/>
      <c r="AM65" s="389"/>
      <c r="AN65" s="389"/>
      <c r="AO65" s="389"/>
      <c r="AP65" s="389"/>
      <c r="AQ65" s="389"/>
      <c r="AR65" s="427"/>
      <c r="AS65" s="427"/>
      <c r="AT65" s="512"/>
      <c r="AU65" s="512"/>
      <c r="AV65" s="512"/>
      <c r="AW65" s="512"/>
      <c r="AX65" s="513"/>
      <c r="AY65" s="513"/>
      <c r="AZ65" s="514"/>
      <c r="BA65" s="514"/>
      <c r="BB65" s="514"/>
      <c r="BC65" s="514"/>
      <c r="BD65" s="513"/>
      <c r="BE65" s="513"/>
      <c r="BF65" s="513"/>
      <c r="BG65" s="513"/>
      <c r="BH65" s="513"/>
      <c r="BI65" s="513"/>
      <c r="BJ65" s="515"/>
      <c r="BK65" s="515"/>
      <c r="BL65" s="515"/>
      <c r="BM65" s="515"/>
      <c r="BN65" s="515"/>
      <c r="BO65" s="516"/>
      <c r="BP65" s="517"/>
      <c r="BQ65" s="516"/>
      <c r="BR65" s="517"/>
      <c r="BS65" s="518"/>
      <c r="BT65" s="518"/>
      <c r="BU65" s="518"/>
      <c r="BV65" s="518"/>
      <c r="BW65" s="518"/>
      <c r="BX65" s="518"/>
      <c r="BY65" s="511"/>
      <c r="BZ65" s="511"/>
      <c r="CA65" s="511"/>
      <c r="CB65" s="511"/>
      <c r="CC65" s="389"/>
      <c r="CD65" s="428"/>
      <c r="CE65" s="428"/>
      <c r="CF65" s="389"/>
      <c r="CG65" s="389"/>
      <c r="CH65" s="389"/>
      <c r="CI65" s="389"/>
    </row>
    <row r="66" spans="1:87" ht="15" customHeight="1">
      <c r="A66" s="503"/>
      <c r="B66" s="503"/>
      <c r="C66" s="503"/>
      <c r="D66" s="503"/>
      <c r="E66" s="503"/>
      <c r="F66" s="503"/>
      <c r="G66" s="503"/>
      <c r="H66" s="503"/>
      <c r="I66" s="503"/>
      <c r="J66" s="503"/>
      <c r="K66" s="503"/>
      <c r="L66" s="503"/>
      <c r="M66" s="503"/>
      <c r="N66" s="429"/>
      <c r="P66" s="430"/>
      <c r="Q66" s="430"/>
      <c r="R66" s="430"/>
      <c r="W66" s="430"/>
      <c r="X66" s="430"/>
      <c r="AD66" s="430"/>
      <c r="AE66" s="430"/>
      <c r="AK66" s="430"/>
      <c r="AL66" s="430"/>
      <c r="AR66" s="430"/>
      <c r="AS66" s="430"/>
      <c r="AT66" s="504"/>
      <c r="AU66" s="504"/>
      <c r="AV66" s="504"/>
      <c r="AW66" s="504"/>
      <c r="AX66" s="498"/>
      <c r="AY66" s="498"/>
      <c r="AZ66" s="501"/>
      <c r="BA66" s="501"/>
      <c r="BB66" s="501"/>
      <c r="BC66" s="501"/>
      <c r="BD66" s="502"/>
      <c r="BE66" s="502"/>
      <c r="BF66" s="505"/>
      <c r="BG66" s="505"/>
      <c r="BH66" s="505"/>
      <c r="BI66" s="505"/>
      <c r="BJ66" s="506"/>
      <c r="BK66" s="506"/>
      <c r="BL66" s="506"/>
      <c r="BM66" s="509"/>
      <c r="BN66" s="509"/>
      <c r="BO66" s="509"/>
      <c r="BP66" s="509"/>
      <c r="BQ66" s="510"/>
      <c r="BR66" s="510"/>
      <c r="BS66" s="508"/>
      <c r="BT66" s="508"/>
      <c r="BU66" s="508"/>
      <c r="BV66" s="508"/>
      <c r="BW66" s="508"/>
      <c r="BX66" s="508"/>
      <c r="BY66" s="509"/>
      <c r="BZ66" s="509"/>
      <c r="CA66" s="509"/>
      <c r="CB66" s="509"/>
      <c r="CC66" s="381"/>
      <c r="CD66" s="431"/>
      <c r="CE66" s="431"/>
      <c r="CF66" s="381"/>
      <c r="CG66" s="381"/>
      <c r="CH66" s="381"/>
      <c r="CI66" s="381"/>
    </row>
    <row r="67" spans="1:87" ht="15" customHeight="1">
      <c r="A67" s="503"/>
      <c r="B67" s="503"/>
      <c r="C67" s="503"/>
      <c r="D67" s="503"/>
      <c r="E67" s="503"/>
      <c r="F67" s="503"/>
      <c r="G67" s="503"/>
      <c r="H67" s="503"/>
      <c r="I67" s="503"/>
      <c r="J67" s="503"/>
      <c r="K67" s="503"/>
      <c r="L67" s="503"/>
      <c r="M67" s="503"/>
      <c r="N67" s="429"/>
      <c r="P67" s="430"/>
      <c r="Q67" s="430"/>
      <c r="R67" s="430"/>
      <c r="W67" s="430"/>
      <c r="X67" s="430"/>
      <c r="AD67" s="430"/>
      <c r="AE67" s="430"/>
      <c r="AK67" s="430"/>
      <c r="AL67" s="430"/>
      <c r="AR67" s="430"/>
      <c r="AS67" s="430"/>
      <c r="AT67" s="504"/>
      <c r="AU67" s="504"/>
      <c r="AV67" s="504"/>
      <c r="AW67" s="504"/>
      <c r="AX67" s="498"/>
      <c r="AY67" s="498"/>
      <c r="AZ67" s="501"/>
      <c r="BA67" s="501"/>
      <c r="BB67" s="501"/>
      <c r="BC67" s="501"/>
      <c r="BD67" s="502"/>
      <c r="BE67" s="502"/>
      <c r="BF67" s="505"/>
      <c r="BG67" s="505"/>
      <c r="BH67" s="507"/>
      <c r="BI67" s="507"/>
      <c r="BJ67" s="506"/>
      <c r="BK67" s="506"/>
      <c r="BL67" s="506"/>
      <c r="BM67" s="498"/>
      <c r="BN67" s="498"/>
      <c r="BO67" s="498"/>
      <c r="BP67" s="498"/>
      <c r="BQ67" s="499"/>
      <c r="BR67" s="499"/>
      <c r="BS67" s="508"/>
      <c r="BT67" s="508"/>
      <c r="BU67" s="508"/>
      <c r="BV67" s="508"/>
      <c r="BW67" s="508"/>
      <c r="BX67" s="508"/>
      <c r="BY67" s="498"/>
      <c r="BZ67" s="498"/>
      <c r="CA67" s="498"/>
      <c r="CB67" s="498"/>
      <c r="CC67" s="381"/>
      <c r="CD67" s="431"/>
      <c r="CE67" s="431"/>
      <c r="CF67" s="381"/>
      <c r="CG67" s="381"/>
      <c r="CH67" s="381"/>
      <c r="CI67" s="381"/>
    </row>
    <row r="68" spans="1:87" ht="15" customHeight="1">
      <c r="A68" s="503"/>
      <c r="B68" s="503"/>
      <c r="C68" s="503"/>
      <c r="D68" s="503"/>
      <c r="E68" s="503"/>
      <c r="F68" s="503"/>
      <c r="G68" s="503"/>
      <c r="H68" s="503"/>
      <c r="I68" s="503"/>
      <c r="J68" s="503"/>
      <c r="K68" s="503"/>
      <c r="L68" s="503"/>
      <c r="M68" s="503"/>
      <c r="N68" s="429"/>
      <c r="P68" s="430"/>
      <c r="Q68" s="430"/>
      <c r="R68" s="430"/>
      <c r="W68" s="430"/>
      <c r="X68" s="430"/>
      <c r="AD68" s="430"/>
      <c r="AE68" s="430"/>
      <c r="AK68" s="430"/>
      <c r="AL68" s="430"/>
      <c r="AR68" s="430"/>
      <c r="AS68" s="430"/>
      <c r="AT68" s="504"/>
      <c r="AU68" s="504"/>
      <c r="AV68" s="504"/>
      <c r="AW68" s="504"/>
      <c r="AX68" s="498"/>
      <c r="AY68" s="498"/>
      <c r="AZ68" s="501"/>
      <c r="BA68" s="501"/>
      <c r="BB68" s="501"/>
      <c r="BC68" s="501"/>
      <c r="BD68" s="502"/>
      <c r="BE68" s="502"/>
      <c r="BF68" s="505"/>
      <c r="BG68" s="505"/>
      <c r="BH68" s="507"/>
      <c r="BI68" s="507"/>
      <c r="BJ68" s="506"/>
      <c r="BK68" s="506"/>
      <c r="BL68" s="506"/>
      <c r="BM68" s="498"/>
      <c r="BN68" s="498"/>
      <c r="BO68" s="498"/>
      <c r="BP68" s="498"/>
      <c r="BQ68" s="499"/>
      <c r="BR68" s="499"/>
      <c r="BS68" s="508"/>
      <c r="BT68" s="508"/>
      <c r="BU68" s="508"/>
      <c r="BV68" s="508"/>
      <c r="BW68" s="508"/>
      <c r="BX68" s="508"/>
      <c r="BY68" s="498"/>
      <c r="BZ68" s="498"/>
      <c r="CA68" s="498"/>
      <c r="CB68" s="498"/>
      <c r="CC68" s="381"/>
      <c r="CD68" s="431"/>
      <c r="CE68" s="431"/>
      <c r="CF68" s="381"/>
      <c r="CG68" s="381"/>
      <c r="CH68" s="381"/>
      <c r="CI68" s="381"/>
    </row>
    <row r="69" spans="1:87" ht="15" customHeight="1">
      <c r="A69" s="503"/>
      <c r="B69" s="503"/>
      <c r="C69" s="503"/>
      <c r="D69" s="503"/>
      <c r="E69" s="503"/>
      <c r="F69" s="503"/>
      <c r="G69" s="503"/>
      <c r="H69" s="503"/>
      <c r="I69" s="503"/>
      <c r="J69" s="503"/>
      <c r="K69" s="503"/>
      <c r="L69" s="503"/>
      <c r="M69" s="503"/>
      <c r="N69" s="429"/>
      <c r="P69" s="430"/>
      <c r="Q69" s="430"/>
      <c r="R69" s="430"/>
      <c r="W69" s="430"/>
      <c r="X69" s="430"/>
      <c r="AD69" s="430"/>
      <c r="AE69" s="430"/>
      <c r="AK69" s="430"/>
      <c r="AL69" s="430"/>
      <c r="AR69" s="430"/>
      <c r="AS69" s="430"/>
      <c r="AT69" s="504"/>
      <c r="AU69" s="504"/>
      <c r="AV69" s="504"/>
      <c r="AW69" s="504"/>
      <c r="AX69" s="498"/>
      <c r="AY69" s="498"/>
      <c r="AZ69" s="501"/>
      <c r="BA69" s="501"/>
      <c r="BB69" s="501"/>
      <c r="BC69" s="501"/>
      <c r="BD69" s="502"/>
      <c r="BE69" s="502"/>
      <c r="BF69" s="505"/>
      <c r="BG69" s="505"/>
      <c r="BH69" s="507"/>
      <c r="BI69" s="507"/>
      <c r="BJ69" s="506"/>
      <c r="BK69" s="506"/>
      <c r="BL69" s="506"/>
      <c r="BM69" s="498"/>
      <c r="BN69" s="498"/>
      <c r="BO69" s="498"/>
      <c r="BP69" s="498"/>
      <c r="BQ69" s="499"/>
      <c r="BR69" s="499"/>
      <c r="BS69" s="508"/>
      <c r="BT69" s="508"/>
      <c r="BU69" s="508"/>
      <c r="BV69" s="508"/>
      <c r="BW69" s="508"/>
      <c r="BX69" s="508"/>
      <c r="BY69" s="498"/>
      <c r="BZ69" s="498"/>
      <c r="CA69" s="498"/>
      <c r="CB69" s="498"/>
      <c r="CC69" s="381"/>
      <c r="CD69" s="431"/>
      <c r="CE69" s="431"/>
      <c r="CF69" s="381"/>
      <c r="CG69" s="381"/>
      <c r="CH69" s="381"/>
      <c r="CI69" s="381"/>
    </row>
    <row r="70" spans="1:87" ht="15" customHeight="1">
      <c r="A70" s="503"/>
      <c r="B70" s="503"/>
      <c r="C70" s="503"/>
      <c r="D70" s="503"/>
      <c r="E70" s="503"/>
      <c r="F70" s="503"/>
      <c r="G70" s="503"/>
      <c r="H70" s="503"/>
      <c r="I70" s="503"/>
      <c r="J70" s="503"/>
      <c r="K70" s="503"/>
      <c r="L70" s="503"/>
      <c r="M70" s="503"/>
      <c r="N70" s="429"/>
      <c r="P70" s="430"/>
      <c r="Q70" s="430"/>
      <c r="R70" s="430"/>
      <c r="W70" s="430"/>
      <c r="X70" s="430"/>
      <c r="AD70" s="430"/>
      <c r="AE70" s="430"/>
      <c r="AK70" s="430"/>
      <c r="AL70" s="430"/>
      <c r="AR70" s="430"/>
      <c r="AS70" s="430"/>
      <c r="AT70" s="504"/>
      <c r="AU70" s="504"/>
      <c r="AV70" s="504"/>
      <c r="AW70" s="504"/>
      <c r="AX70" s="498"/>
      <c r="AY70" s="498"/>
      <c r="AZ70" s="501"/>
      <c r="BA70" s="501"/>
      <c r="BB70" s="501"/>
      <c r="BC70" s="501"/>
      <c r="BD70" s="502"/>
      <c r="BE70" s="502"/>
      <c r="BF70" s="505"/>
      <c r="BG70" s="505"/>
      <c r="BH70" s="507"/>
      <c r="BI70" s="507"/>
      <c r="BJ70" s="506"/>
      <c r="BK70" s="506"/>
      <c r="BL70" s="506"/>
      <c r="BM70" s="498"/>
      <c r="BN70" s="498"/>
      <c r="BO70" s="498"/>
      <c r="BP70" s="498"/>
      <c r="BQ70" s="499"/>
      <c r="BR70" s="499"/>
      <c r="BS70" s="508"/>
      <c r="BT70" s="508"/>
      <c r="BU70" s="508"/>
      <c r="BV70" s="508"/>
      <c r="BW70" s="508"/>
      <c r="BX70" s="508"/>
      <c r="BY70" s="498"/>
      <c r="BZ70" s="498"/>
      <c r="CA70" s="498"/>
      <c r="CB70" s="498"/>
      <c r="CC70" s="381"/>
      <c r="CD70" s="431"/>
      <c r="CE70" s="431"/>
      <c r="CF70" s="381"/>
      <c r="CG70" s="381"/>
      <c r="CH70" s="381"/>
      <c r="CI70" s="381"/>
    </row>
    <row r="71" spans="1:87" ht="15" customHeight="1">
      <c r="A71" s="503"/>
      <c r="B71" s="503"/>
      <c r="C71" s="503"/>
      <c r="D71" s="503"/>
      <c r="E71" s="503"/>
      <c r="F71" s="503"/>
      <c r="G71" s="503"/>
      <c r="H71" s="503"/>
      <c r="I71" s="503"/>
      <c r="J71" s="503"/>
      <c r="K71" s="503"/>
      <c r="L71" s="503"/>
      <c r="M71" s="503"/>
      <c r="N71" s="429"/>
      <c r="P71" s="430"/>
      <c r="Q71" s="430"/>
      <c r="R71" s="430"/>
      <c r="W71" s="430"/>
      <c r="X71" s="430"/>
      <c r="AD71" s="430"/>
      <c r="AE71" s="430"/>
      <c r="AK71" s="430"/>
      <c r="AL71" s="430"/>
      <c r="AR71" s="430"/>
      <c r="AS71" s="430"/>
      <c r="AT71" s="504"/>
      <c r="AU71" s="504"/>
      <c r="AV71" s="504"/>
      <c r="AW71" s="504"/>
      <c r="AX71" s="498"/>
      <c r="AY71" s="498"/>
      <c r="AZ71" s="501"/>
      <c r="BA71" s="501"/>
      <c r="BB71" s="501"/>
      <c r="BC71" s="501"/>
      <c r="BD71" s="502"/>
      <c r="BE71" s="502"/>
      <c r="BF71" s="505"/>
      <c r="BG71" s="505"/>
      <c r="BH71" s="507"/>
      <c r="BI71" s="507"/>
      <c r="BJ71" s="506"/>
      <c r="BK71" s="506"/>
      <c r="BL71" s="506"/>
      <c r="BM71" s="498"/>
      <c r="BN71" s="498"/>
      <c r="BO71" s="498"/>
      <c r="BP71" s="498"/>
      <c r="BQ71" s="499"/>
      <c r="BR71" s="499"/>
      <c r="BS71" s="508"/>
      <c r="BT71" s="508"/>
      <c r="BU71" s="508"/>
      <c r="BV71" s="508"/>
      <c r="BW71" s="508"/>
      <c r="BX71" s="508"/>
      <c r="BY71" s="498"/>
      <c r="BZ71" s="498"/>
      <c r="CA71" s="498"/>
      <c r="CB71" s="498"/>
      <c r="CC71" s="381"/>
      <c r="CD71" s="431"/>
      <c r="CE71" s="431"/>
      <c r="CF71" s="381"/>
      <c r="CG71" s="381"/>
      <c r="CH71" s="381"/>
      <c r="CI71" s="381"/>
    </row>
    <row r="72" spans="1:87" ht="15" customHeight="1">
      <c r="A72" s="503"/>
      <c r="B72" s="503"/>
      <c r="C72" s="503"/>
      <c r="D72" s="503"/>
      <c r="E72" s="503"/>
      <c r="F72" s="503"/>
      <c r="G72" s="503"/>
      <c r="H72" s="503"/>
      <c r="I72" s="503"/>
      <c r="J72" s="503"/>
      <c r="K72" s="503"/>
      <c r="L72" s="503"/>
      <c r="M72" s="503"/>
      <c r="N72" s="429"/>
      <c r="P72" s="430"/>
      <c r="Q72" s="430"/>
      <c r="R72" s="430"/>
      <c r="W72" s="430"/>
      <c r="X72" s="430"/>
      <c r="AD72" s="430"/>
      <c r="AE72" s="430"/>
      <c r="AK72" s="430"/>
      <c r="AL72" s="430"/>
      <c r="AR72" s="430"/>
      <c r="AS72" s="430"/>
      <c r="AT72" s="504"/>
      <c r="AU72" s="504"/>
      <c r="AV72" s="504"/>
      <c r="AW72" s="504"/>
      <c r="AX72" s="498"/>
      <c r="AY72" s="498"/>
      <c r="AZ72" s="501"/>
      <c r="BA72" s="501"/>
      <c r="BB72" s="501"/>
      <c r="BC72" s="501"/>
      <c r="BD72" s="502"/>
      <c r="BE72" s="502"/>
      <c r="BF72" s="505"/>
      <c r="BG72" s="505"/>
      <c r="BH72" s="507"/>
      <c r="BI72" s="507"/>
      <c r="BJ72" s="506"/>
      <c r="BK72" s="506"/>
      <c r="BL72" s="506"/>
      <c r="BM72" s="498"/>
      <c r="BN72" s="498"/>
      <c r="BO72" s="498"/>
      <c r="BP72" s="498"/>
      <c r="BQ72" s="499"/>
      <c r="BR72" s="499"/>
      <c r="BS72" s="500"/>
      <c r="BT72" s="500"/>
      <c r="BU72" s="500"/>
      <c r="BV72" s="500"/>
      <c r="BW72" s="500"/>
      <c r="BX72" s="500"/>
      <c r="BY72" s="498"/>
      <c r="BZ72" s="498"/>
      <c r="CA72" s="498"/>
      <c r="CB72" s="498"/>
      <c r="CC72" s="381"/>
      <c r="CD72" s="431"/>
      <c r="CE72" s="431"/>
      <c r="CF72" s="381"/>
      <c r="CG72" s="381"/>
      <c r="CH72" s="381"/>
      <c r="CI72" s="381"/>
    </row>
    <row r="73" spans="1:87" ht="15" customHeight="1">
      <c r="A73" s="503"/>
      <c r="B73" s="503"/>
      <c r="C73" s="503"/>
      <c r="D73" s="503"/>
      <c r="E73" s="503"/>
      <c r="F73" s="503"/>
      <c r="G73" s="503"/>
      <c r="H73" s="503"/>
      <c r="I73" s="503"/>
      <c r="J73" s="503"/>
      <c r="K73" s="503"/>
      <c r="L73" s="503"/>
      <c r="M73" s="503"/>
      <c r="N73" s="429"/>
      <c r="P73" s="430"/>
      <c r="Q73" s="430"/>
      <c r="R73" s="430"/>
      <c r="W73" s="430"/>
      <c r="X73" s="430"/>
      <c r="AD73" s="430"/>
      <c r="AE73" s="430"/>
      <c r="AK73" s="430"/>
      <c r="AL73" s="430"/>
      <c r="AR73" s="430"/>
      <c r="AS73" s="430"/>
      <c r="AT73" s="504"/>
      <c r="AU73" s="504"/>
      <c r="AV73" s="504"/>
      <c r="AW73" s="504"/>
      <c r="AX73" s="498"/>
      <c r="AY73" s="498"/>
      <c r="AZ73" s="501"/>
      <c r="BA73" s="501"/>
      <c r="BB73" s="501"/>
      <c r="BC73" s="501"/>
      <c r="BD73" s="502"/>
      <c r="BE73" s="502"/>
      <c r="BF73" s="505"/>
      <c r="BG73" s="505"/>
      <c r="BH73" s="505"/>
      <c r="BI73" s="505"/>
      <c r="BJ73" s="506"/>
      <c r="BK73" s="506"/>
      <c r="BL73" s="506"/>
      <c r="BM73" s="498"/>
      <c r="BN73" s="498"/>
      <c r="BO73" s="498"/>
      <c r="BP73" s="498"/>
      <c r="BQ73" s="499"/>
      <c r="BR73" s="499"/>
      <c r="BS73" s="500"/>
      <c r="BT73" s="500"/>
      <c r="BU73" s="500"/>
      <c r="BV73" s="500"/>
      <c r="BW73" s="500"/>
      <c r="BX73" s="500"/>
      <c r="BY73" s="498"/>
      <c r="BZ73" s="498"/>
      <c r="CA73" s="498"/>
      <c r="CB73" s="498"/>
      <c r="CC73" s="381"/>
      <c r="CD73" s="431"/>
      <c r="CE73" s="431"/>
      <c r="CF73" s="381"/>
      <c r="CG73" s="381"/>
      <c r="CH73" s="381"/>
      <c r="CI73" s="381"/>
    </row>
    <row r="74" spans="1:87" ht="15" customHeight="1">
      <c r="A74" s="503"/>
      <c r="B74" s="503"/>
      <c r="C74" s="503"/>
      <c r="D74" s="503"/>
      <c r="E74" s="503"/>
      <c r="F74" s="503"/>
      <c r="G74" s="503"/>
      <c r="H74" s="503"/>
      <c r="I74" s="503"/>
      <c r="J74" s="503"/>
      <c r="K74" s="503"/>
      <c r="L74" s="503"/>
      <c r="M74" s="503"/>
      <c r="N74" s="429"/>
      <c r="P74" s="430"/>
      <c r="Q74" s="430"/>
      <c r="R74" s="430"/>
      <c r="W74" s="430"/>
      <c r="X74" s="430"/>
      <c r="AD74" s="430"/>
      <c r="AE74" s="430"/>
      <c r="AK74" s="430"/>
      <c r="AL74" s="430"/>
      <c r="AR74" s="430"/>
      <c r="AS74" s="430"/>
      <c r="AT74" s="504"/>
      <c r="AU74" s="504"/>
      <c r="AV74" s="504"/>
      <c r="AW74" s="504"/>
      <c r="AX74" s="498"/>
      <c r="AY74" s="498"/>
      <c r="AZ74" s="501"/>
      <c r="BA74" s="501"/>
      <c r="BB74" s="501"/>
      <c r="BC74" s="501"/>
      <c r="BD74" s="502"/>
      <c r="BE74" s="502"/>
      <c r="BF74" s="505"/>
      <c r="BG74" s="505"/>
      <c r="BH74" s="505"/>
      <c r="BI74" s="505"/>
      <c r="BJ74" s="506"/>
      <c r="BK74" s="506"/>
      <c r="BL74" s="506"/>
      <c r="BM74" s="498"/>
      <c r="BN74" s="498"/>
      <c r="BO74" s="498"/>
      <c r="BP74" s="498"/>
      <c r="BQ74" s="499"/>
      <c r="BR74" s="499"/>
      <c r="BS74" s="500"/>
      <c r="BT74" s="500"/>
      <c r="BU74" s="500"/>
      <c r="BV74" s="500"/>
      <c r="BW74" s="500"/>
      <c r="BX74" s="500"/>
      <c r="BY74" s="498"/>
      <c r="BZ74" s="498"/>
      <c r="CA74" s="498"/>
      <c r="CB74" s="498"/>
      <c r="CC74" s="381"/>
      <c r="CD74" s="431"/>
      <c r="CE74" s="431"/>
      <c r="CF74" s="381"/>
      <c r="CG74" s="381"/>
      <c r="CH74" s="381"/>
      <c r="CI74" s="381"/>
    </row>
    <row r="75" spans="1:87" ht="15" customHeight="1">
      <c r="A75" s="503"/>
      <c r="B75" s="503"/>
      <c r="C75" s="503"/>
      <c r="D75" s="503"/>
      <c r="E75" s="503"/>
      <c r="F75" s="503"/>
      <c r="G75" s="503"/>
      <c r="H75" s="503"/>
      <c r="I75" s="503"/>
      <c r="J75" s="503"/>
      <c r="K75" s="503"/>
      <c r="L75" s="503"/>
      <c r="M75" s="503"/>
      <c r="N75" s="429"/>
      <c r="P75" s="430"/>
      <c r="Q75" s="430"/>
      <c r="R75" s="430"/>
      <c r="W75" s="430"/>
      <c r="X75" s="430"/>
      <c r="AD75" s="430"/>
      <c r="AE75" s="430"/>
      <c r="AK75" s="430"/>
      <c r="AL75" s="430"/>
      <c r="AR75" s="430"/>
      <c r="AS75" s="430"/>
      <c r="AT75" s="504"/>
      <c r="AU75" s="504"/>
      <c r="AV75" s="504"/>
      <c r="AW75" s="504"/>
      <c r="AX75" s="498"/>
      <c r="AY75" s="498"/>
      <c r="AZ75" s="501"/>
      <c r="BA75" s="501"/>
      <c r="BB75" s="501"/>
      <c r="BC75" s="501"/>
      <c r="BD75" s="502"/>
      <c r="BE75" s="502"/>
      <c r="BF75" s="505"/>
      <c r="BG75" s="505"/>
      <c r="BH75" s="505"/>
      <c r="BI75" s="505"/>
      <c r="BJ75" s="506"/>
      <c r="BK75" s="506"/>
      <c r="BL75" s="506"/>
      <c r="BM75" s="498"/>
      <c r="BN75" s="498"/>
      <c r="BO75" s="498"/>
      <c r="BP75" s="498"/>
      <c r="BQ75" s="499"/>
      <c r="BR75" s="499"/>
      <c r="BS75" s="500"/>
      <c r="BT75" s="500"/>
      <c r="BU75" s="500"/>
      <c r="BV75" s="500"/>
      <c r="BW75" s="500"/>
      <c r="BX75" s="500"/>
      <c r="BY75" s="498"/>
      <c r="BZ75" s="498"/>
      <c r="CA75" s="498"/>
      <c r="CB75" s="498"/>
      <c r="CC75" s="381"/>
      <c r="CD75" s="431"/>
      <c r="CE75" s="431"/>
      <c r="CF75" s="381"/>
      <c r="CG75" s="381"/>
      <c r="CH75" s="381"/>
      <c r="CI75" s="381"/>
    </row>
    <row r="76" spans="1:87" ht="17.100000000000001" customHeight="1">
      <c r="A76" s="496"/>
      <c r="B76" s="496"/>
      <c r="C76" s="496"/>
      <c r="D76" s="496"/>
      <c r="E76" s="496"/>
      <c r="F76" s="496"/>
      <c r="G76" s="496"/>
      <c r="H76" s="496"/>
      <c r="I76" s="495"/>
      <c r="J76" s="495"/>
      <c r="K76" s="495"/>
      <c r="L76" s="495"/>
      <c r="M76" s="495"/>
      <c r="N76" s="495"/>
      <c r="O76" s="495"/>
      <c r="P76" s="495"/>
      <c r="Q76" s="495"/>
      <c r="R76" s="495"/>
      <c r="S76" s="495"/>
      <c r="T76" s="496"/>
      <c r="U76" s="496"/>
      <c r="V76" s="496"/>
      <c r="W76" s="496"/>
      <c r="X76" s="496"/>
      <c r="Y76" s="496"/>
      <c r="Z76" s="495"/>
      <c r="AA76" s="495"/>
      <c r="AB76" s="495"/>
      <c r="AC76" s="495"/>
      <c r="AD76" s="495"/>
      <c r="AE76" s="495"/>
      <c r="AF76" s="495"/>
      <c r="AG76" s="495"/>
      <c r="AH76" s="495"/>
      <c r="AI76" s="495"/>
      <c r="AJ76" s="495"/>
      <c r="AK76" s="495"/>
      <c r="AL76" s="495"/>
      <c r="AM76" s="495"/>
      <c r="AN76" s="496"/>
      <c r="AO76" s="496"/>
      <c r="AP76" s="496"/>
      <c r="AQ76" s="496"/>
      <c r="AR76" s="496"/>
      <c r="AS76" s="496"/>
      <c r="AT76" s="496"/>
      <c r="AU76" s="496"/>
      <c r="AV76" s="495"/>
      <c r="AW76" s="495"/>
      <c r="AX76" s="495"/>
      <c r="AY76" s="495"/>
      <c r="AZ76" s="495"/>
      <c r="BA76" s="495"/>
      <c r="BB76" s="495"/>
      <c r="BC76" s="495"/>
      <c r="BD76" s="495"/>
      <c r="BE76" s="495"/>
      <c r="BF76" s="495"/>
      <c r="BG76" s="495"/>
      <c r="BH76" s="495"/>
      <c r="BI76" s="495"/>
      <c r="BJ76" s="495"/>
      <c r="BK76" s="496"/>
      <c r="BL76" s="496"/>
      <c r="BM76" s="496"/>
      <c r="BN76" s="496"/>
      <c r="BO76" s="496"/>
      <c r="BP76" s="496"/>
      <c r="BQ76" s="496"/>
      <c r="BR76" s="495"/>
      <c r="BS76" s="495"/>
      <c r="BT76" s="495"/>
      <c r="BU76" s="495"/>
      <c r="BV76" s="495"/>
      <c r="BW76" s="495"/>
      <c r="BX76" s="495"/>
      <c r="BY76" s="495"/>
      <c r="BZ76" s="495"/>
      <c r="CA76" s="495"/>
      <c r="CB76" s="495"/>
      <c r="CD76" s="416"/>
      <c r="CE76" s="416"/>
    </row>
    <row r="77" spans="1:87" ht="12" customHeight="1">
      <c r="A77" s="496"/>
      <c r="B77" s="496"/>
      <c r="C77" s="496"/>
      <c r="D77" s="496"/>
      <c r="E77" s="496"/>
      <c r="F77" s="496"/>
      <c r="G77" s="496"/>
      <c r="H77" s="496"/>
      <c r="I77" s="495"/>
      <c r="J77" s="495"/>
      <c r="K77" s="495"/>
      <c r="L77" s="495"/>
      <c r="M77" s="495"/>
      <c r="N77" s="495"/>
      <c r="O77" s="495"/>
      <c r="P77" s="495"/>
      <c r="Q77" s="495"/>
      <c r="R77" s="495"/>
      <c r="S77" s="495"/>
      <c r="T77" s="496"/>
      <c r="U77" s="496"/>
      <c r="V77" s="496"/>
      <c r="W77" s="496"/>
      <c r="X77" s="496"/>
      <c r="Y77" s="496"/>
      <c r="Z77" s="495"/>
      <c r="AA77" s="495"/>
      <c r="AB77" s="495"/>
      <c r="AC77" s="495"/>
      <c r="AD77" s="495"/>
      <c r="AE77" s="495"/>
      <c r="AF77" s="495"/>
      <c r="AG77" s="495"/>
      <c r="AH77" s="495"/>
      <c r="AI77" s="495"/>
      <c r="AJ77" s="495"/>
      <c r="AK77" s="495"/>
      <c r="AL77" s="495"/>
      <c r="AM77" s="495"/>
      <c r="AN77" s="496"/>
      <c r="AO77" s="496"/>
      <c r="AP77" s="496"/>
      <c r="AQ77" s="496"/>
      <c r="AR77" s="496"/>
      <c r="AS77" s="496"/>
      <c r="AT77" s="496"/>
      <c r="AU77" s="496"/>
      <c r="AV77" s="495"/>
      <c r="AW77" s="495"/>
      <c r="AX77" s="495"/>
      <c r="AY77" s="495"/>
      <c r="AZ77" s="495"/>
      <c r="BA77" s="495"/>
      <c r="BB77" s="495"/>
      <c r="BC77" s="495"/>
      <c r="BD77" s="495"/>
      <c r="BE77" s="495"/>
      <c r="BF77" s="495"/>
      <c r="BG77" s="495"/>
      <c r="BH77" s="495"/>
      <c r="BI77" s="495"/>
      <c r="BJ77" s="495"/>
      <c r="BK77" s="496"/>
      <c r="BL77" s="496"/>
      <c r="BM77" s="496"/>
      <c r="BN77" s="496"/>
      <c r="BO77" s="496"/>
      <c r="BP77" s="496"/>
      <c r="BQ77" s="496"/>
      <c r="BR77" s="495"/>
      <c r="BS77" s="495"/>
      <c r="BT77" s="495"/>
      <c r="BU77" s="495"/>
      <c r="BV77" s="495"/>
      <c r="BW77" s="495"/>
      <c r="BX77" s="495"/>
      <c r="BY77" s="495"/>
      <c r="BZ77" s="495"/>
      <c r="CA77" s="495"/>
      <c r="CB77" s="495"/>
    </row>
    <row r="78" spans="1:87" ht="15" customHeight="1">
      <c r="A78" s="496"/>
      <c r="B78" s="496"/>
      <c r="C78" s="496"/>
      <c r="D78" s="496"/>
      <c r="E78" s="496"/>
      <c r="F78" s="496"/>
      <c r="G78" s="496"/>
      <c r="H78" s="496"/>
      <c r="I78" s="497"/>
      <c r="J78" s="497"/>
      <c r="K78" s="497"/>
      <c r="L78" s="497"/>
      <c r="M78" s="497"/>
      <c r="N78" s="497"/>
      <c r="O78" s="497"/>
      <c r="P78" s="497"/>
      <c r="Q78" s="497"/>
      <c r="R78" s="497"/>
      <c r="S78" s="497"/>
      <c r="T78" s="496"/>
      <c r="U78" s="496"/>
      <c r="V78" s="496"/>
      <c r="W78" s="496"/>
      <c r="X78" s="496"/>
      <c r="Y78" s="496"/>
      <c r="Z78" s="497"/>
      <c r="AA78" s="497"/>
      <c r="AB78" s="497"/>
      <c r="AC78" s="497"/>
      <c r="AD78" s="497"/>
      <c r="AE78" s="497"/>
      <c r="AF78" s="497"/>
      <c r="AG78" s="497"/>
      <c r="AH78" s="497"/>
      <c r="AI78" s="497"/>
      <c r="AJ78" s="497"/>
      <c r="AK78" s="497"/>
      <c r="AL78" s="497"/>
      <c r="AM78" s="497"/>
      <c r="AN78" s="496"/>
      <c r="AO78" s="496"/>
      <c r="AP78" s="496"/>
      <c r="AQ78" s="496"/>
      <c r="AR78" s="496"/>
      <c r="AS78" s="496"/>
      <c r="AT78" s="496"/>
      <c r="AU78" s="496"/>
      <c r="AV78" s="497"/>
      <c r="AW78" s="497"/>
      <c r="AX78" s="497"/>
      <c r="AY78" s="497"/>
      <c r="AZ78" s="497"/>
      <c r="BA78" s="497"/>
      <c r="BB78" s="497"/>
      <c r="BC78" s="497"/>
      <c r="BD78" s="497"/>
      <c r="BE78" s="497"/>
      <c r="BF78" s="497"/>
      <c r="BG78" s="497"/>
      <c r="BH78" s="497"/>
      <c r="BI78" s="497"/>
      <c r="BJ78" s="497"/>
      <c r="BK78" s="496"/>
      <c r="BL78" s="496"/>
      <c r="BM78" s="496"/>
      <c r="BN78" s="496"/>
      <c r="BO78" s="496"/>
      <c r="BP78" s="496"/>
      <c r="BQ78" s="496"/>
      <c r="BR78" s="497"/>
      <c r="BS78" s="497"/>
      <c r="BT78" s="497"/>
      <c r="BU78" s="497"/>
      <c r="BV78" s="497"/>
      <c r="BW78" s="497"/>
      <c r="BX78" s="497"/>
      <c r="BY78" s="497"/>
      <c r="BZ78" s="497"/>
      <c r="CA78" s="497"/>
      <c r="CB78" s="497"/>
    </row>
  </sheetData>
  <mergeCells count="821">
    <mergeCell ref="BA1:BC1"/>
    <mergeCell ref="BD1:BE1"/>
    <mergeCell ref="BF1:BG1"/>
    <mergeCell ref="BH1:BI1"/>
    <mergeCell ref="BJ1:BX1"/>
    <mergeCell ref="BY1:CB1"/>
    <mergeCell ref="A1:AM2"/>
    <mergeCell ref="AN1:AO2"/>
    <mergeCell ref="AP1:AQ2"/>
    <mergeCell ref="AR1:AS2"/>
    <mergeCell ref="AT1:AU2"/>
    <mergeCell ref="AV1:AZ4"/>
    <mergeCell ref="AR3:AS4"/>
    <mergeCell ref="AT3:AU4"/>
    <mergeCell ref="A4:R4"/>
    <mergeCell ref="S4:AM4"/>
    <mergeCell ref="BQ2:BT2"/>
    <mergeCell ref="BU2:BX2"/>
    <mergeCell ref="BY2:CB2"/>
    <mergeCell ref="A3:N3"/>
    <mergeCell ref="O3:T3"/>
    <mergeCell ref="U3:W3"/>
    <mergeCell ref="X3:Y3"/>
    <mergeCell ref="Z3:AM3"/>
    <mergeCell ref="AN3:AO4"/>
    <mergeCell ref="AP3:AQ4"/>
    <mergeCell ref="BA2:BC2"/>
    <mergeCell ref="BD2:BE2"/>
    <mergeCell ref="BF2:BG2"/>
    <mergeCell ref="BH2:BI2"/>
    <mergeCell ref="BJ2:BM2"/>
    <mergeCell ref="BN2:BP2"/>
    <mergeCell ref="BY4:CB4"/>
    <mergeCell ref="BA3:BI4"/>
    <mergeCell ref="BJ3:BM3"/>
    <mergeCell ref="BU3:BX3"/>
    <mergeCell ref="BY3:CB3"/>
    <mergeCell ref="BJ4:BM4"/>
    <mergeCell ref="BU4:BX4"/>
    <mergeCell ref="BN3:BT3"/>
    <mergeCell ref="BN4:BT4"/>
    <mergeCell ref="A5:N7"/>
    <mergeCell ref="O5:AW6"/>
    <mergeCell ref="AX5:BG6"/>
    <mergeCell ref="BH5:BI7"/>
    <mergeCell ref="BJ5:BL6"/>
    <mergeCell ref="BM5:BN6"/>
    <mergeCell ref="BO5:BR6"/>
    <mergeCell ref="BS5:BU6"/>
    <mergeCell ref="BV5:BX6"/>
    <mergeCell ref="BY5:BZ5"/>
    <mergeCell ref="CA5:CB5"/>
    <mergeCell ref="BY6:CB6"/>
    <mergeCell ref="AT7:AW7"/>
    <mergeCell ref="AX7:AY7"/>
    <mergeCell ref="AZ7:BC7"/>
    <mergeCell ref="BD7:BE7"/>
    <mergeCell ref="BF7:BG7"/>
    <mergeCell ref="BJ7:BL7"/>
    <mergeCell ref="BM7:BN7"/>
    <mergeCell ref="BO7:BP7"/>
    <mergeCell ref="BQ7:BR7"/>
    <mergeCell ref="BS7:BX7"/>
    <mergeCell ref="BY7:CB7"/>
    <mergeCell ref="A8:M8"/>
    <mergeCell ref="AT8:AW8"/>
    <mergeCell ref="AX8:AY8"/>
    <mergeCell ref="AZ8:BC8"/>
    <mergeCell ref="BD8:BE8"/>
    <mergeCell ref="BF8:BG8"/>
    <mergeCell ref="BY8:CB8"/>
    <mergeCell ref="A9:M9"/>
    <mergeCell ref="AT9:AW9"/>
    <mergeCell ref="AX9:AY9"/>
    <mergeCell ref="AZ9:BC9"/>
    <mergeCell ref="BD9:BE9"/>
    <mergeCell ref="BF9:BG9"/>
    <mergeCell ref="BH9:BI9"/>
    <mergeCell ref="BJ9:BL9"/>
    <mergeCell ref="BM9:BN9"/>
    <mergeCell ref="BH8:BI8"/>
    <mergeCell ref="BJ8:BL8"/>
    <mergeCell ref="BM8:BN8"/>
    <mergeCell ref="BO8:BP8"/>
    <mergeCell ref="BQ8:BR8"/>
    <mergeCell ref="BS8:BX8"/>
    <mergeCell ref="BO9:BP9"/>
    <mergeCell ref="BQ9:BR9"/>
    <mergeCell ref="BF11:BG11"/>
    <mergeCell ref="BH11:BI11"/>
    <mergeCell ref="BJ11:BL11"/>
    <mergeCell ref="BM11:BN11"/>
    <mergeCell ref="BS9:BX9"/>
    <mergeCell ref="BY9:CB9"/>
    <mergeCell ref="A10:M10"/>
    <mergeCell ref="AT10:AW10"/>
    <mergeCell ref="AX10:AY10"/>
    <mergeCell ref="AZ10:BC10"/>
    <mergeCell ref="BD10:BE10"/>
    <mergeCell ref="BF10:BG10"/>
    <mergeCell ref="BY10:CB10"/>
    <mergeCell ref="BH10:BI10"/>
    <mergeCell ref="BJ10:BL10"/>
    <mergeCell ref="BM10:BN10"/>
    <mergeCell ref="BO10:BP10"/>
    <mergeCell ref="BQ10:BR10"/>
    <mergeCell ref="BS10:BX10"/>
    <mergeCell ref="BJ13:BL13"/>
    <mergeCell ref="BM13:BN13"/>
    <mergeCell ref="BO11:BP11"/>
    <mergeCell ref="BQ11:BR11"/>
    <mergeCell ref="BS11:BX11"/>
    <mergeCell ref="BY11:CB11"/>
    <mergeCell ref="A12:M12"/>
    <mergeCell ref="AT12:AW12"/>
    <mergeCell ref="AX12:AY12"/>
    <mergeCell ref="AZ12:BC12"/>
    <mergeCell ref="BD12:BE12"/>
    <mergeCell ref="BF12:BG12"/>
    <mergeCell ref="BY12:CB12"/>
    <mergeCell ref="BH12:BI12"/>
    <mergeCell ref="BJ12:BL12"/>
    <mergeCell ref="BM12:BN12"/>
    <mergeCell ref="BO12:BP12"/>
    <mergeCell ref="BQ12:BR12"/>
    <mergeCell ref="BS12:BX12"/>
    <mergeCell ref="A11:M11"/>
    <mergeCell ref="AT11:AW11"/>
    <mergeCell ref="AX11:AY11"/>
    <mergeCell ref="AZ11:BC11"/>
    <mergeCell ref="BD11:BE11"/>
    <mergeCell ref="BO13:BP13"/>
    <mergeCell ref="BQ13:BR13"/>
    <mergeCell ref="BS13:BX13"/>
    <mergeCell ref="BY13:CB13"/>
    <mergeCell ref="A14:M14"/>
    <mergeCell ref="AT14:AW14"/>
    <mergeCell ref="AX14:AY14"/>
    <mergeCell ref="AZ14:BC14"/>
    <mergeCell ref="BD14:BE14"/>
    <mergeCell ref="BF14:BG14"/>
    <mergeCell ref="BY14:CB14"/>
    <mergeCell ref="BH14:BI14"/>
    <mergeCell ref="BJ14:BL14"/>
    <mergeCell ref="BM14:BN14"/>
    <mergeCell ref="BO14:BP14"/>
    <mergeCell ref="BQ14:BR14"/>
    <mergeCell ref="BS14:BX14"/>
    <mergeCell ref="A13:M13"/>
    <mergeCell ref="AT13:AW13"/>
    <mergeCell ref="AX13:AY13"/>
    <mergeCell ref="AZ13:BC13"/>
    <mergeCell ref="BD13:BE13"/>
    <mergeCell ref="BF13:BG13"/>
    <mergeCell ref="BH13:BI13"/>
    <mergeCell ref="BS16:BX16"/>
    <mergeCell ref="BY16:CB16"/>
    <mergeCell ref="BO15:BP15"/>
    <mergeCell ref="BQ15:BR15"/>
    <mergeCell ref="BS15:BX15"/>
    <mergeCell ref="BY15:CB15"/>
    <mergeCell ref="A16:M16"/>
    <mergeCell ref="AT16:AW16"/>
    <mergeCell ref="AX16:AY16"/>
    <mergeCell ref="BD16:BE16"/>
    <mergeCell ref="BF16:BG16"/>
    <mergeCell ref="BH16:BI16"/>
    <mergeCell ref="A15:M15"/>
    <mergeCell ref="AT15:AW15"/>
    <mergeCell ref="AX15:AY15"/>
    <mergeCell ref="AZ15:BC15"/>
    <mergeCell ref="BD15:BE15"/>
    <mergeCell ref="BF15:BG15"/>
    <mergeCell ref="BH15:BI15"/>
    <mergeCell ref="BJ15:BL15"/>
    <mergeCell ref="BM15:BN15"/>
    <mergeCell ref="AT17:AW17"/>
    <mergeCell ref="AX17:AY17"/>
    <mergeCell ref="AZ17:BC17"/>
    <mergeCell ref="BD17:BE17"/>
    <mergeCell ref="BF17:BG17"/>
    <mergeCell ref="BJ16:BL16"/>
    <mergeCell ref="BM16:BN16"/>
    <mergeCell ref="BO16:BP16"/>
    <mergeCell ref="BQ16:BR16"/>
    <mergeCell ref="AZ16:BC16"/>
    <mergeCell ref="A19:M19"/>
    <mergeCell ref="AT19:AW19"/>
    <mergeCell ref="AX19:AY19"/>
    <mergeCell ref="AZ19:BC19"/>
    <mergeCell ref="BD19:BE19"/>
    <mergeCell ref="BF19:BG19"/>
    <mergeCell ref="BH19:BI19"/>
    <mergeCell ref="BY17:CB17"/>
    <mergeCell ref="A18:M18"/>
    <mergeCell ref="AT18:AW18"/>
    <mergeCell ref="AX18:AY18"/>
    <mergeCell ref="BD18:BE18"/>
    <mergeCell ref="BF18:BG18"/>
    <mergeCell ref="BH18:BI18"/>
    <mergeCell ref="BJ18:BL18"/>
    <mergeCell ref="BM18:BN18"/>
    <mergeCell ref="BO18:BP18"/>
    <mergeCell ref="BH17:BI17"/>
    <mergeCell ref="BJ17:BL17"/>
    <mergeCell ref="BM17:BN17"/>
    <mergeCell ref="BO17:BP17"/>
    <mergeCell ref="BQ17:BR17"/>
    <mergeCell ref="BS17:BX17"/>
    <mergeCell ref="A17:M17"/>
    <mergeCell ref="BJ19:BL19"/>
    <mergeCell ref="BM19:BN19"/>
    <mergeCell ref="BO19:BP19"/>
    <mergeCell ref="BQ19:BR19"/>
    <mergeCell ref="BS19:BX19"/>
    <mergeCell ref="BY19:CB19"/>
    <mergeCell ref="BQ18:BR18"/>
    <mergeCell ref="BS18:BX18"/>
    <mergeCell ref="BY18:CB18"/>
    <mergeCell ref="BY20:CB20"/>
    <mergeCell ref="A21:M21"/>
    <mergeCell ref="AT21:AW21"/>
    <mergeCell ref="AX21:AY21"/>
    <mergeCell ref="AZ21:BC21"/>
    <mergeCell ref="BD21:BE21"/>
    <mergeCell ref="BF21:BG21"/>
    <mergeCell ref="BH21:BI21"/>
    <mergeCell ref="BJ21:BL21"/>
    <mergeCell ref="BM21:BN21"/>
    <mergeCell ref="BH20:BI20"/>
    <mergeCell ref="BJ20:BL20"/>
    <mergeCell ref="BM20:BN20"/>
    <mergeCell ref="BO20:BP20"/>
    <mergeCell ref="BQ20:BR20"/>
    <mergeCell ref="BS20:BX20"/>
    <mergeCell ref="A20:M20"/>
    <mergeCell ref="AT20:AW20"/>
    <mergeCell ref="AX20:AY20"/>
    <mergeCell ref="AZ20:BC20"/>
    <mergeCell ref="BD20:BE20"/>
    <mergeCell ref="BF20:BG20"/>
    <mergeCell ref="BO21:BP21"/>
    <mergeCell ref="BQ21:BR21"/>
    <mergeCell ref="BJ23:BL23"/>
    <mergeCell ref="BM23:BN23"/>
    <mergeCell ref="BS21:BX21"/>
    <mergeCell ref="BY21:CB21"/>
    <mergeCell ref="A22:M22"/>
    <mergeCell ref="AT22:AW22"/>
    <mergeCell ref="AX22:AY22"/>
    <mergeCell ref="AZ22:BC22"/>
    <mergeCell ref="BD22:BE22"/>
    <mergeCell ref="BF22:BG22"/>
    <mergeCell ref="BY22:CB22"/>
    <mergeCell ref="BH22:BI22"/>
    <mergeCell ref="BJ22:BL22"/>
    <mergeCell ref="BM22:BN22"/>
    <mergeCell ref="BO22:BP22"/>
    <mergeCell ref="BQ22:BR22"/>
    <mergeCell ref="BS22:BX22"/>
    <mergeCell ref="BO23:BP23"/>
    <mergeCell ref="BQ23:BR23"/>
    <mergeCell ref="BS23:BX23"/>
    <mergeCell ref="BY23:CB23"/>
    <mergeCell ref="A23:M23"/>
    <mergeCell ref="AT23:AW23"/>
    <mergeCell ref="AX23:AY23"/>
    <mergeCell ref="A24:M24"/>
    <mergeCell ref="AT24:AW24"/>
    <mergeCell ref="AX24:AY24"/>
    <mergeCell ref="AZ24:BC24"/>
    <mergeCell ref="BD24:BE24"/>
    <mergeCell ref="BF24:BG24"/>
    <mergeCell ref="BY24:CB24"/>
    <mergeCell ref="BH24:BI24"/>
    <mergeCell ref="BJ24:BL24"/>
    <mergeCell ref="BM24:BN24"/>
    <mergeCell ref="BO24:BP24"/>
    <mergeCell ref="BQ24:BR24"/>
    <mergeCell ref="BS24:BX24"/>
    <mergeCell ref="AZ23:BC23"/>
    <mergeCell ref="BD23:BE23"/>
    <mergeCell ref="BF23:BG23"/>
    <mergeCell ref="BH23:BI23"/>
    <mergeCell ref="BQ25:BR25"/>
    <mergeCell ref="BS25:BX25"/>
    <mergeCell ref="BY25:CB25"/>
    <mergeCell ref="A26:M26"/>
    <mergeCell ref="AT26:AW26"/>
    <mergeCell ref="AX26:AY26"/>
    <mergeCell ref="BD26:BE26"/>
    <mergeCell ref="BF26:BG26"/>
    <mergeCell ref="BH26:BI26"/>
    <mergeCell ref="BJ26:BL26"/>
    <mergeCell ref="BM26:BN26"/>
    <mergeCell ref="BO26:BP26"/>
    <mergeCell ref="BQ26:BR26"/>
    <mergeCell ref="BS26:BX26"/>
    <mergeCell ref="BY26:CB26"/>
    <mergeCell ref="A25:M25"/>
    <mergeCell ref="AT25:AW25"/>
    <mergeCell ref="AX25:AY25"/>
    <mergeCell ref="BD25:BE25"/>
    <mergeCell ref="BF25:BG25"/>
    <mergeCell ref="BH25:BI25"/>
    <mergeCell ref="BJ25:BL25"/>
    <mergeCell ref="BM25:BN25"/>
    <mergeCell ref="BO25:BP25"/>
    <mergeCell ref="A27:M27"/>
    <mergeCell ref="AT27:AW27"/>
    <mergeCell ref="AX27:AY27"/>
    <mergeCell ref="BD27:BE27"/>
    <mergeCell ref="BF27:BG27"/>
    <mergeCell ref="BY27:CB27"/>
    <mergeCell ref="A28:M28"/>
    <mergeCell ref="AT28:AW28"/>
    <mergeCell ref="AX28:AY28"/>
    <mergeCell ref="AZ28:BC28"/>
    <mergeCell ref="BD28:BE28"/>
    <mergeCell ref="BF28:BG28"/>
    <mergeCell ref="BH28:BI28"/>
    <mergeCell ref="BJ28:BL28"/>
    <mergeCell ref="BM28:BN28"/>
    <mergeCell ref="BH27:BI27"/>
    <mergeCell ref="BJ27:BL27"/>
    <mergeCell ref="BM27:BN27"/>
    <mergeCell ref="BO27:BP27"/>
    <mergeCell ref="BQ27:BR27"/>
    <mergeCell ref="BS27:BX27"/>
    <mergeCell ref="BO28:BP28"/>
    <mergeCell ref="BQ28:BR28"/>
    <mergeCell ref="BS28:BX28"/>
    <mergeCell ref="BY28:CB28"/>
    <mergeCell ref="A29:M29"/>
    <mergeCell ref="AT29:AW29"/>
    <mergeCell ref="AX29:AY29"/>
    <mergeCell ref="AZ29:BC29"/>
    <mergeCell ref="BD29:BE29"/>
    <mergeCell ref="BF29:BG29"/>
    <mergeCell ref="BY29:CB29"/>
    <mergeCell ref="A30:M30"/>
    <mergeCell ref="AT30:AW30"/>
    <mergeCell ref="AX30:AY30"/>
    <mergeCell ref="AZ30:BC30"/>
    <mergeCell ref="BD30:BE30"/>
    <mergeCell ref="BF30:BG30"/>
    <mergeCell ref="BH30:BI30"/>
    <mergeCell ref="BJ30:BL30"/>
    <mergeCell ref="BM30:BN30"/>
    <mergeCell ref="BH29:BI29"/>
    <mergeCell ref="BJ29:BL29"/>
    <mergeCell ref="BM29:BN29"/>
    <mergeCell ref="BO29:BP29"/>
    <mergeCell ref="BQ29:BR29"/>
    <mergeCell ref="BS29:BX29"/>
    <mergeCell ref="BO30:BP30"/>
    <mergeCell ref="BQ30:BR30"/>
    <mergeCell ref="BS30:BX30"/>
    <mergeCell ref="BY30:CB30"/>
    <mergeCell ref="A31:M31"/>
    <mergeCell ref="AT31:AW31"/>
    <mergeCell ref="AX31:AY31"/>
    <mergeCell ref="AZ31:BC31"/>
    <mergeCell ref="BD31:BE31"/>
    <mergeCell ref="BF31:BG31"/>
    <mergeCell ref="BY31:CB31"/>
    <mergeCell ref="BH31:BI31"/>
    <mergeCell ref="BJ31:BL31"/>
    <mergeCell ref="BM31:BN31"/>
    <mergeCell ref="BO31:BP31"/>
    <mergeCell ref="BQ31:BR31"/>
    <mergeCell ref="BS31:BX31"/>
    <mergeCell ref="BO32:BP32"/>
    <mergeCell ref="BQ32:BR32"/>
    <mergeCell ref="BS32:BX32"/>
    <mergeCell ref="BY32:CB32"/>
    <mergeCell ref="A33:M33"/>
    <mergeCell ref="AT33:AW33"/>
    <mergeCell ref="AX33:AY33"/>
    <mergeCell ref="AZ33:BC33"/>
    <mergeCell ref="BD33:BE33"/>
    <mergeCell ref="BF33:BG33"/>
    <mergeCell ref="A32:M32"/>
    <mergeCell ref="AT32:AW32"/>
    <mergeCell ref="AX32:AY32"/>
    <mergeCell ref="AZ32:BC32"/>
    <mergeCell ref="BD32:BE32"/>
    <mergeCell ref="BF32:BG32"/>
    <mergeCell ref="BH32:BI32"/>
    <mergeCell ref="BJ32:BL32"/>
    <mergeCell ref="BM32:BN32"/>
    <mergeCell ref="AY36:BI36"/>
    <mergeCell ref="BT36:CB36"/>
    <mergeCell ref="A37:CB37"/>
    <mergeCell ref="A38:AM39"/>
    <mergeCell ref="AN38:AO39"/>
    <mergeCell ref="AP38:AQ39"/>
    <mergeCell ref="AR38:AS39"/>
    <mergeCell ref="AT38:AU39"/>
    <mergeCell ref="BY33:CB33"/>
    <mergeCell ref="AY34:BE34"/>
    <mergeCell ref="BI34:BK34"/>
    <mergeCell ref="BT34:CB34"/>
    <mergeCell ref="A35:S35"/>
    <mergeCell ref="T35:AA35"/>
    <mergeCell ref="AB35:AF35"/>
    <mergeCell ref="AK35:AO35"/>
    <mergeCell ref="BT35:CB35"/>
    <mergeCell ref="BH33:BI33"/>
    <mergeCell ref="BJ33:BL33"/>
    <mergeCell ref="BM33:BN33"/>
    <mergeCell ref="BO33:BP33"/>
    <mergeCell ref="BQ33:BR33"/>
    <mergeCell ref="BS33:BX33"/>
    <mergeCell ref="BY38:CB38"/>
    <mergeCell ref="BA39:BC39"/>
    <mergeCell ref="BD39:BE39"/>
    <mergeCell ref="BF39:BG39"/>
    <mergeCell ref="BH39:BI39"/>
    <mergeCell ref="BJ39:BM39"/>
    <mergeCell ref="BN39:BP39"/>
    <mergeCell ref="BQ39:BT39"/>
    <mergeCell ref="BU39:BX39"/>
    <mergeCell ref="BY39:CB39"/>
    <mergeCell ref="BA38:BC38"/>
    <mergeCell ref="BD38:BE38"/>
    <mergeCell ref="BF38:BG38"/>
    <mergeCell ref="BH38:BI38"/>
    <mergeCell ref="BJ38:BX38"/>
    <mergeCell ref="BU40:BX40"/>
    <mergeCell ref="BY40:CB40"/>
    <mergeCell ref="A41:R41"/>
    <mergeCell ref="S41:AM41"/>
    <mergeCell ref="BJ41:BM41"/>
    <mergeCell ref="BN41:BP41"/>
    <mergeCell ref="BQ41:BT41"/>
    <mergeCell ref="BU41:BX41"/>
    <mergeCell ref="BY41:CB41"/>
    <mergeCell ref="A40:N40"/>
    <mergeCell ref="O40:T40"/>
    <mergeCell ref="U40:W40"/>
    <mergeCell ref="X40:Y40"/>
    <mergeCell ref="Z40:AM40"/>
    <mergeCell ref="AN40:AU41"/>
    <mergeCell ref="AV38:AZ41"/>
    <mergeCell ref="BA40:BI41"/>
    <mergeCell ref="BJ40:BM40"/>
    <mergeCell ref="BN40:BP40"/>
    <mergeCell ref="BV42:BX43"/>
    <mergeCell ref="BY42:BZ42"/>
    <mergeCell ref="CA42:CB42"/>
    <mergeCell ref="BY43:CB43"/>
    <mergeCell ref="A42:N44"/>
    <mergeCell ref="O42:AW43"/>
    <mergeCell ref="AX42:BG43"/>
    <mergeCell ref="BH42:BI44"/>
    <mergeCell ref="BJ42:BL43"/>
    <mergeCell ref="BM42:BN43"/>
    <mergeCell ref="AT44:AW44"/>
    <mergeCell ref="AX44:AY44"/>
    <mergeCell ref="AZ44:BC44"/>
    <mergeCell ref="BD44:BE44"/>
    <mergeCell ref="BY44:CB44"/>
    <mergeCell ref="BF44:BG44"/>
    <mergeCell ref="BJ44:BL44"/>
    <mergeCell ref="BM44:BN44"/>
    <mergeCell ref="BO44:BP44"/>
    <mergeCell ref="BQ44:BR44"/>
    <mergeCell ref="BS44:BX44"/>
    <mergeCell ref="AZ45:BC45"/>
    <mergeCell ref="BD45:BE45"/>
    <mergeCell ref="BF45:BG45"/>
    <mergeCell ref="BH45:BI45"/>
    <mergeCell ref="BJ45:BL45"/>
    <mergeCell ref="BM45:BN45"/>
    <mergeCell ref="BQ40:BT40"/>
    <mergeCell ref="BO42:BR43"/>
    <mergeCell ref="BS42:BU43"/>
    <mergeCell ref="BF47:BG47"/>
    <mergeCell ref="BH47:BI47"/>
    <mergeCell ref="BJ47:BL47"/>
    <mergeCell ref="BM47:BN47"/>
    <mergeCell ref="BO45:BP45"/>
    <mergeCell ref="BQ45:BR45"/>
    <mergeCell ref="BS45:BX45"/>
    <mergeCell ref="BY45:CB45"/>
    <mergeCell ref="A46:M46"/>
    <mergeCell ref="AT46:AW46"/>
    <mergeCell ref="AX46:AY46"/>
    <mergeCell ref="AZ46:BC46"/>
    <mergeCell ref="BD46:BE46"/>
    <mergeCell ref="BF46:BG46"/>
    <mergeCell ref="BY46:CB46"/>
    <mergeCell ref="BH46:BI46"/>
    <mergeCell ref="BJ46:BL46"/>
    <mergeCell ref="BM46:BN46"/>
    <mergeCell ref="BO46:BP46"/>
    <mergeCell ref="BQ46:BR46"/>
    <mergeCell ref="BS46:BX46"/>
    <mergeCell ref="A45:M45"/>
    <mergeCell ref="AT45:AW45"/>
    <mergeCell ref="AX45:AY45"/>
    <mergeCell ref="BJ49:BL49"/>
    <mergeCell ref="BM49:BN49"/>
    <mergeCell ref="BO47:BP47"/>
    <mergeCell ref="BQ47:BR47"/>
    <mergeCell ref="BS47:BX47"/>
    <mergeCell ref="BY47:CB47"/>
    <mergeCell ref="A48:M48"/>
    <mergeCell ref="AT48:AW48"/>
    <mergeCell ref="AX48:AY48"/>
    <mergeCell ref="AZ48:BC48"/>
    <mergeCell ref="BD48:BE48"/>
    <mergeCell ref="BF48:BG48"/>
    <mergeCell ref="BY48:CB48"/>
    <mergeCell ref="BH48:BI48"/>
    <mergeCell ref="BJ48:BL48"/>
    <mergeCell ref="BM48:BN48"/>
    <mergeCell ref="BO48:BP48"/>
    <mergeCell ref="BQ48:BR48"/>
    <mergeCell ref="BS48:BX48"/>
    <mergeCell ref="A47:M47"/>
    <mergeCell ref="AT47:AW47"/>
    <mergeCell ref="AX47:AY47"/>
    <mergeCell ref="AZ47:BC47"/>
    <mergeCell ref="BD47:BE47"/>
    <mergeCell ref="BO49:BP49"/>
    <mergeCell ref="BQ49:BR49"/>
    <mergeCell ref="BS49:BX49"/>
    <mergeCell ref="BY49:CB49"/>
    <mergeCell ref="A50:M50"/>
    <mergeCell ref="AT50:AW50"/>
    <mergeCell ref="AX50:AY50"/>
    <mergeCell ref="AZ50:BC50"/>
    <mergeCell ref="BD50:BE50"/>
    <mergeCell ref="BF50:BG50"/>
    <mergeCell ref="BY50:CB50"/>
    <mergeCell ref="BH50:BI50"/>
    <mergeCell ref="BJ50:BL50"/>
    <mergeCell ref="BM50:BN50"/>
    <mergeCell ref="BO50:BP50"/>
    <mergeCell ref="BQ50:BR50"/>
    <mergeCell ref="BS50:BX50"/>
    <mergeCell ref="A49:M49"/>
    <mergeCell ref="AT49:AW49"/>
    <mergeCell ref="AX49:AY49"/>
    <mergeCell ref="AZ49:BC49"/>
    <mergeCell ref="BD49:BE49"/>
    <mergeCell ref="BF49:BG49"/>
    <mergeCell ref="BH49:BI49"/>
    <mergeCell ref="BY51:CB51"/>
    <mergeCell ref="A52:M52"/>
    <mergeCell ref="AT52:AW52"/>
    <mergeCell ref="AX52:AY52"/>
    <mergeCell ref="AZ52:BC52"/>
    <mergeCell ref="BD52:BE52"/>
    <mergeCell ref="BF52:BG52"/>
    <mergeCell ref="BY52:CB52"/>
    <mergeCell ref="BH52:BI52"/>
    <mergeCell ref="BJ52:BL52"/>
    <mergeCell ref="BM52:BN52"/>
    <mergeCell ref="BO52:BP52"/>
    <mergeCell ref="BQ52:BR52"/>
    <mergeCell ref="BS52:BX52"/>
    <mergeCell ref="A51:M51"/>
    <mergeCell ref="AT51:AW51"/>
    <mergeCell ref="AX51:AY51"/>
    <mergeCell ref="AZ51:BC51"/>
    <mergeCell ref="BD51:BE51"/>
    <mergeCell ref="BF51:BG51"/>
    <mergeCell ref="BH51:BI51"/>
    <mergeCell ref="BJ51:BL51"/>
    <mergeCell ref="BM51:BN51"/>
    <mergeCell ref="AZ53:BC53"/>
    <mergeCell ref="BD53:BE53"/>
    <mergeCell ref="BF53:BG53"/>
    <mergeCell ref="BH53:BI53"/>
    <mergeCell ref="BJ53:BL53"/>
    <mergeCell ref="BM53:BN53"/>
    <mergeCell ref="BO51:BP51"/>
    <mergeCell ref="BQ51:BR51"/>
    <mergeCell ref="BS51:BX51"/>
    <mergeCell ref="AV55:BJ56"/>
    <mergeCell ref="BK55:BQ57"/>
    <mergeCell ref="BR55:CB56"/>
    <mergeCell ref="I57:S57"/>
    <mergeCell ref="BO53:BP53"/>
    <mergeCell ref="BQ53:BR53"/>
    <mergeCell ref="BS53:BX53"/>
    <mergeCell ref="BY53:CB53"/>
    <mergeCell ref="A54:M54"/>
    <mergeCell ref="AT54:AW54"/>
    <mergeCell ref="AX54:AY54"/>
    <mergeCell ref="AZ54:BC54"/>
    <mergeCell ref="BD54:BE54"/>
    <mergeCell ref="BF54:BG54"/>
    <mergeCell ref="BY54:CB54"/>
    <mergeCell ref="BH54:BI54"/>
    <mergeCell ref="BJ54:BL54"/>
    <mergeCell ref="BM54:BN54"/>
    <mergeCell ref="BO54:BP54"/>
    <mergeCell ref="BQ54:BR54"/>
    <mergeCell ref="BS54:BX54"/>
    <mergeCell ref="A53:M53"/>
    <mergeCell ref="AT53:AW53"/>
    <mergeCell ref="AX53:AY53"/>
    <mergeCell ref="BY59:CB59"/>
    <mergeCell ref="Z57:AM57"/>
    <mergeCell ref="AV57:BJ57"/>
    <mergeCell ref="BR57:CB57"/>
    <mergeCell ref="A58:CB58"/>
    <mergeCell ref="A59:AM60"/>
    <mergeCell ref="AN59:AO60"/>
    <mergeCell ref="AP59:AQ60"/>
    <mergeCell ref="AR59:AS60"/>
    <mergeCell ref="AT59:AU60"/>
    <mergeCell ref="AV59:AZ62"/>
    <mergeCell ref="BQ60:BT60"/>
    <mergeCell ref="BU60:BX60"/>
    <mergeCell ref="BY60:CB60"/>
    <mergeCell ref="A61:N61"/>
    <mergeCell ref="O61:T61"/>
    <mergeCell ref="U61:W61"/>
    <mergeCell ref="X61:Y61"/>
    <mergeCell ref="Z61:AM61"/>
    <mergeCell ref="A55:H57"/>
    <mergeCell ref="I55:S56"/>
    <mergeCell ref="T55:Y57"/>
    <mergeCell ref="Z55:AM56"/>
    <mergeCell ref="AN55:AU57"/>
    <mergeCell ref="BA60:BC60"/>
    <mergeCell ref="BD60:BE60"/>
    <mergeCell ref="BF60:BG60"/>
    <mergeCell ref="BH60:BI60"/>
    <mergeCell ref="BJ60:BM60"/>
    <mergeCell ref="BN60:BP60"/>
    <mergeCell ref="BJ61:BM61"/>
    <mergeCell ref="BN61:BP61"/>
    <mergeCell ref="BA59:BC59"/>
    <mergeCell ref="BD59:BE59"/>
    <mergeCell ref="BF59:BG59"/>
    <mergeCell ref="BH59:BI59"/>
    <mergeCell ref="BJ59:BX59"/>
    <mergeCell ref="BQ61:BT61"/>
    <mergeCell ref="BU61:BX61"/>
    <mergeCell ref="BY61:CB61"/>
    <mergeCell ref="A62:R62"/>
    <mergeCell ref="S62:AM62"/>
    <mergeCell ref="BJ62:BM62"/>
    <mergeCell ref="BN62:BP62"/>
    <mergeCell ref="BQ62:BT62"/>
    <mergeCell ref="BU62:BX62"/>
    <mergeCell ref="BY62:CB62"/>
    <mergeCell ref="AN61:AU62"/>
    <mergeCell ref="BA61:BI62"/>
    <mergeCell ref="A63:N65"/>
    <mergeCell ref="O63:AW64"/>
    <mergeCell ref="AX63:BG64"/>
    <mergeCell ref="BH63:BI65"/>
    <mergeCell ref="BJ63:BL64"/>
    <mergeCell ref="BM63:BN64"/>
    <mergeCell ref="BO63:BR64"/>
    <mergeCell ref="BS63:BU64"/>
    <mergeCell ref="BV63:BX64"/>
    <mergeCell ref="BY63:BZ63"/>
    <mergeCell ref="CA63:CB63"/>
    <mergeCell ref="BY64:CB64"/>
    <mergeCell ref="AT65:AW65"/>
    <mergeCell ref="AX65:AY65"/>
    <mergeCell ref="AZ65:BC65"/>
    <mergeCell ref="BD65:BE65"/>
    <mergeCell ref="BF65:BG65"/>
    <mergeCell ref="BJ65:BL65"/>
    <mergeCell ref="BM65:BN65"/>
    <mergeCell ref="BO65:BP65"/>
    <mergeCell ref="BQ65:BR65"/>
    <mergeCell ref="BS65:BX65"/>
    <mergeCell ref="BY65:CB65"/>
    <mergeCell ref="A66:M66"/>
    <mergeCell ref="AT66:AW66"/>
    <mergeCell ref="AX66:AY66"/>
    <mergeCell ref="AZ66:BC66"/>
    <mergeCell ref="BD66:BE66"/>
    <mergeCell ref="BS66:BX66"/>
    <mergeCell ref="BY66:CB66"/>
    <mergeCell ref="A67:M67"/>
    <mergeCell ref="AT67:AW67"/>
    <mergeCell ref="AX67:AY67"/>
    <mergeCell ref="AZ67:BC67"/>
    <mergeCell ref="BD67:BE67"/>
    <mergeCell ref="BF67:BG67"/>
    <mergeCell ref="BH67:BI67"/>
    <mergeCell ref="BJ67:BL67"/>
    <mergeCell ref="BF66:BG66"/>
    <mergeCell ref="BH66:BI66"/>
    <mergeCell ref="BJ66:BL66"/>
    <mergeCell ref="BM66:BN66"/>
    <mergeCell ref="BO66:BP66"/>
    <mergeCell ref="BQ66:BR66"/>
    <mergeCell ref="BM67:BN67"/>
    <mergeCell ref="BO67:BP67"/>
    <mergeCell ref="BQ67:BR67"/>
    <mergeCell ref="BH69:BI69"/>
    <mergeCell ref="BJ69:BL69"/>
    <mergeCell ref="BF68:BG68"/>
    <mergeCell ref="BH68:BI68"/>
    <mergeCell ref="BJ68:BL68"/>
    <mergeCell ref="BS67:BX67"/>
    <mergeCell ref="BY67:CB67"/>
    <mergeCell ref="A68:M68"/>
    <mergeCell ref="AT68:AW68"/>
    <mergeCell ref="AX68:AY68"/>
    <mergeCell ref="AZ68:BC68"/>
    <mergeCell ref="BD68:BE68"/>
    <mergeCell ref="BS68:BX68"/>
    <mergeCell ref="BY68:CB68"/>
    <mergeCell ref="BM68:BN68"/>
    <mergeCell ref="BO68:BP68"/>
    <mergeCell ref="BQ68:BR68"/>
    <mergeCell ref="BF70:BG70"/>
    <mergeCell ref="BH70:BI70"/>
    <mergeCell ref="BJ70:BL70"/>
    <mergeCell ref="BM69:BN69"/>
    <mergeCell ref="BO69:BP69"/>
    <mergeCell ref="BQ69:BR69"/>
    <mergeCell ref="BS69:BX69"/>
    <mergeCell ref="BY69:CB69"/>
    <mergeCell ref="A70:M70"/>
    <mergeCell ref="AT70:AW70"/>
    <mergeCell ref="AX70:AY70"/>
    <mergeCell ref="AZ70:BC70"/>
    <mergeCell ref="BD70:BE70"/>
    <mergeCell ref="BS70:BX70"/>
    <mergeCell ref="BY70:CB70"/>
    <mergeCell ref="BM70:BN70"/>
    <mergeCell ref="BO70:BP70"/>
    <mergeCell ref="BQ70:BR70"/>
    <mergeCell ref="A69:M69"/>
    <mergeCell ref="AT69:AW69"/>
    <mergeCell ref="AX69:AY69"/>
    <mergeCell ref="AZ69:BC69"/>
    <mergeCell ref="BD69:BE69"/>
    <mergeCell ref="BF69:BG69"/>
    <mergeCell ref="BO71:BP71"/>
    <mergeCell ref="BQ71:BR71"/>
    <mergeCell ref="BS71:BX71"/>
    <mergeCell ref="BY71:CB71"/>
    <mergeCell ref="A72:M72"/>
    <mergeCell ref="AT72:AW72"/>
    <mergeCell ref="AX72:AY72"/>
    <mergeCell ref="AZ72:BC72"/>
    <mergeCell ref="BD72:BE72"/>
    <mergeCell ref="BY72:CB72"/>
    <mergeCell ref="BM72:BN72"/>
    <mergeCell ref="BO72:BP72"/>
    <mergeCell ref="BQ72:BR72"/>
    <mergeCell ref="A71:M71"/>
    <mergeCell ref="AT71:AW71"/>
    <mergeCell ref="AX71:AY71"/>
    <mergeCell ref="AZ71:BC71"/>
    <mergeCell ref="BD71:BE71"/>
    <mergeCell ref="BF71:BG71"/>
    <mergeCell ref="BH71:BI71"/>
    <mergeCell ref="BJ71:BL71"/>
    <mergeCell ref="AZ73:BC73"/>
    <mergeCell ref="BD73:BE73"/>
    <mergeCell ref="BF73:BG73"/>
    <mergeCell ref="BH73:BI73"/>
    <mergeCell ref="BJ73:BL73"/>
    <mergeCell ref="BF72:BG72"/>
    <mergeCell ref="BH72:BI72"/>
    <mergeCell ref="BJ72:BL72"/>
    <mergeCell ref="BM71:BN71"/>
    <mergeCell ref="A76:H78"/>
    <mergeCell ref="I76:S77"/>
    <mergeCell ref="T76:Y78"/>
    <mergeCell ref="Z76:AM77"/>
    <mergeCell ref="AN76:AU78"/>
    <mergeCell ref="BS74:BX74"/>
    <mergeCell ref="BY74:CB74"/>
    <mergeCell ref="A75:M75"/>
    <mergeCell ref="AT75:AW75"/>
    <mergeCell ref="AX75:AY75"/>
    <mergeCell ref="AZ75:BC75"/>
    <mergeCell ref="BD75:BE75"/>
    <mergeCell ref="BF75:BG75"/>
    <mergeCell ref="BH75:BI75"/>
    <mergeCell ref="BJ75:BL75"/>
    <mergeCell ref="BF74:BG74"/>
    <mergeCell ref="BH74:BI74"/>
    <mergeCell ref="BJ74:BL74"/>
    <mergeCell ref="BM74:BN74"/>
    <mergeCell ref="BO74:BP74"/>
    <mergeCell ref="BQ74:BR74"/>
    <mergeCell ref="A74:M74"/>
    <mergeCell ref="AT74:AW74"/>
    <mergeCell ref="AX74:AY74"/>
    <mergeCell ref="AZ18:BC18"/>
    <mergeCell ref="AV76:BJ77"/>
    <mergeCell ref="BK76:BQ78"/>
    <mergeCell ref="BR76:CB77"/>
    <mergeCell ref="I78:S78"/>
    <mergeCell ref="Z78:AM78"/>
    <mergeCell ref="AV78:BJ78"/>
    <mergeCell ref="BR78:CB78"/>
    <mergeCell ref="BM75:BN75"/>
    <mergeCell ref="BO75:BP75"/>
    <mergeCell ref="BQ75:BR75"/>
    <mergeCell ref="BS75:BX75"/>
    <mergeCell ref="BY75:CB75"/>
    <mergeCell ref="BM73:BN73"/>
    <mergeCell ref="BO73:BP73"/>
    <mergeCell ref="BQ73:BR73"/>
    <mergeCell ref="BS73:BX73"/>
    <mergeCell ref="BY73:CB73"/>
    <mergeCell ref="AZ74:BC74"/>
    <mergeCell ref="BD74:BE74"/>
    <mergeCell ref="BS72:BX72"/>
    <mergeCell ref="A73:M73"/>
    <mergeCell ref="AT73:AW73"/>
    <mergeCell ref="AX73:AY73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Word.Picture.8" shapeId="1026" r:id="rId3">
          <objectPr defaultSize="0" autoPict="0" r:id="rId4">
            <anchor moveWithCells="1" sizeWithCells="1">
              <from>
                <xdr:col>0</xdr:col>
                <xdr:colOff>47625</xdr:colOff>
                <xdr:row>1</xdr:row>
                <xdr:rowOff>28575</xdr:rowOff>
              </from>
              <to>
                <xdr:col>6</xdr:col>
                <xdr:colOff>57150</xdr:colOff>
                <xdr:row>3</xdr:row>
                <xdr:rowOff>161925</xdr:rowOff>
              </to>
            </anchor>
          </objectPr>
        </oleObject>
      </mc:Choice>
      <mc:Fallback>
        <oleObject progId="Word.Picture.8" shapeId="1026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птм</vt:lpstr>
      <vt:lpstr>Список рабочих</vt:lpstr>
      <vt:lpstr>аванс</vt:lpstr>
      <vt:lpstr>1</vt:lpstr>
      <vt:lpstr>Январь</vt:lpstr>
      <vt:lpstr>Лист1</vt:lpstr>
      <vt:lpstr>аванс!Область_печати</vt:lpstr>
      <vt:lpstr>Январь!Область_печати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2024-01-15T08:02:36Z</dcterms:modified>
</cp:coreProperties>
</file>