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ЭтаКнига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046503BA-17E0-4E7A-8056-859B0C340423}" xr6:coauthVersionLast="47" xr6:coauthVersionMax="47" xr10:uidLastSave="{00000000-0000-0000-0000-000000000000}"/>
  <bookViews>
    <workbookView xWindow="-120" yWindow="-120" windowWidth="38640" windowHeight="15840" tabRatio="523" firstSheet="5" activeTab="5" xr2:uid="{00000000-000D-0000-FFFF-FFFF00000000}"/>
  </bookViews>
  <sheets>
    <sheet name="Задача" sheetId="7" state="hidden" r:id="rId1"/>
    <sheet name="План" sheetId="4" state="hidden" r:id="rId2"/>
    <sheet name="Прогноз" sheetId="2" state="hidden" r:id="rId3"/>
    <sheet name="Отчет" sheetId="5" state="hidden" r:id="rId4"/>
    <sheet name="Таблица" sheetId="6" state="hidden" r:id="rId5"/>
    <sheet name="Задание " sheetId="11" r:id="rId6"/>
    <sheet name="Данные" sheetId="10" r:id="rId7"/>
  </sheets>
  <definedNames>
    <definedName name="_xlnm._FilterDatabase" localSheetId="6" hidden="1">Данные!$A$5:$E$5</definedName>
    <definedName name="_xlnm._FilterDatabase" localSheetId="5" hidden="1">'Задание '!$A$6:$D$104</definedName>
    <definedName name="_xlnm._FilterDatabase" localSheetId="1" hidden="1">План!$A$3:$D$30</definedName>
    <definedName name="_xlnm._FilterDatabase" localSheetId="2" hidden="1">Прогноз!$A$6:$G$233</definedName>
    <definedName name="_xlnm._FilterDatabase" localSheetId="4" hidden="1">Таблица!$A$6:$F$212</definedName>
  </definedNames>
  <calcPr calcId="191029"/>
  <pivotCaches>
    <pivotCache cacheId="0" r:id="rId8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1" l="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7" i="11"/>
  <c r="C22" i="11"/>
  <c r="C36" i="11" s="1"/>
  <c r="C23" i="11"/>
  <c r="C37" i="11" s="1"/>
  <c r="C24" i="11"/>
  <c r="C25" i="11"/>
  <c r="C39" i="11" s="1"/>
  <c r="C26" i="11"/>
  <c r="C40" i="11" s="1"/>
  <c r="C27" i="11"/>
  <c r="C41" i="11" s="1"/>
  <c r="C28" i="11"/>
  <c r="C29" i="11"/>
  <c r="C43" i="11" s="1"/>
  <c r="C30" i="11"/>
  <c r="C31" i="11"/>
  <c r="C45" i="11" s="1"/>
  <c r="C32" i="11"/>
  <c r="C33" i="11"/>
  <c r="C47" i="11" s="1"/>
  <c r="C34" i="11"/>
  <c r="C48" i="11" s="1"/>
  <c r="C21" i="11"/>
  <c r="E5" i="5"/>
  <c r="C44" i="11" l="1"/>
  <c r="C35" i="11"/>
  <c r="C59" i="11"/>
  <c r="C55" i="11"/>
  <c r="C51" i="11"/>
  <c r="C61" i="11"/>
  <c r="C57" i="11"/>
  <c r="C53" i="11"/>
  <c r="C38" i="11"/>
  <c r="C42" i="11"/>
  <c r="C46" i="11"/>
  <c r="C50" i="11"/>
  <c r="C54" i="11"/>
  <c r="C62" i="11"/>
  <c r="H39" i="2"/>
  <c r="C49" i="11" l="1"/>
  <c r="C58" i="11"/>
  <c r="C56" i="11"/>
  <c r="C68" i="11"/>
  <c r="C52" i="11"/>
  <c r="C67" i="11"/>
  <c r="C75" i="11"/>
  <c r="C69" i="11"/>
  <c r="C64" i="11"/>
  <c r="C71" i="11"/>
  <c r="C76" i="11"/>
  <c r="C60" i="11"/>
  <c r="C65" i="11"/>
  <c r="C73" i="11"/>
  <c r="C72" i="11" l="1"/>
  <c r="C63" i="11"/>
  <c r="C66" i="11"/>
  <c r="C78" i="11"/>
  <c r="C79" i="11"/>
  <c r="C74" i="11"/>
  <c r="C83" i="11"/>
  <c r="C82" i="11"/>
  <c r="C70" i="11"/>
  <c r="C85" i="11"/>
  <c r="C81" i="11"/>
  <c r="C86" i="11"/>
  <c r="C77" i="11" l="1"/>
  <c r="C84" i="11"/>
  <c r="C80" i="11"/>
  <c r="I233" i="2" l="1"/>
  <c r="H233" i="2"/>
  <c r="I232" i="2"/>
  <c r="H232" i="2"/>
  <c r="I231" i="2"/>
  <c r="H231" i="2"/>
  <c r="I230" i="2"/>
  <c r="H230" i="2"/>
  <c r="I229" i="2"/>
  <c r="H229" i="2"/>
  <c r="I228" i="2"/>
  <c r="H228" i="2"/>
  <c r="I227" i="2"/>
  <c r="H227" i="2"/>
  <c r="I226" i="2"/>
  <c r="H226" i="2"/>
  <c r="I225" i="2"/>
  <c r="H225" i="2"/>
  <c r="I224" i="2"/>
  <c r="H224" i="2"/>
  <c r="I223" i="2"/>
  <c r="H223" i="2"/>
  <c r="I222" i="2"/>
  <c r="H222" i="2"/>
  <c r="I221" i="2"/>
  <c r="H221" i="2"/>
  <c r="I220" i="2"/>
  <c r="H220" i="2"/>
  <c r="I219" i="2"/>
  <c r="H219" i="2"/>
  <c r="I218" i="2"/>
  <c r="H218" i="2"/>
  <c r="I217" i="2"/>
  <c r="H217" i="2"/>
  <c r="I216" i="2"/>
  <c r="H216" i="2"/>
  <c r="I215" i="2"/>
  <c r="H215" i="2"/>
  <c r="I214" i="2"/>
  <c r="H214" i="2"/>
  <c r="I213" i="2"/>
  <c r="H213" i="2"/>
  <c r="I212" i="2"/>
  <c r="H212" i="2"/>
  <c r="I211" i="2"/>
  <c r="H211" i="2"/>
  <c r="I210" i="2"/>
  <c r="H210" i="2"/>
  <c r="I209" i="2"/>
  <c r="H209" i="2"/>
  <c r="I208" i="2"/>
  <c r="H208" i="2"/>
  <c r="I207" i="2"/>
  <c r="H207" i="2"/>
  <c r="I206" i="2"/>
  <c r="H206" i="2"/>
  <c r="I205" i="2"/>
  <c r="H205" i="2"/>
  <c r="I204" i="2"/>
  <c r="H204" i="2"/>
  <c r="I203" i="2"/>
  <c r="H203" i="2"/>
  <c r="I202" i="2"/>
  <c r="H202" i="2"/>
  <c r="I201" i="2"/>
  <c r="H201" i="2"/>
  <c r="I200" i="2"/>
  <c r="H200" i="2"/>
  <c r="I199" i="2"/>
  <c r="H199" i="2"/>
  <c r="I198" i="2"/>
  <c r="H198" i="2"/>
  <c r="I197" i="2"/>
  <c r="H197" i="2"/>
  <c r="I196" i="2"/>
  <c r="H196" i="2"/>
  <c r="I195" i="2"/>
  <c r="H195" i="2"/>
  <c r="I194" i="2"/>
  <c r="H194" i="2"/>
  <c r="I193" i="2"/>
  <c r="H193" i="2"/>
  <c r="I192" i="2"/>
  <c r="H192" i="2"/>
  <c r="I191" i="2"/>
  <c r="H191" i="2"/>
  <c r="I190" i="2"/>
  <c r="H190" i="2"/>
  <c r="I189" i="2"/>
  <c r="H189" i="2"/>
  <c r="I188" i="2"/>
  <c r="H188" i="2"/>
  <c r="I187" i="2"/>
  <c r="H187" i="2"/>
  <c r="I186" i="2"/>
  <c r="H186" i="2"/>
  <c r="I185" i="2"/>
  <c r="H185" i="2"/>
  <c r="I184" i="2"/>
  <c r="H184" i="2"/>
  <c r="I183" i="2"/>
  <c r="H183" i="2"/>
  <c r="I182" i="2"/>
  <c r="H182" i="2"/>
  <c r="I181" i="2"/>
  <c r="H181" i="2"/>
  <c r="I180" i="2"/>
  <c r="H180" i="2"/>
  <c r="I179" i="2"/>
  <c r="H179" i="2"/>
  <c r="I178" i="2"/>
  <c r="H178" i="2"/>
  <c r="I177" i="2"/>
  <c r="H177" i="2"/>
  <c r="I176" i="2"/>
  <c r="H176" i="2"/>
  <c r="I175" i="2"/>
  <c r="H175" i="2"/>
  <c r="I174" i="2"/>
  <c r="H174" i="2"/>
  <c r="I173" i="2"/>
  <c r="H173" i="2"/>
  <c r="I172" i="2"/>
  <c r="H172" i="2"/>
  <c r="I171" i="2"/>
  <c r="H171" i="2"/>
  <c r="I170" i="2"/>
  <c r="H170" i="2"/>
  <c r="I169" i="2"/>
  <c r="H169" i="2"/>
  <c r="I168" i="2"/>
  <c r="H168" i="2"/>
  <c r="I167" i="2"/>
  <c r="H167" i="2"/>
  <c r="I166" i="2"/>
  <c r="H166" i="2"/>
  <c r="I165" i="2"/>
  <c r="H165" i="2"/>
  <c r="I164" i="2"/>
  <c r="H164" i="2"/>
  <c r="I163" i="2"/>
  <c r="H163" i="2"/>
  <c r="I162" i="2"/>
  <c r="H162" i="2"/>
  <c r="I161" i="2"/>
  <c r="H161" i="2"/>
  <c r="I160" i="2"/>
  <c r="H160" i="2"/>
  <c r="I159" i="2"/>
  <c r="H159" i="2"/>
  <c r="I158" i="2"/>
  <c r="H158" i="2"/>
  <c r="I157" i="2"/>
  <c r="H157" i="2"/>
  <c r="I156" i="2"/>
  <c r="H156" i="2"/>
  <c r="I155" i="2"/>
  <c r="H155" i="2"/>
  <c r="I154" i="2"/>
  <c r="H154" i="2"/>
  <c r="I153" i="2"/>
  <c r="H153" i="2"/>
  <c r="I152" i="2"/>
  <c r="H152" i="2"/>
  <c r="I151" i="2"/>
  <c r="H151" i="2"/>
  <c r="I150" i="2"/>
  <c r="H150" i="2"/>
  <c r="I149" i="2"/>
  <c r="H149" i="2"/>
  <c r="I148" i="2"/>
  <c r="H148" i="2"/>
  <c r="I147" i="2"/>
  <c r="H147" i="2"/>
  <c r="I146" i="2"/>
  <c r="H146" i="2"/>
  <c r="I145" i="2"/>
  <c r="H145" i="2"/>
  <c r="I144" i="2"/>
  <c r="H144" i="2"/>
  <c r="I143" i="2"/>
  <c r="H143" i="2"/>
  <c r="I142" i="2"/>
  <c r="H142" i="2"/>
  <c r="I141" i="2"/>
  <c r="H141" i="2"/>
  <c r="I140" i="2"/>
  <c r="H140" i="2"/>
  <c r="I139" i="2"/>
  <c r="H139" i="2"/>
  <c r="I138" i="2"/>
  <c r="H138" i="2"/>
  <c r="I137" i="2"/>
  <c r="H137" i="2"/>
  <c r="I136" i="2"/>
  <c r="H136" i="2"/>
  <c r="I135" i="2"/>
  <c r="H135" i="2"/>
  <c r="I134" i="2"/>
  <c r="H134" i="2"/>
  <c r="I133" i="2"/>
  <c r="H133" i="2"/>
  <c r="I132" i="2"/>
  <c r="H132" i="2"/>
  <c r="I131" i="2"/>
  <c r="H131" i="2"/>
  <c r="I130" i="2"/>
  <c r="H130" i="2"/>
  <c r="I129" i="2"/>
  <c r="H129" i="2"/>
  <c r="I128" i="2"/>
  <c r="H128" i="2"/>
  <c r="I127" i="2"/>
  <c r="H127" i="2"/>
  <c r="I126" i="2"/>
  <c r="H126" i="2"/>
  <c r="I125" i="2"/>
  <c r="H125" i="2"/>
  <c r="I124" i="2"/>
  <c r="H124" i="2"/>
  <c r="I123" i="2"/>
  <c r="H123" i="2"/>
  <c r="I122" i="2"/>
  <c r="H122" i="2"/>
  <c r="I121" i="2"/>
  <c r="H121" i="2"/>
  <c r="I120" i="2"/>
  <c r="H120" i="2"/>
  <c r="I119" i="2"/>
  <c r="H119" i="2"/>
  <c r="I118" i="2"/>
  <c r="H118" i="2"/>
  <c r="I117" i="2"/>
  <c r="H117" i="2"/>
  <c r="I116" i="2"/>
  <c r="H116" i="2"/>
  <c r="I115" i="2"/>
  <c r="H115" i="2"/>
  <c r="I114" i="2"/>
  <c r="H114" i="2"/>
  <c r="I113" i="2"/>
  <c r="H113" i="2"/>
  <c r="I112" i="2"/>
  <c r="H112" i="2"/>
  <c r="I111" i="2"/>
  <c r="H111" i="2"/>
  <c r="I110" i="2"/>
  <c r="H110" i="2"/>
  <c r="I109" i="2"/>
  <c r="H109" i="2"/>
  <c r="I108" i="2"/>
  <c r="H108" i="2"/>
  <c r="I107" i="2"/>
  <c r="H107" i="2"/>
  <c r="I106" i="2"/>
  <c r="H106" i="2"/>
  <c r="I105" i="2"/>
  <c r="H105" i="2"/>
  <c r="I104" i="2"/>
  <c r="H104" i="2"/>
  <c r="I103" i="2"/>
  <c r="H103" i="2"/>
  <c r="I102" i="2"/>
  <c r="H102" i="2"/>
  <c r="I101" i="2"/>
  <c r="H101" i="2"/>
  <c r="I100" i="2"/>
  <c r="H100" i="2"/>
  <c r="I99" i="2"/>
  <c r="H99" i="2"/>
  <c r="I98" i="2"/>
  <c r="H98" i="2"/>
  <c r="I97" i="2"/>
  <c r="H97" i="2"/>
  <c r="I96" i="2"/>
  <c r="H96" i="2"/>
  <c r="I95" i="2"/>
  <c r="H95" i="2"/>
  <c r="I94" i="2"/>
  <c r="H94" i="2"/>
  <c r="I93" i="2"/>
  <c r="H93" i="2"/>
  <c r="I92" i="2"/>
  <c r="H92" i="2"/>
  <c r="I91" i="2"/>
  <c r="H91" i="2"/>
  <c r="I90" i="2"/>
  <c r="H90" i="2"/>
  <c r="I89" i="2"/>
  <c r="H89" i="2"/>
  <c r="I88" i="2"/>
  <c r="H88" i="2"/>
  <c r="I87" i="2"/>
  <c r="H87" i="2"/>
  <c r="I86" i="2"/>
  <c r="H86" i="2"/>
  <c r="I85" i="2"/>
  <c r="H85" i="2"/>
  <c r="I84" i="2"/>
  <c r="H84" i="2"/>
  <c r="I83" i="2"/>
  <c r="H83" i="2"/>
  <c r="I82" i="2"/>
  <c r="H82" i="2"/>
  <c r="I81" i="2"/>
  <c r="H81" i="2"/>
  <c r="I80" i="2"/>
  <c r="H80" i="2"/>
  <c r="I79" i="2"/>
  <c r="H79" i="2"/>
  <c r="I78" i="2"/>
  <c r="H78" i="2"/>
  <c r="I77" i="2"/>
  <c r="H77" i="2"/>
  <c r="I76" i="2"/>
  <c r="H76" i="2"/>
  <c r="I75" i="2"/>
  <c r="H75" i="2"/>
  <c r="I74" i="2"/>
  <c r="H74" i="2"/>
  <c r="I73" i="2"/>
  <c r="H73" i="2"/>
  <c r="I72" i="2"/>
  <c r="H72" i="2"/>
  <c r="I71" i="2"/>
  <c r="H71" i="2"/>
  <c r="I70" i="2"/>
  <c r="H70" i="2"/>
  <c r="I69" i="2"/>
  <c r="H69" i="2"/>
  <c r="I68" i="2"/>
  <c r="H68" i="2"/>
  <c r="I67" i="2"/>
  <c r="H67" i="2"/>
  <c r="I66" i="2"/>
  <c r="H66" i="2"/>
  <c r="I65" i="2"/>
  <c r="H65" i="2"/>
  <c r="I64" i="2"/>
  <c r="H64" i="2"/>
  <c r="I63" i="2"/>
  <c r="H63" i="2"/>
  <c r="I62" i="2"/>
  <c r="H62" i="2"/>
  <c r="I61" i="2"/>
  <c r="H61" i="2"/>
  <c r="I60" i="2"/>
  <c r="H60" i="2"/>
  <c r="I59" i="2"/>
  <c r="H59" i="2"/>
  <c r="I58" i="2"/>
  <c r="H58" i="2"/>
  <c r="I57" i="2"/>
  <c r="H57" i="2"/>
  <c r="I56" i="2"/>
  <c r="H56" i="2"/>
  <c r="I55" i="2"/>
  <c r="H55" i="2"/>
  <c r="I54" i="2"/>
  <c r="H54" i="2"/>
  <c r="I53" i="2"/>
  <c r="H53" i="2"/>
  <c r="I52" i="2"/>
  <c r="H52" i="2"/>
  <c r="I51" i="2"/>
  <c r="H51" i="2"/>
  <c r="I50" i="2"/>
  <c r="H50" i="2"/>
  <c r="I49" i="2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D15" i="7" l="1"/>
  <c r="D4" i="7"/>
  <c r="E11" i="5"/>
  <c r="B6" i="7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0" i="5"/>
  <c r="E9" i="5"/>
  <c r="E8" i="5"/>
  <c r="E7" i="5"/>
  <c r="E6" i="5"/>
  <c r="D3" i="7"/>
  <c r="D6" i="7" s="1"/>
  <c r="D5" i="7"/>
  <c r="C6" i="7"/>
  <c r="H22" i="7" l="1"/>
  <c r="H21" i="7"/>
  <c r="H23" i="7"/>
  <c r="C13" i="7"/>
  <c r="C14" i="7"/>
  <c r="C12" i="7"/>
  <c r="B12" i="7"/>
  <c r="G21" i="7"/>
  <c r="B21" i="7" s="1"/>
  <c r="G22" i="7"/>
  <c r="B22" i="7" s="1"/>
  <c r="G23" i="7"/>
  <c r="B23" i="7" s="1"/>
  <c r="B13" i="7"/>
  <c r="D13" i="7" s="1"/>
  <c r="B14" i="7"/>
  <c r="D14" i="7" s="1"/>
  <c r="C23" i="7" l="1"/>
  <c r="D12" i="7"/>
  <c r="C21" i="7"/>
  <c r="C22" i="7"/>
</calcChain>
</file>

<file path=xl/sharedStrings.xml><?xml version="1.0" encoding="utf-8"?>
<sst xmlns="http://schemas.openxmlformats.org/spreadsheetml/2006/main" count="3131" uniqueCount="134">
  <si>
    <t>Отдел</t>
  </si>
  <si>
    <t>Категория</t>
  </si>
  <si>
    <t>Подкатегория</t>
  </si>
  <si>
    <t>Бренд</t>
  </si>
  <si>
    <t>Итого</t>
  </si>
  <si>
    <t>Без торговой марки</t>
  </si>
  <si>
    <t>Веселый молочник</t>
  </si>
  <si>
    <t>Масложировые продукты</t>
  </si>
  <si>
    <t>Масло сливочное</t>
  </si>
  <si>
    <t>Молоко стерилизованное</t>
  </si>
  <si>
    <t>Private Label</t>
  </si>
  <si>
    <t>Домик в деревне</t>
  </si>
  <si>
    <t>М</t>
  </si>
  <si>
    <t>Вязкие молочные десерты</t>
  </si>
  <si>
    <t>Чудо</t>
  </si>
  <si>
    <t>Пудинг</t>
  </si>
  <si>
    <t>Рыжий АП</t>
  </si>
  <si>
    <t>Bio-Max</t>
  </si>
  <si>
    <t>Жидкие молочные десерты</t>
  </si>
  <si>
    <t>Молоко ароматизированное</t>
  </si>
  <si>
    <t>Молочный коктейль</t>
  </si>
  <si>
    <t>Сок с молоком</t>
  </si>
  <si>
    <t>Neo Мажитель</t>
  </si>
  <si>
    <t>Сок с сывороткой</t>
  </si>
  <si>
    <t>Йогурты вязкие</t>
  </si>
  <si>
    <t>Йогурт вязкий живой</t>
  </si>
  <si>
    <t>Йогурт вязкий термизированный</t>
  </si>
  <si>
    <t>Фругурт</t>
  </si>
  <si>
    <t>Йогурты питьевые</t>
  </si>
  <si>
    <t>Йогурт питьевой</t>
  </si>
  <si>
    <t>Агуша</t>
  </si>
  <si>
    <t>Лада</t>
  </si>
  <si>
    <t>Neo 2 Bio</t>
  </si>
  <si>
    <t>Йогурт с соком</t>
  </si>
  <si>
    <t>Neo Мажитель fresh</t>
  </si>
  <si>
    <t>Наш доктор</t>
  </si>
  <si>
    <t>Творожные десерты</t>
  </si>
  <si>
    <t>Творог взбитый</t>
  </si>
  <si>
    <t>Творог фруктовый</t>
  </si>
  <si>
    <t>Творожная масса</t>
  </si>
  <si>
    <t>Функциональные продукты</t>
  </si>
  <si>
    <t>Функциональные напитки</t>
  </si>
  <si>
    <t>Neo Имунеле</t>
  </si>
  <si>
    <t>HoReCa</t>
  </si>
  <si>
    <t>Отдел по работе с дистрибьютерами</t>
  </si>
  <si>
    <t>Сети</t>
  </si>
  <si>
    <t>Соцпитание</t>
  </si>
  <si>
    <t>Центральный регион</t>
  </si>
  <si>
    <t>33 коровы</t>
  </si>
  <si>
    <t>Пастушок</t>
  </si>
  <si>
    <t>Другие жидкие кисломолочные продукты</t>
  </si>
  <si>
    <t>Актилайф</t>
  </si>
  <si>
    <t>33 удовольствия</t>
  </si>
  <si>
    <t>Шпаргалка</t>
  </si>
  <si>
    <t>тн</t>
  </si>
  <si>
    <t>т.р.</t>
  </si>
  <si>
    <t>Общий итог</t>
  </si>
  <si>
    <t>ТП 1</t>
  </si>
  <si>
    <t>ТП 2</t>
  </si>
  <si>
    <t>ТП 3</t>
  </si>
  <si>
    <t>ТП 4</t>
  </si>
  <si>
    <t>ТП 5</t>
  </si>
  <si>
    <t>ТП 1 Итог</t>
  </si>
  <si>
    <t>ТП 2 Итог</t>
  </si>
  <si>
    <t>ТП 3 Итог</t>
  </si>
  <si>
    <t>ТП 4 Итог</t>
  </si>
  <si>
    <t>ТП 5 Итог</t>
  </si>
  <si>
    <t>Данные</t>
  </si>
  <si>
    <t>Торговая площадка</t>
  </si>
  <si>
    <t>план</t>
  </si>
  <si>
    <t>план, тн</t>
  </si>
  <si>
    <t>Продукт 1</t>
  </si>
  <si>
    <t>Продукт 2</t>
  </si>
  <si>
    <t>Клиент 1</t>
  </si>
  <si>
    <t>Клиент 2</t>
  </si>
  <si>
    <t>Клиент 3</t>
  </si>
  <si>
    <t>Задание 1</t>
  </si>
  <si>
    <t>Таблица 1: История продаж за 1 месяц</t>
  </si>
  <si>
    <t>Таблица 2</t>
  </si>
  <si>
    <t>Таблица 3</t>
  </si>
  <si>
    <t>Задание 2</t>
  </si>
  <si>
    <t>Заданы суммарные плановые объемы продаж по продуктам (табл. 2). На основании имеющейся истории продаж (табл. 1) необходимо распределить эти объемы по клиентам.</t>
  </si>
  <si>
    <t>Заданы суммарные плановые объемы продаж по продуктам, а также суммарные плановые объемы продаж по клиентам (табл. 3). На основании имеющейся истории продаж (табл. 1) необходимо распределить эти объемы по сочетанию клиент/продукт.</t>
  </si>
  <si>
    <t>Задание 3</t>
  </si>
  <si>
    <t>история</t>
  </si>
  <si>
    <t>Таблица 4: План продаж</t>
  </si>
  <si>
    <t>Таблица 5: История продаж</t>
  </si>
  <si>
    <t>Задание 4</t>
  </si>
  <si>
    <r>
      <t xml:space="preserve">На основании заполненной таблицы 5 (лист "Прогноз") необходимо построить </t>
    </r>
    <r>
      <rPr>
        <b/>
        <sz val="12"/>
        <rFont val="Arial Cyr"/>
        <charset val="204"/>
      </rPr>
      <t>сводную таблицу</t>
    </r>
    <r>
      <rPr>
        <sz val="11"/>
        <rFont val="Arial Cyr"/>
        <charset val="204"/>
      </rPr>
      <t xml:space="preserve"> по образцу таблицы 6, представленной на текущем листе.
При построении сводной таблицы необходимо воспроизвести в том числе цветовое форматирование, форматирование значений элементов данных, а также вычисляемое поле.</t>
    </r>
  </si>
  <si>
    <t>Задание 5</t>
  </si>
  <si>
    <t>Таблица 7</t>
  </si>
  <si>
    <t>история, тн</t>
  </si>
  <si>
    <t>расхождение истории и плана, %</t>
  </si>
  <si>
    <t>На основании заполненной таблицы 5 (лист "Прогноз") необходимо построить таблицу по образцу таблицы 7, представленной на текущем листе. В таблице 7 указываются только данные в тоннаже, отсутствует продуктовая характеристика Подкатегория.</t>
  </si>
  <si>
    <r>
      <t xml:space="preserve">На листе "План" в таблице 4 заданы плановые объемы продаж в весовом и стоимостном выражении в разрезе </t>
    </r>
    <r>
      <rPr>
        <b/>
        <sz val="11"/>
        <rFont val="Arial Cyr"/>
        <charset val="204"/>
      </rPr>
      <t>Торговой площадки</t>
    </r>
    <r>
      <rPr>
        <sz val="10"/>
        <rFont val="Arial Cyr"/>
        <charset val="204"/>
      </rPr>
      <t xml:space="preserve"> (клиентская характеристика) и </t>
    </r>
    <r>
      <rPr>
        <b/>
        <sz val="11"/>
        <rFont val="Arial Cyr"/>
        <charset val="204"/>
      </rPr>
      <t>Категории</t>
    </r>
    <r>
      <rPr>
        <sz val="10"/>
        <rFont val="Arial Cyr"/>
        <charset val="204"/>
      </rPr>
      <t xml:space="preserve"> (продуктовая характеристика).
Одновременно существует история продаж в весовом и стоимостном выражении в более детализированном виде (табл. 5 текущего листа). К </t>
    </r>
    <r>
      <rPr>
        <b/>
        <sz val="11"/>
        <rFont val="Arial Cyr"/>
        <charset val="204"/>
      </rPr>
      <t>Торговой площадке</t>
    </r>
    <r>
      <rPr>
        <sz val="10"/>
        <rFont val="Arial Cyr"/>
        <charset val="204"/>
      </rPr>
      <t xml:space="preserve"> добавляется детализация по Отделам, к </t>
    </r>
    <r>
      <rPr>
        <b/>
        <sz val="11"/>
        <rFont val="Arial Cyr"/>
        <charset val="204"/>
      </rPr>
      <t>Категории</t>
    </r>
    <r>
      <rPr>
        <sz val="10"/>
        <rFont val="Arial Cyr"/>
        <charset val="204"/>
      </rPr>
      <t xml:space="preserve"> добавляется детализация по Подкатегориям и Брендам.
Необходимо распределить план продаж по детализации, показанной в таблице 5, опираясь в расчетах на долевое соотношение, заданное в истории продаж. В итоге расчитанными значениями должны быть заполнены столбцы H и I текущего листа.
Примечание: все формулы, используемые в расчетах необходимо сохранить.</t>
    </r>
  </si>
  <si>
    <t>Значения</t>
  </si>
  <si>
    <t xml:space="preserve"> история, тн</t>
  </si>
  <si>
    <t xml:space="preserve"> план, тн</t>
  </si>
  <si>
    <t xml:space="preserve"> Расхождение истории и плана %</t>
  </si>
  <si>
    <t>зеленым выделены поля с решением</t>
  </si>
  <si>
    <t xml:space="preserve">поля с решением выделены красным цветом. </t>
  </si>
  <si>
    <r>
      <t xml:space="preserve">Решается при помощи функции </t>
    </r>
    <r>
      <rPr>
        <b/>
        <sz val="10"/>
        <color rgb="FFFF0000"/>
        <rFont val="Arial Cyr"/>
        <charset val="204"/>
      </rPr>
      <t>СУММЕСЛИМН</t>
    </r>
  </si>
  <si>
    <t>Решается при помощи инструмента "Сводная Таблица"</t>
  </si>
  <si>
    <t>Поле выделенное желтым цветом "вычисляемое поле", встроенная возможность в Сводной Таблице</t>
  </si>
  <si>
    <t>Код CU</t>
  </si>
  <si>
    <t>Неделя</t>
  </si>
  <si>
    <t>Дата</t>
  </si>
  <si>
    <t>План тн.</t>
  </si>
  <si>
    <t>Кефир</t>
  </si>
  <si>
    <t>Масло</t>
  </si>
  <si>
    <t>Творог</t>
  </si>
  <si>
    <t>Молоко</t>
  </si>
  <si>
    <t>Глазированные сырки</t>
  </si>
  <si>
    <t>Сметана</t>
  </si>
  <si>
    <t>Йогурт</t>
  </si>
  <si>
    <t>Группа Продукта</t>
  </si>
  <si>
    <t>ср</t>
  </si>
  <si>
    <t>чт</t>
  </si>
  <si>
    <t>пт</t>
  </si>
  <si>
    <t>сб</t>
  </si>
  <si>
    <t>вс</t>
  </si>
  <si>
    <t>План продаж на 43 нед</t>
  </si>
  <si>
    <t>Объем тн.</t>
  </si>
  <si>
    <t>вт</t>
  </si>
  <si>
    <t>пн</t>
  </si>
  <si>
    <t xml:space="preserve">Масло </t>
  </si>
  <si>
    <t>Товар</t>
  </si>
  <si>
    <t>Таблица1: План продаж по дням 6 нед</t>
  </si>
  <si>
    <t>Таблица 3: Распределение объемов по дням</t>
  </si>
  <si>
    <t>Таблица2: Недельный план продаж</t>
  </si>
  <si>
    <t xml:space="preserve">На листе "Данные " в таблице 2 заданы недельный плановый обьем продаж в тоннах. Также дано распределение продаж по дням (таблица 3).
Необходимо распределить план продаж (таблица 2) по дням, опираясь в расчетах на долевое соотношение, заданное в в таблица 3. Затем заполнить столбец Обьем тн. в таблице 1
</t>
  </si>
  <si>
    <t xml:space="preserve">Йогурт </t>
  </si>
  <si>
    <t xml:space="preserve">Молоко </t>
  </si>
  <si>
    <t xml:space="preserve">Творог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</si>
</sst>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10"/>
      <color indexed="10"/>
      <name val="Arial Cyr"/>
      <charset val="204"/>
    </font>
    <font>
      <b/>
      <sz val="11"/>
      <color indexed="10"/>
      <name val="Arial Cyr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sz val="9"/>
      <name val="Arial Cyr"/>
      <charset val="204"/>
    </font>
    <font>
      <sz val="10"/>
      <color rgb="FF00B050"/>
      <name val="Arial Cyr"/>
      <charset val="204"/>
    </font>
    <font>
      <b/>
      <sz val="10"/>
      <color rgb="FF00B050"/>
      <name val="Arial Cyr"/>
      <charset val="204"/>
    </font>
    <font>
      <b/>
      <sz val="9"/>
      <color theme="1"/>
      <name val="Arial Cyr"/>
      <charset val="204"/>
    </font>
    <font>
      <sz val="10"/>
      <color theme="1"/>
      <name val="Arial Cyr"/>
      <charset val="204"/>
    </font>
    <font>
      <b/>
      <sz val="10"/>
      <color theme="1"/>
      <name val="Arial Cyr"/>
      <charset val="204"/>
    </font>
    <font>
      <i/>
      <sz val="10"/>
      <color theme="1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1" xfId="0" applyFont="1" applyBorder="1" applyAlignment="1">
      <alignment horizontal="center" vertical="center" wrapText="1" shrinkToFit="1"/>
    </xf>
    <xf numFmtId="4" fontId="3" fillId="0" borderId="1" xfId="0" applyNumberFormat="1" applyFont="1" applyBorder="1" applyAlignment="1">
      <alignment horizontal="center" vertical="center" wrapText="1" shrinkToFi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/>
    <xf numFmtId="4" fontId="0" fillId="0" borderId="1" xfId="0" applyNumberFormat="1" applyBorder="1"/>
    <xf numFmtId="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0" fontId="0" fillId="0" borderId="5" xfId="0" applyNumberFormat="1" applyBorder="1"/>
    <xf numFmtId="10" fontId="0" fillId="0" borderId="6" xfId="0" applyNumberFormat="1" applyBorder="1"/>
    <xf numFmtId="0" fontId="3" fillId="2" borderId="2" xfId="0" applyFont="1" applyFill="1" applyBorder="1"/>
    <xf numFmtId="0" fontId="3" fillId="2" borderId="7" xfId="0" applyFont="1" applyFill="1" applyBorder="1"/>
    <xf numFmtId="10" fontId="3" fillId="2" borderId="5" xfId="0" applyNumberFormat="1" applyFont="1" applyFill="1" applyBorder="1"/>
    <xf numFmtId="4" fontId="0" fillId="0" borderId="2" xfId="0" applyNumberFormat="1" applyBorder="1"/>
    <xf numFmtId="4" fontId="0" fillId="0" borderId="4" xfId="0" applyNumberFormat="1" applyBorder="1"/>
    <xf numFmtId="4" fontId="3" fillId="2" borderId="2" xfId="0" applyNumberFormat="1" applyFont="1" applyFill="1" applyBorder="1"/>
    <xf numFmtId="4" fontId="0" fillId="0" borderId="8" xfId="0" applyNumberFormat="1" applyBorder="1"/>
    <xf numFmtId="4" fontId="3" fillId="2" borderId="8" xfId="0" applyNumberFormat="1" applyFont="1" applyFill="1" applyBorder="1"/>
    <xf numFmtId="0" fontId="3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2" xfId="0" pivotButton="1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pivotButton="1" applyFont="1" applyBorder="1" applyAlignment="1">
      <alignment horizontal="left" vertical="center" wrapText="1"/>
    </xf>
    <xf numFmtId="0" fontId="3" fillId="3" borderId="10" xfId="0" applyFont="1" applyFill="1" applyBorder="1"/>
    <xf numFmtId="0" fontId="3" fillId="3" borderId="11" xfId="0" applyFont="1" applyFill="1" applyBorder="1"/>
    <xf numFmtId="4" fontId="3" fillId="3" borderId="10" xfId="0" applyNumberFormat="1" applyFont="1" applyFill="1" applyBorder="1"/>
    <xf numFmtId="4" fontId="3" fillId="3" borderId="12" xfId="0" applyNumberFormat="1" applyFont="1" applyFill="1" applyBorder="1"/>
    <xf numFmtId="10" fontId="3" fillId="3" borderId="13" xfId="0" applyNumberFormat="1" applyFont="1" applyFill="1" applyBorder="1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/>
    <xf numFmtId="0" fontId="5" fillId="0" borderId="0" xfId="0" applyFont="1"/>
    <xf numFmtId="0" fontId="6" fillId="0" borderId="0" xfId="0" applyFont="1"/>
    <xf numFmtId="0" fontId="3" fillId="0" borderId="0" xfId="0" applyFont="1"/>
    <xf numFmtId="4" fontId="9" fillId="0" borderId="1" xfId="0" applyNumberFormat="1" applyFont="1" applyBorder="1"/>
    <xf numFmtId="1" fontId="10" fillId="0" borderId="1" xfId="0" applyNumberFormat="1" applyFont="1" applyBorder="1"/>
    <xf numFmtId="9" fontId="0" fillId="0" borderId="0" xfId="1" applyFont="1" applyBorder="1"/>
    <xf numFmtId="1" fontId="0" fillId="0" borderId="0" xfId="0" applyNumberFormat="1"/>
    <xf numFmtId="9" fontId="0" fillId="0" borderId="0" xfId="0" applyNumberFormat="1"/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/>
    <xf numFmtId="9" fontId="0" fillId="0" borderId="0" xfId="1" applyFont="1"/>
    <xf numFmtId="2" fontId="0" fillId="0" borderId="0" xfId="0" applyNumberFormat="1"/>
    <xf numFmtId="0" fontId="0" fillId="0" borderId="0" xfId="0" pivotButton="1"/>
    <xf numFmtId="0" fontId="0" fillId="4" borderId="0" xfId="0" applyFill="1"/>
    <xf numFmtId="4" fontId="0" fillId="4" borderId="0" xfId="0" applyNumberFormat="1" applyFill="1"/>
    <xf numFmtId="10" fontId="0" fillId="4" borderId="0" xfId="0" applyNumberFormat="1" applyFill="1"/>
    <xf numFmtId="10" fontId="0" fillId="0" borderId="0" xfId="1" applyNumberFormat="1" applyFont="1"/>
    <xf numFmtId="0" fontId="11" fillId="0" borderId="0" xfId="0" applyFont="1"/>
    <xf numFmtId="0" fontId="11" fillId="0" borderId="0" xfId="0" pivotButton="1" applyFont="1"/>
    <xf numFmtId="4" fontId="11" fillId="0" borderId="0" xfId="0" applyNumberFormat="1" applyFont="1"/>
    <xf numFmtId="2" fontId="0" fillId="4" borderId="0" xfId="0" applyNumberFormat="1" applyFill="1"/>
    <xf numFmtId="1" fontId="13" fillId="0" borderId="1" xfId="0" applyNumberFormat="1" applyFont="1" applyBorder="1"/>
    <xf numFmtId="0" fontId="12" fillId="0" borderId="0" xfId="0" applyFont="1"/>
    <xf numFmtId="0" fontId="9" fillId="0" borderId="0" xfId="0" applyFont="1"/>
    <xf numFmtId="0" fontId="0" fillId="5" borderId="0" xfId="0" applyFill="1"/>
    <xf numFmtId="0" fontId="0" fillId="6" borderId="0" xfId="0" applyFill="1"/>
    <xf numFmtId="164" fontId="0" fillId="0" borderId="0" xfId="0" applyNumberFormat="1"/>
    <xf numFmtId="164" fontId="0" fillId="0" borderId="0" xfId="2" applyFont="1" applyFill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14" fontId="15" fillId="0" borderId="0" xfId="0" applyNumberFormat="1" applyFont="1"/>
    <xf numFmtId="164" fontId="15" fillId="0" borderId="0" xfId="2" applyFont="1" applyFill="1"/>
    <xf numFmtId="165" fontId="0" fillId="0" borderId="0" xfId="2" applyNumberFormat="1" applyFont="1" applyFill="1"/>
    <xf numFmtId="0" fontId="11" fillId="0" borderId="1" xfId="0" applyFont="1" applyBorder="1"/>
    <xf numFmtId="9" fontId="11" fillId="0" borderId="1" xfId="1" applyFont="1" applyFill="1" applyBorder="1"/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0" fillId="0" borderId="0" xfId="0" applyAlignment="1">
      <alignment wrapText="1"/>
    </xf>
    <xf numFmtId="4" fontId="3" fillId="0" borderId="14" xfId="0" applyNumberFormat="1" applyFont="1" applyBorder="1" applyAlignment="1">
      <alignment horizontal="center"/>
    </xf>
    <xf numFmtId="4" fontId="3" fillId="0" borderId="15" xfId="0" applyNumberFormat="1" applyFont="1" applyBorder="1" applyAlignment="1">
      <alignment horizontal="center"/>
    </xf>
    <xf numFmtId="0" fontId="7" fillId="0" borderId="16" xfId="0" applyFont="1" applyBorder="1" applyAlignment="1">
      <alignment wrapText="1"/>
    </xf>
    <xf numFmtId="0" fontId="7" fillId="0" borderId="0" xfId="0" applyFont="1" applyAlignment="1">
      <alignment wrapText="1"/>
    </xf>
    <xf numFmtId="0" fontId="15" fillId="0" borderId="0" xfId="0" applyFont="1" applyAlignment="1">
      <alignment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6">
    <dxf>
      <font>
        <sz val="9"/>
      </font>
    </dxf>
    <dxf>
      <fill>
        <patternFill patternType="solid">
          <bgColor rgb="FFFFFF00"/>
        </patternFill>
      </fill>
    </dxf>
    <dxf>
      <numFmt numFmtId="14" formatCode="0.00%"/>
    </dxf>
    <dxf>
      <numFmt numFmtId="4" formatCode="#,##0.00"/>
    </dxf>
    <dxf>
      <numFmt numFmtId="4" formatCode="#,##0.00"/>
    </dxf>
    <dxf>
      <fill>
        <patternFill patternType="solid">
          <bgColor theme="0" tint="-0.149998474074526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elousov, Yuriy A {WBD}" refreshedDate="42289.625640509257" createdVersion="4" refreshedVersion="4" minRefreshableVersion="3" recordCount="227" xr:uid="{00000000-000A-0000-FFFF-FFFF00000000}">
  <cacheSource type="worksheet">
    <worksheetSource ref="A6:I233" sheet="Прогноз"/>
  </cacheSource>
  <cacheFields count="10">
    <cacheField name="Торговая площадка" numFmtId="0">
      <sharedItems count="5">
        <s v="ТП 1"/>
        <s v="ТП 2"/>
        <s v="ТП 3"/>
        <s v="ТП 4"/>
        <s v="ТП 5"/>
      </sharedItems>
    </cacheField>
    <cacheField name="Отдел" numFmtId="0">
      <sharedItems count="6">
        <s v="Итого"/>
        <s v="HoReCa"/>
        <s v="Отдел по работе с дистрибьютерами"/>
        <s v="Сети"/>
        <s v="Соцпитание"/>
        <s v="Центральный регион"/>
      </sharedItems>
    </cacheField>
    <cacheField name="Категория" numFmtId="0">
      <sharedItems count="9">
        <s v="Масложировые продукты"/>
        <s v="Молоко стерилизованное"/>
        <s v="Вязкие молочные десерты"/>
        <s v="Жидкие молочные десерты"/>
        <s v="Йогурты вязкие"/>
        <s v="Йогурты питьевые"/>
        <s v="Творожные десерты"/>
        <s v="Функциональные продукты"/>
        <s v="Другие жидкие кисломолочные продукты"/>
      </sharedItems>
    </cacheField>
    <cacheField name="Подкатегория" numFmtId="0">
      <sharedItems/>
    </cacheField>
    <cacheField name="Бренд" numFmtId="0">
      <sharedItems count="21">
        <s v="Веселый молочник"/>
        <s v="Private Label"/>
        <s v="Чудо"/>
        <s v="Рыжий АП"/>
        <s v="Neo Мажитель"/>
        <s v="Bio-Max"/>
        <s v="Фругурт"/>
        <s v="Neo 2 Bio"/>
        <s v="Агуша"/>
        <s v="Лада"/>
        <s v="Neo Мажитель fresh"/>
        <s v="Без торговой марки"/>
        <s v="Домик в деревне"/>
        <s v="М"/>
        <s v="Neo Имунеле"/>
        <s v="Наш доктор"/>
        <s v="Актилайф"/>
        <s v="33 удовольствия"/>
        <s v="Пастушок"/>
        <s v="33 коровы"/>
        <s v="Шпаргалка"/>
      </sharedItems>
    </cacheField>
    <cacheField name="история, тн" numFmtId="4">
      <sharedItems containsSemiMixedTypes="0" containsString="0" containsNumber="1" minValue="4.0000000000000001E-3" maxValue="5350"/>
    </cacheField>
    <cacheField name="т.р." numFmtId="4">
      <sharedItems containsSemiMixedTypes="0" containsString="0" containsNumber="1" minValue="0.32427999999999996" maxValue="109949.95997915944"/>
    </cacheField>
    <cacheField name="план, тн" numFmtId="4">
      <sharedItems containsSemiMixedTypes="0" containsString="0" containsNumber="1" minValue="4.486666666666664E-3" maxValue="5974.1666666666633"/>
    </cacheField>
    <cacheField name="т.р.2" numFmtId="4">
      <sharedItems containsSemiMixedTypes="0" containsString="0" containsNumber="1" minValue="0.37021966666666639" maxValue="124976.45450964449"/>
    </cacheField>
    <cacheField name="Расхождение %" numFmtId="0" formula="'история, тн'/'план, тн'-1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7">
  <r>
    <x v="0"/>
    <x v="0"/>
    <x v="0"/>
    <s v="Масло сливочное"/>
    <x v="0"/>
    <n v="1.0730769230769231E-2"/>
    <n v="1.073076923076923"/>
    <n v="1.1052692307692309E-2"/>
    <n v="1.1267307692307693"/>
  </r>
  <r>
    <x v="0"/>
    <x v="0"/>
    <x v="1"/>
    <s v="Молоко стерилизованное"/>
    <x v="1"/>
    <n v="1623.5367692307691"/>
    <n v="28615.470327312833"/>
    <n v="1639.7721369230769"/>
    <n v="29473.934437132219"/>
  </r>
  <r>
    <x v="1"/>
    <x v="0"/>
    <x v="2"/>
    <s v="Пудинг"/>
    <x v="2"/>
    <n v="7.8421249999999993"/>
    <n v="413.50790038999997"/>
    <n v="8.1558099999999989"/>
    <n v="438.31837441340002"/>
  </r>
  <r>
    <x v="1"/>
    <x v="0"/>
    <x v="3"/>
    <s v="Молоко ароматизированное"/>
    <x v="3"/>
    <n v="6.1903709999999998"/>
    <n v="291.57773922999996"/>
    <n v="6.4173512699999993"/>
    <n v="308.10047778636658"/>
  </r>
  <r>
    <x v="1"/>
    <x v="0"/>
    <x v="3"/>
    <s v="Молоко ароматизированное"/>
    <x v="2"/>
    <n v="23.413632"/>
    <n v="917.74922291999974"/>
    <n v="24.272131839999997"/>
    <n v="969.75501221879961"/>
  </r>
  <r>
    <x v="1"/>
    <x v="0"/>
    <x v="3"/>
    <s v="Молочный коктейль"/>
    <x v="2"/>
    <n v="10.365489899999998"/>
    <n v="473.95884417999986"/>
    <n v="10.745557862999997"/>
    <n v="500.81651201686645"/>
  </r>
  <r>
    <x v="1"/>
    <x v="0"/>
    <x v="3"/>
    <s v="Сок с молоком"/>
    <x v="4"/>
    <n v="62.138100000000009"/>
    <n v="2347.2820900000002"/>
    <n v="64.416497000000007"/>
    <n v="2480.2947417666669"/>
  </r>
  <r>
    <x v="1"/>
    <x v="0"/>
    <x v="4"/>
    <s v="Йогурт вязкий живой"/>
    <x v="5"/>
    <n v="5.5826009984893332"/>
    <n v="287.64139272530412"/>
    <n v="5.8152093734263888"/>
    <n v="305.37927861003124"/>
  </r>
  <r>
    <x v="1"/>
    <x v="0"/>
    <x v="4"/>
    <s v="Йогурт вязкий живой"/>
    <x v="2"/>
    <n v="5.7934767307692292"/>
    <n v="270.38180601639192"/>
    <n v="6.0348715945512801"/>
    <n v="287.0553507207361"/>
  </r>
  <r>
    <x v="1"/>
    <x v="0"/>
    <x v="4"/>
    <s v="Йогурт вязкий термизированный"/>
    <x v="6"/>
    <n v="5.0430513533539383"/>
    <n v="233.68202391468614"/>
    <n v="5.2531784930770193"/>
    <n v="248.09241538942516"/>
  </r>
  <r>
    <x v="1"/>
    <x v="0"/>
    <x v="4"/>
    <s v="Йогурт вязкий термизированный"/>
    <x v="2"/>
    <n v="19.458370791588123"/>
    <n v="1054.0989216009766"/>
    <n v="20.269136241237629"/>
    <n v="1119.101688433037"/>
  </r>
  <r>
    <x v="1"/>
    <x v="0"/>
    <x v="5"/>
    <s v="Йогурт питьевой"/>
    <x v="7"/>
    <n v="7.3031448562703982"/>
    <n v="448.69103849216191"/>
    <n v="7.6439582828963495"/>
    <n v="478.60377439163938"/>
  </r>
  <r>
    <x v="1"/>
    <x v="0"/>
    <x v="5"/>
    <s v="Йогурт питьевой"/>
    <x v="8"/>
    <n v="7.9353973652802523"/>
    <n v="758.53436224015184"/>
    <n v="8.3057159089933297"/>
    <n v="809.1033197228287"/>
  </r>
  <r>
    <x v="1"/>
    <x v="0"/>
    <x v="5"/>
    <s v="Йогурт питьевой"/>
    <x v="9"/>
    <n v="2.3325"/>
    <n v="58.758944340000014"/>
    <n v="2.4413500000000004"/>
    <n v="62.676207296000022"/>
  </r>
  <r>
    <x v="1"/>
    <x v="0"/>
    <x v="5"/>
    <s v="Йогурт питьевой"/>
    <x v="6"/>
    <n v="2.1260000000000003"/>
    <n v="53.532023100000004"/>
    <n v="2.2252133333333335"/>
    <n v="57.100824640000006"/>
  </r>
  <r>
    <x v="1"/>
    <x v="0"/>
    <x v="5"/>
    <s v="Йогурт питьевой"/>
    <x v="2"/>
    <n v="23.146281575571983"/>
    <n v="1026.7638025446608"/>
    <n v="24.226441382432011"/>
    <n v="1095.214722714305"/>
  </r>
  <r>
    <x v="1"/>
    <x v="0"/>
    <x v="5"/>
    <s v="Йогурт с соком"/>
    <x v="10"/>
    <n v="7.9268549999999989"/>
    <n v="433.25525368894756"/>
    <n v="8.2967748999999991"/>
    <n v="462.13893726821073"/>
  </r>
  <r>
    <x v="1"/>
    <x v="0"/>
    <x v="0"/>
    <s v="Масло сливочное"/>
    <x v="11"/>
    <n v="0.16692307692307695"/>
    <n v="15.857024615384617"/>
    <n v="0.17554743589743591"/>
    <n v="16.993444712820512"/>
  </r>
  <r>
    <x v="1"/>
    <x v="0"/>
    <x v="0"/>
    <s v="Масло сливочное"/>
    <x v="0"/>
    <n v="5.6571999999999996"/>
    <n v="622.01889000000006"/>
    <n v="5.9494886666666655"/>
    <n v="666.59691045"/>
  </r>
  <r>
    <x v="1"/>
    <x v="0"/>
    <x v="1"/>
    <s v="Молоко стерилизованное"/>
    <x v="5"/>
    <n v="1.4027364000000002"/>
    <n v="44.599222720000007"/>
    <n v="1.4822247960000003"/>
    <n v="48.018496461866675"/>
  </r>
  <r>
    <x v="1"/>
    <x v="0"/>
    <x v="1"/>
    <s v="Молоко стерилизованное"/>
    <x v="8"/>
    <n v="5.4881305999999999"/>
    <n v="237.44753000000003"/>
    <n v="5.7991246673333334"/>
    <n v="255.65184063333336"/>
  </r>
  <r>
    <x v="1"/>
    <x v="0"/>
    <x v="1"/>
    <s v="Молоко стерилизованное"/>
    <x v="0"/>
    <n v="2.5430000000000001"/>
    <n v="60.804476240000014"/>
    <n v="2.6871033333333338"/>
    <n v="65.466152751733347"/>
  </r>
  <r>
    <x v="1"/>
    <x v="0"/>
    <x v="1"/>
    <s v="Молоко стерилизованное"/>
    <x v="12"/>
    <n v="12.53375"/>
    <n v="331.62260040000001"/>
    <n v="13.243995833333333"/>
    <n v="357.04699976400002"/>
  </r>
  <r>
    <x v="1"/>
    <x v="0"/>
    <x v="1"/>
    <s v="Молоко стерилизованное"/>
    <x v="13"/>
    <n v="1.829"/>
    <n v="38.583620799999991"/>
    <n v="1.9326433333333335"/>
    <n v="41.541698394666653"/>
  </r>
  <r>
    <x v="1"/>
    <x v="0"/>
    <x v="6"/>
    <s v="Творог взбитый"/>
    <x v="2"/>
    <n v="14.128625000000003"/>
    <n v="1665.9864283000002"/>
    <n v="14.999890208333335"/>
    <n v="1802.0419866111667"/>
  </r>
  <r>
    <x v="1"/>
    <x v="0"/>
    <x v="6"/>
    <s v="Творог фруктовый"/>
    <x v="7"/>
    <n v="0.99913499999999988"/>
    <n v="110.99813000000003"/>
    <n v="1.0607483249999998"/>
    <n v="120.06297728333337"/>
  </r>
  <r>
    <x v="1"/>
    <x v="0"/>
    <x v="6"/>
    <s v="Творог фруктовый"/>
    <x v="8"/>
    <n v="13.754100000000001"/>
    <n v="1929.3193700000002"/>
    <n v="14.6022695"/>
    <n v="2086.8804518833335"/>
  </r>
  <r>
    <x v="1"/>
    <x v="0"/>
    <x v="6"/>
    <s v="Творог фруктовый"/>
    <x v="11"/>
    <n v="0.77560000000000007"/>
    <n v="60.004721260000011"/>
    <n v="0.82342866666666659"/>
    <n v="64.905106829566677"/>
  </r>
  <r>
    <x v="1"/>
    <x v="0"/>
    <x v="6"/>
    <s v="Творог фруктовый"/>
    <x v="2"/>
    <n v="4.6789550000000002"/>
    <n v="435.98964191999994"/>
    <n v="4.9674905583333322"/>
    <n v="471.59546267679991"/>
  </r>
  <r>
    <x v="1"/>
    <x v="0"/>
    <x v="6"/>
    <s v="Творожная масса"/>
    <x v="11"/>
    <n v="1.5720000000000001"/>
    <n v="126.34550999999999"/>
    <n v="1.6689399999999999"/>
    <n v="136.66372664999997"/>
  </r>
  <r>
    <x v="1"/>
    <x v="0"/>
    <x v="7"/>
    <s v="Функциональные напитки"/>
    <x v="14"/>
    <n v="10.982100000000003"/>
    <n v="1248.0594700000001"/>
    <n v="11.714240000000002"/>
    <n v="1356.224624066667"/>
  </r>
  <r>
    <x v="1"/>
    <x v="0"/>
    <x v="7"/>
    <s v="Функциональные напитки"/>
    <x v="8"/>
    <n v="1.0660423076923078"/>
    <n v="133.34608965503793"/>
    <n v="1.1371117948717948"/>
    <n v="144.90275075847455"/>
  </r>
  <r>
    <x v="2"/>
    <x v="1"/>
    <x v="5"/>
    <s v="Йогурт питьевой"/>
    <x v="8"/>
    <n v="0.26400000000000001"/>
    <n v="24.448919999999998"/>
    <n v="0.28291999999999995"/>
    <n v="26.690070999999996"/>
  </r>
  <r>
    <x v="2"/>
    <x v="2"/>
    <x v="5"/>
    <s v="Йогурт питьевой"/>
    <x v="8"/>
    <n v="137.19999999999999"/>
    <n v="11282.77607651693"/>
    <n v="147.03266666666661"/>
    <n v="12317.030550197647"/>
  </r>
  <r>
    <x v="2"/>
    <x v="3"/>
    <x v="5"/>
    <s v="Йогурт питьевой"/>
    <x v="8"/>
    <n v="101.4922"/>
    <n v="9538.8672599999973"/>
    <n v="108.76580766666663"/>
    <n v="10413.263425499998"/>
  </r>
  <r>
    <x v="2"/>
    <x v="4"/>
    <x v="5"/>
    <s v="Йогурт питьевой"/>
    <x v="8"/>
    <n v="39.390599999999999"/>
    <n v="2295.9932900000008"/>
    <n v="42.213592999999989"/>
    <n v="2506.4593415833342"/>
  </r>
  <r>
    <x v="2"/>
    <x v="5"/>
    <x v="5"/>
    <s v="Йогурт питьевой"/>
    <x v="8"/>
    <n v="41.392800000000001"/>
    <n v="3521.0789299999992"/>
    <n v="44.359283999999995"/>
    <n v="3843.8444985833321"/>
  </r>
  <r>
    <x v="2"/>
    <x v="1"/>
    <x v="1"/>
    <s v="Молоко стерилизованное"/>
    <x v="8"/>
    <n v="0.25367519999999999"/>
    <n v="10.15926"/>
    <n v="0.27312363200000001"/>
    <n v="11.1413218"/>
  </r>
  <r>
    <x v="2"/>
    <x v="2"/>
    <x v="1"/>
    <s v="Молоко стерилизованное"/>
    <x v="8"/>
    <n v="242.33885759999998"/>
    <n v="8689.1043899999986"/>
    <n v="260.91817001600003"/>
    <n v="9529.0511477"/>
  </r>
  <r>
    <x v="2"/>
    <x v="3"/>
    <x v="1"/>
    <s v="Молоко стерилизованное"/>
    <x v="8"/>
    <n v="205"/>
    <n v="8962.8805566885967"/>
    <n v="220.7166666666667"/>
    <n v="9829.2923438351627"/>
  </r>
  <r>
    <x v="2"/>
    <x v="4"/>
    <x v="1"/>
    <s v="Молоко стерилизованное"/>
    <x v="8"/>
    <n v="1046.3727395999999"/>
    <n v="27968.159102482987"/>
    <n v="1126.594649636"/>
    <n v="30671.747815723007"/>
  </r>
  <r>
    <x v="2"/>
    <x v="5"/>
    <x v="1"/>
    <s v="Молоко стерилизованное"/>
    <x v="8"/>
    <n v="39.812288446153836"/>
    <n v="1466.085611817276"/>
    <n v="42.864563893692299"/>
    <n v="1607.8072209596128"/>
  </r>
  <r>
    <x v="2"/>
    <x v="1"/>
    <x v="6"/>
    <s v="Творог фруктовый"/>
    <x v="8"/>
    <n v="0.13439999999999999"/>
    <n v="18.330150000000003"/>
    <n v="0.14537599999999998"/>
    <n v="20.19371525"/>
  </r>
  <r>
    <x v="2"/>
    <x v="2"/>
    <x v="6"/>
    <s v="Творог фруктовый"/>
    <x v="8"/>
    <n v="168.7"/>
    <n v="19889.337269778982"/>
    <n v="182.47716666666665"/>
    <n v="21911.419892206512"/>
  </r>
  <r>
    <x v="2"/>
    <x v="3"/>
    <x v="6"/>
    <s v="Творог фруктовый"/>
    <x v="8"/>
    <n v="101.3"/>
    <n v="14041.962511871443"/>
    <n v="109.57283333333332"/>
    <n v="15469.562033911707"/>
  </r>
  <r>
    <x v="2"/>
    <x v="4"/>
    <x v="6"/>
    <s v="Творог фруктовый"/>
    <x v="8"/>
    <n v="55.713600000000007"/>
    <n v="4716.39167"/>
    <n v="60.26354400000001"/>
    <n v="5195.8914897833338"/>
  </r>
  <r>
    <x v="2"/>
    <x v="5"/>
    <x v="6"/>
    <s v="Творог фруктовый"/>
    <x v="8"/>
    <n v="85.457400000000007"/>
    <n v="10529.939719999998"/>
    <n v="92.436420999999996"/>
    <n v="11600.483591533331"/>
  </r>
  <r>
    <x v="2"/>
    <x v="2"/>
    <x v="7"/>
    <s v="Функциональные напитки"/>
    <x v="8"/>
    <n v="17.8"/>
    <n v="1858.8454250040222"/>
    <n v="19.342666666666666"/>
    <n v="2057.1222703377848"/>
  </r>
  <r>
    <x v="2"/>
    <x v="3"/>
    <x v="7"/>
    <s v="Функциональные напитки"/>
    <x v="8"/>
    <n v="4.3910307692307677"/>
    <n v="525.09259192823242"/>
    <n v="4.7715867692307672"/>
    <n v="581.10246840057721"/>
  </r>
  <r>
    <x v="2"/>
    <x v="5"/>
    <x v="7"/>
    <s v="Функциональные напитки"/>
    <x v="8"/>
    <n v="4.674323076923077"/>
    <n v="507.29671516762897"/>
    <n v="5.0794310769230764"/>
    <n v="561.40836478550943"/>
  </r>
  <r>
    <x v="3"/>
    <x v="1"/>
    <x v="2"/>
    <s v="Пудинг"/>
    <x v="11"/>
    <n v="0.2146153846153846"/>
    <n v="5.5621153846153844"/>
    <n v="0.2342884615384615"/>
    <n v="6.1832182692307684"/>
  </r>
  <r>
    <x v="3"/>
    <x v="1"/>
    <x v="2"/>
    <s v="Пудинг"/>
    <x v="2"/>
    <n v="1.1220000000000001"/>
    <n v="51.239819760000003"/>
    <n v="1.22485"/>
    <n v="56.961599633200002"/>
  </r>
  <r>
    <x v="3"/>
    <x v="2"/>
    <x v="2"/>
    <s v="Пудинг"/>
    <x v="11"/>
    <n v="11.06986153846154"/>
    <n v="92.34109500000001"/>
    <n v="12.084598846153847"/>
    <n v="102.65251727500001"/>
  </r>
  <r>
    <x v="3"/>
    <x v="2"/>
    <x v="2"/>
    <s v="Пудинг"/>
    <x v="2"/>
    <n v="135"/>
    <n v="5822.8232527329055"/>
    <n v="147.375"/>
    <n v="6473.0385159547468"/>
  </r>
  <r>
    <x v="3"/>
    <x v="3"/>
    <x v="2"/>
    <s v="Пудинг"/>
    <x v="2"/>
    <n v="172.10787500000001"/>
    <n v="8036.7356389700035"/>
    <n v="187.88443020833333"/>
    <n v="8934.1711186549874"/>
  </r>
  <r>
    <x v="3"/>
    <x v="4"/>
    <x v="2"/>
    <s v="Пудинг"/>
    <x v="2"/>
    <n v="4.0999999999999996"/>
    <n v="173.51843820861671"/>
    <n v="4.4758333333333322"/>
    <n v="192.89466380857891"/>
  </r>
  <r>
    <x v="3"/>
    <x v="5"/>
    <x v="2"/>
    <s v="Пудинг"/>
    <x v="2"/>
    <n v="64.596000000000004"/>
    <n v="2784.5139927799996"/>
    <n v="70.517299999999992"/>
    <n v="3095.4513886404325"/>
  </r>
  <r>
    <x v="3"/>
    <x v="1"/>
    <x v="3"/>
    <s v="Молоко ароматизированное"/>
    <x v="3"/>
    <n v="0.10092288461538462"/>
    <n v="4.2630914266968318"/>
    <n v="0.11067876346153846"/>
    <n v="4.7604520931447958"/>
  </r>
  <r>
    <x v="3"/>
    <x v="1"/>
    <x v="3"/>
    <s v="Молоко ароматизированное"/>
    <x v="2"/>
    <n v="7.7296055769230785"/>
    <n v="273.03563540995651"/>
    <n v="8.4768007826923082"/>
    <n v="304.88979287445147"/>
  </r>
  <r>
    <x v="3"/>
    <x v="1"/>
    <x v="3"/>
    <s v="Молочный коктейль"/>
    <x v="12"/>
    <n v="1.0800000000000001E-2"/>
    <n v="0.44831560000000004"/>
    <n v="1.1844E-2"/>
    <n v="0.50061908666666666"/>
  </r>
  <r>
    <x v="3"/>
    <x v="1"/>
    <x v="3"/>
    <s v="Молочный коктейль"/>
    <x v="2"/>
    <n v="7.1738948076923084"/>
    <n v="258.61108670329389"/>
    <n v="7.8673713057692316"/>
    <n v="288.78238015201151"/>
  </r>
  <r>
    <x v="3"/>
    <x v="1"/>
    <x v="3"/>
    <s v="Сок с молоком"/>
    <x v="4"/>
    <n v="5.8157192307692309"/>
    <n v="193.35162823140453"/>
    <n v="6.377905423076923"/>
    <n v="215.90931819173508"/>
  </r>
  <r>
    <x v="3"/>
    <x v="2"/>
    <x v="3"/>
    <s v="Молоко ароматизированное"/>
    <x v="3"/>
    <n v="52.056883999999997"/>
    <n v="2088.5728233700002"/>
    <n v="57.089049453333324"/>
    <n v="2332.2396527631672"/>
  </r>
  <r>
    <x v="3"/>
    <x v="2"/>
    <x v="3"/>
    <s v="Молоко ароматизированное"/>
    <x v="2"/>
    <n v="379.73518600000011"/>
    <n v="11972.06287358"/>
    <n v="416.44292064666678"/>
    <n v="13368.803542164334"/>
  </r>
  <r>
    <x v="3"/>
    <x v="2"/>
    <x v="3"/>
    <s v="Молочный коктейль"/>
    <x v="12"/>
    <n v="8.6726076923076931"/>
    <n v="337.39233923076915"/>
    <n v="9.5109597692307695"/>
    <n v="376.75477880769222"/>
  </r>
  <r>
    <x v="3"/>
    <x v="2"/>
    <x v="3"/>
    <s v="Молочный коктейль"/>
    <x v="2"/>
    <n v="168.84740099999999"/>
    <n v="5604.1301330999986"/>
    <n v="185.16931642999998"/>
    <n v="6257.9453152949991"/>
  </r>
  <r>
    <x v="3"/>
    <x v="2"/>
    <x v="3"/>
    <s v="Сок с молоком"/>
    <x v="4"/>
    <n v="370"/>
    <n v="11167.127847765792"/>
    <n v="405.76666666666665"/>
    <n v="12469.959430005136"/>
  </r>
  <r>
    <x v="3"/>
    <x v="3"/>
    <x v="3"/>
    <s v="Молоко ароматизированное"/>
    <x v="3"/>
    <n v="37.614984"/>
    <n v="1611.3468794599999"/>
    <n v="41.251099119999992"/>
    <n v="1799.3373487303334"/>
  </r>
  <r>
    <x v="3"/>
    <x v="3"/>
    <x v="3"/>
    <s v="Молоко ароматизированное"/>
    <x v="2"/>
    <n v="175.39890019230771"/>
    <n v="6760.1658451424264"/>
    <n v="192.35412721089745"/>
    <n v="7548.8518604090432"/>
  </r>
  <r>
    <x v="3"/>
    <x v="3"/>
    <x v="3"/>
    <s v="Молочный коктейль"/>
    <x v="12"/>
    <n v="3.8447999999999998"/>
    <n v="165.06547830000002"/>
    <n v="4.2164640000000002"/>
    <n v="184.32311743500003"/>
  </r>
  <r>
    <x v="3"/>
    <x v="3"/>
    <x v="3"/>
    <s v="Молочный коктейль"/>
    <x v="2"/>
    <n v="55.796204884615378"/>
    <n v="2488.4413596930704"/>
    <n v="61.189838023461526"/>
    <n v="2778.7595183239287"/>
  </r>
  <r>
    <x v="3"/>
    <x v="3"/>
    <x v="3"/>
    <s v="Сок с молоком"/>
    <x v="4"/>
    <n v="223.43744807692309"/>
    <n v="7246.2169985945984"/>
    <n v="245.03640139102563"/>
    <n v="8091.6089817639686"/>
  </r>
  <r>
    <x v="3"/>
    <x v="4"/>
    <x v="3"/>
    <s v="Молоко ароматизированное"/>
    <x v="3"/>
    <n v="6.5"/>
    <n v="226.23820509622976"/>
    <n v="7.128333333333333"/>
    <n v="252.63266235745658"/>
  </r>
  <r>
    <x v="3"/>
    <x v="4"/>
    <x v="3"/>
    <s v="Молоко ароматизированное"/>
    <x v="2"/>
    <n v="35"/>
    <n v="1166.5319706363664"/>
    <n v="38.383333333333333"/>
    <n v="1302.6273672106092"/>
  </r>
  <r>
    <x v="3"/>
    <x v="4"/>
    <x v="3"/>
    <s v="Молочный коктейль"/>
    <x v="2"/>
    <n v="3.8"/>
    <n v="117.47040956116003"/>
    <n v="4.1673333333333327"/>
    <n v="131.17529067662869"/>
  </r>
  <r>
    <x v="3"/>
    <x v="4"/>
    <x v="3"/>
    <s v="Сок с молоком"/>
    <x v="4"/>
    <n v="5.3460000000000001"/>
    <n v="170.64060999999998"/>
    <n v="5.8627799999999999"/>
    <n v="190.54868116666665"/>
  </r>
  <r>
    <x v="3"/>
    <x v="5"/>
    <x v="3"/>
    <s v="Молоко ароматизированное"/>
    <x v="3"/>
    <n v="26.144019"/>
    <n v="1015.3196118799999"/>
    <n v="28.67127417"/>
    <n v="1133.7735665993332"/>
  </r>
  <r>
    <x v="3"/>
    <x v="5"/>
    <x v="3"/>
    <s v="Молоко ароматизированное"/>
    <x v="2"/>
    <n v="274.50106500000004"/>
    <n v="8908.4996277000027"/>
    <n v="301.03616795000005"/>
    <n v="9947.8245842650031"/>
  </r>
  <r>
    <x v="3"/>
    <x v="5"/>
    <x v="3"/>
    <s v="Молочный коктейль"/>
    <x v="12"/>
    <n v="1.1448"/>
    <n v="44.509577560000004"/>
    <n v="1.2554640000000001"/>
    <n v="49.702361608666671"/>
  </r>
  <r>
    <x v="3"/>
    <x v="5"/>
    <x v="3"/>
    <s v="Молочный коктейль"/>
    <x v="2"/>
    <n v="120.38302620000002"/>
    <n v="4056.9805486599989"/>
    <n v="132.02005206600001"/>
    <n v="4530.2949460036652"/>
  </r>
  <r>
    <x v="3"/>
    <x v="5"/>
    <x v="3"/>
    <s v="Сок с молоком"/>
    <x v="4"/>
    <n v="362.50080000000003"/>
    <n v="11173.586819999999"/>
    <n v="397.54254399999996"/>
    <n v="12477.171949"/>
  </r>
  <r>
    <x v="3"/>
    <x v="5"/>
    <x v="3"/>
    <s v="Сок с сывороткой"/>
    <x v="0"/>
    <n v="2.0448076923076921"/>
    <n v="27.936162692307686"/>
    <n v="2.2424724358974357"/>
    <n v="31.195381673076916"/>
  </r>
  <r>
    <x v="3"/>
    <x v="1"/>
    <x v="4"/>
    <s v="Йогурт вязкий живой"/>
    <x v="5"/>
    <n v="1.76796"/>
    <n v="67.710100499999996"/>
    <n v="1.9477025999999986"/>
    <n v="75.948162727499948"/>
  </r>
  <r>
    <x v="3"/>
    <x v="1"/>
    <x v="4"/>
    <s v="Йогурт вязкий живой"/>
    <x v="11"/>
    <n v="0.1575"/>
    <n v="6.418897320000001"/>
    <n v="0.17351249999999988"/>
    <n v="7.1998631605999961"/>
  </r>
  <r>
    <x v="3"/>
    <x v="1"/>
    <x v="4"/>
    <s v="Йогурт вязкий живой"/>
    <x v="2"/>
    <n v="24.502280769230776"/>
    <n v="923.79981408419133"/>
    <n v="26.99334598076922"/>
    <n v="1036.1954581311006"/>
  </r>
  <r>
    <x v="3"/>
    <x v="1"/>
    <x v="4"/>
    <s v="Йогурт вязкий термизированный"/>
    <x v="6"/>
    <n v="0.50649230769230769"/>
    <n v="22.529148965009384"/>
    <n v="0.55798569230769179"/>
    <n v="25.270195422418841"/>
  </r>
  <r>
    <x v="3"/>
    <x v="1"/>
    <x v="4"/>
    <s v="Йогурт вязкий термизированный"/>
    <x v="2"/>
    <n v="8.2582569230769245"/>
    <n v="367.43076419132979"/>
    <n v="9.0978463769230711"/>
    <n v="412.13484050127465"/>
  </r>
  <r>
    <x v="3"/>
    <x v="2"/>
    <x v="4"/>
    <s v="Йогурт вязкий живой"/>
    <x v="5"/>
    <n v="82"/>
    <n v="3342.6311527385878"/>
    <n v="90.336666666666602"/>
    <n v="3749.3179429884467"/>
  </r>
  <r>
    <x v="3"/>
    <x v="2"/>
    <x v="4"/>
    <s v="Йогурт вязкий живой"/>
    <x v="11"/>
    <n v="245"/>
    <n v="8075.1404793471338"/>
    <n v="269.90833333333313"/>
    <n v="9057.6159043343632"/>
  </r>
  <r>
    <x v="3"/>
    <x v="2"/>
    <x v="4"/>
    <s v="Йогурт вязкий живой"/>
    <x v="2"/>
    <n v="215"/>
    <n v="8022.9032784587971"/>
    <n v="236.85833333333318"/>
    <n v="8999.0231773379455"/>
  </r>
  <r>
    <x v="3"/>
    <x v="2"/>
    <x v="4"/>
    <s v="Йогурт вязкий термизированный"/>
    <x v="6"/>
    <n v="51.648500000000006"/>
    <n v="1953.4773275800003"/>
    <n v="56.899430833333298"/>
    <n v="2191.1504024355654"/>
  </r>
  <r>
    <x v="3"/>
    <x v="2"/>
    <x v="4"/>
    <s v="Йогурт вязкий термизированный"/>
    <x v="2"/>
    <n v="326.75423999999998"/>
    <n v="14308.575405770003"/>
    <n v="359.97425439999972"/>
    <n v="16049.452080138677"/>
  </r>
  <r>
    <x v="3"/>
    <x v="3"/>
    <x v="4"/>
    <s v="Йогурт вязкий живой"/>
    <x v="5"/>
    <n v="220.60831653846157"/>
    <n v="10049.781900914128"/>
    <n v="243.03682871987164"/>
    <n v="11272.50536552534"/>
  </r>
  <r>
    <x v="3"/>
    <x v="3"/>
    <x v="4"/>
    <s v="Йогурт вязкий живой"/>
    <x v="11"/>
    <n v="184.95047115384614"/>
    <n v="6961.2677581019916"/>
    <n v="203.75376905448698"/>
    <n v="7808.222002004396"/>
  </r>
  <r>
    <x v="3"/>
    <x v="3"/>
    <x v="4"/>
    <s v="Йогурт вязкий живой"/>
    <x v="2"/>
    <n v="503.46032884615374"/>
    <n v="21532.25598076321"/>
    <n v="554.64546227884557"/>
    <n v="24152.013791756053"/>
  </r>
  <r>
    <x v="3"/>
    <x v="3"/>
    <x v="4"/>
    <s v="Йогурт вязкий термизированный"/>
    <x v="6"/>
    <n v="42.916280769230774"/>
    <n v="1749.2299684787954"/>
    <n v="47.2794359807692"/>
    <n v="1962.0529479770476"/>
  </r>
  <r>
    <x v="3"/>
    <x v="3"/>
    <x v="4"/>
    <s v="Йогурт вязкий термизированный"/>
    <x v="2"/>
    <n v="236.00962923076918"/>
    <n v="11656.75941066393"/>
    <n v="260.00394153589718"/>
    <n v="13074.998472294699"/>
  </r>
  <r>
    <x v="3"/>
    <x v="4"/>
    <x v="4"/>
    <s v="Йогурт вязкий живой"/>
    <x v="5"/>
    <n v="2.2000000000000002"/>
    <n v="94.00970285087719"/>
    <n v="2.4236666666666653"/>
    <n v="105.44755003106718"/>
  </r>
  <r>
    <x v="3"/>
    <x v="4"/>
    <x v="4"/>
    <s v="Йогурт вязкий живой"/>
    <x v="2"/>
    <n v="22.9"/>
    <n v="820.65062133772881"/>
    <n v="25.228166666666645"/>
    <n v="920.49644693381856"/>
  </r>
  <r>
    <x v="3"/>
    <x v="4"/>
    <x v="4"/>
    <s v="Йогурт вязкий термизированный"/>
    <x v="6"/>
    <n v="0.18027692307692308"/>
    <n v="7.2777746153846152"/>
    <n v="0.19860507692307677"/>
    <n v="8.1632371935897385"/>
  </r>
  <r>
    <x v="3"/>
    <x v="4"/>
    <x v="4"/>
    <s v="Йогурт вязкий термизированный"/>
    <x v="2"/>
    <n v="33.179279999999999"/>
    <n v="1377.3398500000001"/>
    <n v="36.552506799999968"/>
    <n v="1544.9161984166658"/>
  </r>
  <r>
    <x v="3"/>
    <x v="5"/>
    <x v="4"/>
    <s v="Йогурт вязкий живой"/>
    <x v="5"/>
    <n v="41.559267692307685"/>
    <n v="1740.5034206309888"/>
    <n v="45.784459907692266"/>
    <n v="1952.2646701410911"/>
  </r>
  <r>
    <x v="3"/>
    <x v="5"/>
    <x v="4"/>
    <s v="Йогурт вязкий живой"/>
    <x v="11"/>
    <n v="131.14788461538464"/>
    <n v="4467.4415118258394"/>
    <n v="144.48125288461532"/>
    <n v="5010.9802290979796"/>
  </r>
  <r>
    <x v="3"/>
    <x v="5"/>
    <x v="4"/>
    <s v="Йогурт вязкий живой"/>
    <x v="2"/>
    <n v="54.089515384615389"/>
    <n v="2096.6015499890841"/>
    <n v="59.588616115384575"/>
    <n v="2351.6880719044211"/>
  </r>
  <r>
    <x v="3"/>
    <x v="5"/>
    <x v="4"/>
    <s v="Йогурт вязкий термизированный"/>
    <x v="6"/>
    <n v="51.885599999999982"/>
    <n v="1960.2582727900003"/>
    <n v="57.160635999999933"/>
    <n v="2198.7563626461156"/>
  </r>
  <r>
    <x v="3"/>
    <x v="5"/>
    <x v="4"/>
    <s v="Йогурт вязкий термизированный"/>
    <x v="2"/>
    <n v="217.65936000000005"/>
    <n v="9658.6064207300005"/>
    <n v="239.78806159999988"/>
    <n v="10833.736868585476"/>
  </r>
  <r>
    <x v="3"/>
    <x v="1"/>
    <x v="5"/>
    <s v="Йогурт питьевой"/>
    <x v="7"/>
    <n v="2.76525"/>
    <n v="150.38414"/>
    <n v="3.0602099999999983"/>
    <n v="169.43279773333325"/>
  </r>
  <r>
    <x v="3"/>
    <x v="1"/>
    <x v="5"/>
    <s v="Йогурт питьевой"/>
    <x v="9"/>
    <n v="9.5000000000000001E-2"/>
    <n v="2.2332371599999998"/>
    <n v="0.10513333333333327"/>
    <n v="2.5161138669333321"/>
  </r>
  <r>
    <x v="3"/>
    <x v="1"/>
    <x v="5"/>
    <s v="Йогурт питьевой"/>
    <x v="6"/>
    <n v="1.316307692307692"/>
    <n v="28.24278557749901"/>
    <n v="1.4567138461538451"/>
    <n v="31.820205083982199"/>
  </r>
  <r>
    <x v="3"/>
    <x v="1"/>
    <x v="5"/>
    <s v="Йогурт питьевой"/>
    <x v="2"/>
    <n v="31.31934"/>
    <n v="991.06788935999998"/>
    <n v="34.660069599999979"/>
    <n v="1116.6031553455994"/>
  </r>
  <r>
    <x v="3"/>
    <x v="1"/>
    <x v="5"/>
    <s v="Йогурт с соком"/>
    <x v="10"/>
    <n v="1.2626999999999999"/>
    <n v="69.427839999999989"/>
    <n v="1.397387999999999"/>
    <n v="78.222033066666611"/>
  </r>
  <r>
    <x v="3"/>
    <x v="2"/>
    <x v="5"/>
    <s v="Йогурт питьевой"/>
    <x v="7"/>
    <n v="127.64100000000002"/>
    <n v="6230.2994500000013"/>
    <n v="141.25603999999993"/>
    <n v="7019.4707136666639"/>
  </r>
  <r>
    <x v="3"/>
    <x v="2"/>
    <x v="5"/>
    <s v="Йогурт питьевой"/>
    <x v="9"/>
    <n v="345"/>
    <n v="7229.209167388698"/>
    <n v="381.79999999999978"/>
    <n v="8144.9089952579288"/>
  </r>
  <r>
    <x v="3"/>
    <x v="2"/>
    <x v="5"/>
    <s v="Йогурт питьевой"/>
    <x v="6"/>
    <n v="125.08199999999999"/>
    <n v="2640.6958420899996"/>
    <n v="138.42407999999992"/>
    <n v="2975.1839820880641"/>
  </r>
  <r>
    <x v="3"/>
    <x v="2"/>
    <x v="5"/>
    <s v="Йогурт питьевой"/>
    <x v="2"/>
    <n v="1345"/>
    <n v="46775.074406511725"/>
    <n v="1488.4666666666658"/>
    <n v="52699.917164669845"/>
  </r>
  <r>
    <x v="3"/>
    <x v="2"/>
    <x v="5"/>
    <s v="Йогурт с соком"/>
    <x v="10"/>
    <n v="106.48728109483936"/>
    <n v="4500.7596076414457"/>
    <n v="117.84592441162216"/>
    <n v="5070.8558246093589"/>
  </r>
  <r>
    <x v="3"/>
    <x v="3"/>
    <x v="5"/>
    <s v="Йогурт питьевой"/>
    <x v="7"/>
    <n v="133.29510000000002"/>
    <n v="6898.0500600000023"/>
    <n v="147.51324399999993"/>
    <n v="7771.8030675999989"/>
  </r>
  <r>
    <x v="3"/>
    <x v="3"/>
    <x v="5"/>
    <s v="Йогурт питьевой"/>
    <x v="9"/>
    <n v="82.859423076923079"/>
    <n v="1803.995094761387"/>
    <n v="91.697761538461492"/>
    <n v="2032.5011400978281"/>
  </r>
  <r>
    <x v="3"/>
    <x v="3"/>
    <x v="5"/>
    <s v="Йогурт питьевой"/>
    <x v="6"/>
    <n v="59.713153846153858"/>
    <n v="1355.1147440644343"/>
    <n v="66.082556923076893"/>
    <n v="1526.7626116459285"/>
  </r>
  <r>
    <x v="3"/>
    <x v="3"/>
    <x v="5"/>
    <s v="Йогурт питьевой"/>
    <x v="2"/>
    <n v="1047.1217438461538"/>
    <n v="35799.000827711767"/>
    <n v="1158.8147298564095"/>
    <n v="40333.540932555232"/>
  </r>
  <r>
    <x v="3"/>
    <x v="3"/>
    <x v="5"/>
    <s v="Йогурт с соком"/>
    <x v="10"/>
    <n v="137.80260692307692"/>
    <n v="5585.4466667004253"/>
    <n v="152.5015516615384"/>
    <n v="6292.936577815809"/>
  </r>
  <r>
    <x v="3"/>
    <x v="4"/>
    <x v="5"/>
    <s v="Йогурт питьевой"/>
    <x v="7"/>
    <n v="0.22534615384615386"/>
    <n v="12.053410572450803"/>
    <n v="0.24938307692307679"/>
    <n v="13.580175911627896"/>
  </r>
  <r>
    <x v="3"/>
    <x v="4"/>
    <x v="5"/>
    <s v="Йогурт питьевой"/>
    <x v="9"/>
    <n v="2.82"/>
    <n v="58.254570000000001"/>
    <n v="3.1207999999999978"/>
    <n v="65.63348219999996"/>
  </r>
  <r>
    <x v="3"/>
    <x v="4"/>
    <x v="5"/>
    <s v="Йогурт питьевой"/>
    <x v="6"/>
    <n v="3.0359999999999996"/>
    <n v="64.851560000000006"/>
    <n v="3.3598399999999975"/>
    <n v="73.0660909333333"/>
  </r>
  <r>
    <x v="3"/>
    <x v="4"/>
    <x v="5"/>
    <s v="Йогурт питьевой"/>
    <x v="2"/>
    <n v="2.3258999999999999"/>
    <n v="72.110520000000008"/>
    <n v="2.5739959999999984"/>
    <n v="81.244519199999957"/>
  </r>
  <r>
    <x v="3"/>
    <x v="5"/>
    <x v="5"/>
    <s v="Йогурт питьевой"/>
    <x v="7"/>
    <n v="41.125673076923078"/>
    <n v="2038.6707177217449"/>
    <n v="45.512411538461514"/>
    <n v="2296.9023419664982"/>
  </r>
  <r>
    <x v="3"/>
    <x v="5"/>
    <x v="5"/>
    <s v="Йогурт питьевой"/>
    <x v="9"/>
    <n v="373.18"/>
    <n v="7694.9168157399999"/>
    <n v="412.98586666666648"/>
    <n v="8669.6062790670621"/>
  </r>
  <r>
    <x v="3"/>
    <x v="5"/>
    <x v="5"/>
    <s v="Йогурт питьевой"/>
    <x v="6"/>
    <n v="58.968000000000004"/>
    <n v="1240.79263066"/>
    <n v="65.25791999999997"/>
    <n v="1397.9596972102659"/>
  </r>
  <r>
    <x v="3"/>
    <x v="5"/>
    <x v="5"/>
    <s v="Йогурт питьевой"/>
    <x v="2"/>
    <n v="323.84495769230779"/>
    <n v="11480.352743191055"/>
    <n v="358.38841984615374"/>
    <n v="12934.530757328581"/>
  </r>
  <r>
    <x v="3"/>
    <x v="5"/>
    <x v="5"/>
    <s v="Йогурт с соком"/>
    <x v="10"/>
    <n v="43.55780192307693"/>
    <n v="1836.00781449747"/>
    <n v="48.20396746153844"/>
    <n v="2068.568804333815"/>
  </r>
  <r>
    <x v="3"/>
    <x v="1"/>
    <x v="0"/>
    <s v="Масло сливочное"/>
    <x v="12"/>
    <n v="0.79055999999999971"/>
    <n v="120.65186599999997"/>
    <n v="0.87883919999999904"/>
    <n v="136.53769502333321"/>
  </r>
  <r>
    <x v="3"/>
    <x v="2"/>
    <x v="0"/>
    <s v="Масло сливочное"/>
    <x v="12"/>
    <n v="8.657999999999999E-2"/>
    <n v="12.031590000000001"/>
    <n v="9.624809999999992E-2"/>
    <n v="13.615749349999991"/>
  </r>
  <r>
    <x v="3"/>
    <x v="3"/>
    <x v="0"/>
    <s v="Масло сливочное"/>
    <x v="12"/>
    <n v="17.864155384615383"/>
    <n v="2758.1049313327835"/>
    <n v="19.858986069230756"/>
    <n v="3121.2554139582644"/>
  </r>
  <r>
    <x v="3"/>
    <x v="4"/>
    <x v="0"/>
    <s v="Масло сливочное"/>
    <x v="12"/>
    <n v="1.44E-2"/>
    <n v="1.9687800000000004"/>
    <n v="1.6007999999999991E-2"/>
    <n v="2.2280026999999989"/>
  </r>
  <r>
    <x v="3"/>
    <x v="5"/>
    <x v="0"/>
    <s v="Масло сливочное"/>
    <x v="0"/>
    <n v="0.86780000000000013"/>
    <n v="79.599529999999987"/>
    <n v="0.96470433333333294"/>
    <n v="90.08013478333325"/>
  </r>
  <r>
    <x v="3"/>
    <x v="5"/>
    <x v="0"/>
    <s v="Масло сливочное"/>
    <x v="12"/>
    <n v="0.69106153846153839"/>
    <n v="90.307855164777322"/>
    <n v="0.76823007692307643"/>
    <n v="102.19838942813959"/>
  </r>
  <r>
    <x v="3"/>
    <x v="1"/>
    <x v="1"/>
    <s v="Молоко стерилизованное"/>
    <x v="5"/>
    <n v="2.2745519999999999"/>
    <n v="61.430688639999985"/>
    <n v="2.5399163999999983"/>
    <n v="69.826216087466619"/>
  </r>
  <r>
    <x v="3"/>
    <x v="1"/>
    <x v="1"/>
    <s v="Молоко стерилизованное"/>
    <x v="0"/>
    <n v="70"/>
    <n v="1559.0553672576623"/>
    <n v="78.166666666666615"/>
    <n v="1772.126267449542"/>
  </r>
  <r>
    <x v="3"/>
    <x v="1"/>
    <x v="1"/>
    <s v="Молоко стерилизованное"/>
    <x v="12"/>
    <n v="132.64619999999999"/>
    <n v="3368.4357010400004"/>
    <n v="148.12158999999991"/>
    <n v="3828.7885801821317"/>
  </r>
  <r>
    <x v="3"/>
    <x v="1"/>
    <x v="1"/>
    <s v="Молоко стерилизованное"/>
    <x v="13"/>
    <n v="296"/>
    <n v="5816.1088523003828"/>
    <n v="330.53333333333313"/>
    <n v="6610.9770621147645"/>
  </r>
  <r>
    <x v="3"/>
    <x v="2"/>
    <x v="1"/>
    <s v="Молоко стерилизованное"/>
    <x v="5"/>
    <n v="243.80962523721885"/>
    <n v="5930.7752537651604"/>
    <n v="272.25408151489427"/>
    <n v="6741.314538446396"/>
  </r>
  <r>
    <x v="3"/>
    <x v="2"/>
    <x v="1"/>
    <s v="Молоко стерилизованное"/>
    <x v="0"/>
    <n v="320.1322502455497"/>
    <n v="5855.7886625449837"/>
    <n v="357.48101277419693"/>
    <n v="6656.0797797594614"/>
  </r>
  <r>
    <x v="3"/>
    <x v="2"/>
    <x v="1"/>
    <s v="Молоко стерилизованное"/>
    <x v="12"/>
    <n v="4875.1172318382105"/>
    <n v="109949.95997915944"/>
    <n v="5443.8809088859989"/>
    <n v="124976.45450964449"/>
  </r>
  <r>
    <x v="3"/>
    <x v="2"/>
    <x v="1"/>
    <s v="Молоко стерилизованное"/>
    <x v="13"/>
    <n v="5350"/>
    <n v="99906.314432448111"/>
    <n v="5974.1666666666633"/>
    <n v="113560.17740488263"/>
  </r>
  <r>
    <x v="3"/>
    <x v="3"/>
    <x v="1"/>
    <s v="Молоко стерилизованное"/>
    <x v="5"/>
    <n v="452.69446367692308"/>
    <n v="12363.69372105609"/>
    <n v="505.50881777256387"/>
    <n v="14053.398529600416"/>
  </r>
  <r>
    <x v="3"/>
    <x v="3"/>
    <x v="1"/>
    <s v="Молоко стерилизованное"/>
    <x v="1"/>
    <n v="175.86699999999999"/>
    <n v="2931.269319"/>
    <n v="196.38481666666652"/>
    <n v="3331.8761259299981"/>
  </r>
  <r>
    <x v="3"/>
    <x v="3"/>
    <x v="1"/>
    <s v="Молоко стерилизованное"/>
    <x v="0"/>
    <n v="30.118999999999993"/>
    <n v="648.65117977000011"/>
    <n v="33.632883333333311"/>
    <n v="737.30017433856642"/>
  </r>
  <r>
    <x v="3"/>
    <x v="3"/>
    <x v="1"/>
    <s v="Молоко стерилизованное"/>
    <x v="12"/>
    <n v="3428.7411692307687"/>
    <n v="83954.879200261246"/>
    <n v="3828.7609723076894"/>
    <n v="95428.71269096357"/>
  </r>
  <r>
    <x v="3"/>
    <x v="3"/>
    <x v="1"/>
    <s v="Молоко стерилизованное"/>
    <x v="13"/>
    <n v="3582.9525769230768"/>
    <n v="73678.152059355867"/>
    <n v="4000.9637108974339"/>
    <n v="83747.499507467801"/>
  </r>
  <r>
    <x v="3"/>
    <x v="4"/>
    <x v="1"/>
    <s v="Молоко стерилизованное"/>
    <x v="5"/>
    <n v="2.1247008923076924"/>
    <n v="57.855279799725011"/>
    <n v="2.3725826630769218"/>
    <n v="65.762168039020736"/>
  </r>
  <r>
    <x v="3"/>
    <x v="4"/>
    <x v="1"/>
    <s v="Молоко стерилизованное"/>
    <x v="0"/>
    <n v="2"/>
    <n v="41.148611111111116"/>
    <n v="2.2333333333333321"/>
    <n v="46.772254629629614"/>
  </r>
  <r>
    <x v="3"/>
    <x v="4"/>
    <x v="1"/>
    <s v="Молоко стерилизованное"/>
    <x v="12"/>
    <n v="75"/>
    <n v="1823.0864383269311"/>
    <n v="83.749999999999957"/>
    <n v="2072.2415848982773"/>
  </r>
  <r>
    <x v="3"/>
    <x v="4"/>
    <x v="1"/>
    <s v="Молоко стерилизованное"/>
    <x v="13"/>
    <n v="25"/>
    <n v="457.88430952380958"/>
    <n v="27.91666666666665"/>
    <n v="520.46183182539664"/>
  </r>
  <r>
    <x v="3"/>
    <x v="4"/>
    <x v="1"/>
    <s v="Молоко стерилизованное"/>
    <x v="15"/>
    <n v="165"/>
    <n v="3100.4021905048089"/>
    <n v="184.24999999999989"/>
    <n v="3524.123823207131"/>
  </r>
  <r>
    <x v="3"/>
    <x v="5"/>
    <x v="1"/>
    <s v="Молоко стерилизованное"/>
    <x v="5"/>
    <n v="29.097098399999997"/>
    <n v="716.05565127999989"/>
    <n v="32.491759879999982"/>
    <n v="813.91659028826609"/>
  </r>
  <r>
    <x v="3"/>
    <x v="5"/>
    <x v="1"/>
    <s v="Молоко стерилизованное"/>
    <x v="0"/>
    <n v="151.70405420687354"/>
    <n v="2902.5969537208025"/>
    <n v="169.40286053100868"/>
    <n v="3299.285204062644"/>
  </r>
  <r>
    <x v="3"/>
    <x v="5"/>
    <x v="1"/>
    <s v="Молоко стерилизованное"/>
    <x v="12"/>
    <n v="552.69406170313891"/>
    <n v="12678.052625607093"/>
    <n v="617.17503556850477"/>
    <n v="14410.719817773388"/>
  </r>
  <r>
    <x v="3"/>
    <x v="5"/>
    <x v="1"/>
    <s v="Молоко стерилизованное"/>
    <x v="13"/>
    <n v="2142.7440000000001"/>
    <n v="40281.085224079987"/>
    <n v="2392.7307999999989"/>
    <n v="45786.166871370893"/>
  </r>
  <r>
    <x v="3"/>
    <x v="5"/>
    <x v="1"/>
    <s v="Молоко стерилизованное"/>
    <x v="15"/>
    <n v="0.2146153846153846"/>
    <n v="4.8245426682692294"/>
    <n v="0.239653846153846"/>
    <n v="5.4838968329326878"/>
  </r>
  <r>
    <x v="3"/>
    <x v="1"/>
    <x v="6"/>
    <s v="Творог взбитый"/>
    <x v="2"/>
    <n v="5.9209999999999994"/>
    <n v="588.25468778437323"/>
    <n v="6.6413883333333281"/>
    <n v="671.59076855382568"/>
  </r>
  <r>
    <x v="3"/>
    <x v="1"/>
    <x v="6"/>
    <s v="Творог фруктовый"/>
    <x v="7"/>
    <n v="0.92664000000000002"/>
    <n v="88.120129999999989"/>
    <n v="1.0393811999999993"/>
    <n v="100.60381508333326"/>
  </r>
  <r>
    <x v="3"/>
    <x v="1"/>
    <x v="6"/>
    <s v="Творог фруктовый"/>
    <x v="2"/>
    <n v="0.75544615384615399"/>
    <n v="61.391916680232988"/>
    <n v="0.84735876923076869"/>
    <n v="70.089104876599279"/>
  </r>
  <r>
    <x v="3"/>
    <x v="2"/>
    <x v="6"/>
    <s v="Творог взбитый"/>
    <x v="11"/>
    <n v="7.618846153846154"/>
    <n v="61.011719999999997"/>
    <n v="8.5458057692307641"/>
    <n v="69.655046999999954"/>
  </r>
  <r>
    <x v="3"/>
    <x v="2"/>
    <x v="6"/>
    <s v="Творог взбитый"/>
    <x v="2"/>
    <n v="283.11262500000004"/>
    <n v="27267.593987940003"/>
    <n v="317.55799437499985"/>
    <n v="31130.50313623148"/>
  </r>
  <r>
    <x v="3"/>
    <x v="2"/>
    <x v="6"/>
    <s v="Творог фруктовый"/>
    <x v="7"/>
    <n v="15"/>
    <n v="1309.2700213630444"/>
    <n v="16.824999999999989"/>
    <n v="1494.7499410561413"/>
  </r>
  <r>
    <x v="3"/>
    <x v="2"/>
    <x v="6"/>
    <s v="Творог фруктовый"/>
    <x v="11"/>
    <n v="9.2346615384615376"/>
    <n v="457.56811681265913"/>
    <n v="10.358212025641018"/>
    <n v="522.39026669445218"/>
  </r>
  <r>
    <x v="3"/>
    <x v="2"/>
    <x v="6"/>
    <s v="Творог фруктовый"/>
    <x v="2"/>
    <n v="89"/>
    <n v="6754.2134973374814"/>
    <n v="99.828333333333262"/>
    <n v="7711.0604094602859"/>
  </r>
  <r>
    <x v="3"/>
    <x v="3"/>
    <x v="6"/>
    <s v="Творог взбитый"/>
    <x v="2"/>
    <n v="513.57197235576916"/>
    <n v="52992.650674198296"/>
    <n v="576.05656232572073"/>
    <n v="60499.942853043016"/>
  </r>
  <r>
    <x v="3"/>
    <x v="3"/>
    <x v="6"/>
    <s v="Творог фруктовый"/>
    <x v="7"/>
    <n v="30.997080000000004"/>
    <n v="3074.2760200000007"/>
    <n v="34.768391399999977"/>
    <n v="3509.7984561666653"/>
  </r>
  <r>
    <x v="3"/>
    <x v="3"/>
    <x v="6"/>
    <s v="Творог фруктовый"/>
    <x v="11"/>
    <n v="7.2893999999999997"/>
    <n v="497.26990035999989"/>
    <n v="8.1762769999999936"/>
    <n v="567.7164695776662"/>
  </r>
  <r>
    <x v="3"/>
    <x v="3"/>
    <x v="6"/>
    <s v="Творог фруктовый"/>
    <x v="2"/>
    <n v="153.09728495192309"/>
    <n v="12539.042534486307"/>
    <n v="171.72412128774027"/>
    <n v="14315.406893538524"/>
  </r>
  <r>
    <x v="3"/>
    <x v="4"/>
    <x v="6"/>
    <s v="Творог взбитый"/>
    <x v="2"/>
    <n v="20"/>
    <n v="1819.8378624875563"/>
    <n v="22.433333333333316"/>
    <n v="2077.6482263399589"/>
  </r>
  <r>
    <x v="3"/>
    <x v="4"/>
    <x v="6"/>
    <s v="Творог фруктовый"/>
    <x v="2"/>
    <n v="0.33136615384615381"/>
    <n v="26.004351897475129"/>
    <n v="0.37168236923076892"/>
    <n v="29.688301749617416"/>
  </r>
  <r>
    <x v="3"/>
    <x v="5"/>
    <x v="6"/>
    <s v="Творог взбитый"/>
    <x v="2"/>
    <n v="138.048"/>
    <n v="13174.552094020002"/>
    <n v="154.84383999999989"/>
    <n v="15040.946974006158"/>
  </r>
  <r>
    <x v="3"/>
    <x v="5"/>
    <x v="6"/>
    <s v="Творог фруктовый"/>
    <x v="7"/>
    <n v="5.3956800000000005"/>
    <n v="476.38152000000008"/>
    <n v="6.0521543999999965"/>
    <n v="543.86890199999971"/>
  </r>
  <r>
    <x v="3"/>
    <x v="5"/>
    <x v="6"/>
    <s v="Творог фруктовый"/>
    <x v="11"/>
    <n v="27.612000000000002"/>
    <n v="1687.7246654399999"/>
    <n v="30.971459999999979"/>
    <n v="1926.8189930439985"/>
  </r>
  <r>
    <x v="3"/>
    <x v="5"/>
    <x v="6"/>
    <s v="Творог фруктовый"/>
    <x v="2"/>
    <n v="51.490319999999997"/>
    <n v="3896.1393100699997"/>
    <n v="57.754975599999959"/>
    <n v="4448.09237899658"/>
  </r>
  <r>
    <x v="3"/>
    <x v="5"/>
    <x v="6"/>
    <s v="Творожная масса"/>
    <x v="11"/>
    <n v="0.53479999999999994"/>
    <n v="35.584140000000005"/>
    <n v="0.59986733333333286"/>
    <n v="40.625226499999982"/>
  </r>
  <r>
    <x v="3"/>
    <x v="5"/>
    <x v="6"/>
    <s v="Творожная масса"/>
    <x v="0"/>
    <n v="4.0000000000000001E-3"/>
    <n v="0.32427999999999996"/>
    <n v="4.486666666666664E-3"/>
    <n v="0.37021966666666639"/>
  </r>
  <r>
    <x v="3"/>
    <x v="1"/>
    <x v="7"/>
    <s v="Функциональные напитки"/>
    <x v="14"/>
    <n v="1.2941307692307691"/>
    <n v="129.22778506329112"/>
    <n v="1.4580540000000002"/>
    <n v="148.18119353924052"/>
  </r>
  <r>
    <x v="3"/>
    <x v="2"/>
    <x v="7"/>
    <s v="Функциональные напитки"/>
    <x v="14"/>
    <n v="173"/>
    <n v="16397.242633066242"/>
    <n v="194.91333333333336"/>
    <n v="18802.171552582629"/>
  </r>
  <r>
    <x v="3"/>
    <x v="3"/>
    <x v="7"/>
    <s v="Функциональные напитки"/>
    <x v="14"/>
    <n v="358.19971442307678"/>
    <n v="36700.2999967098"/>
    <n v="403.57167824999993"/>
    <n v="42083.010662893917"/>
  </r>
  <r>
    <x v="3"/>
    <x v="4"/>
    <x v="7"/>
    <s v="Функциональные напитки"/>
    <x v="14"/>
    <n v="3.5"/>
    <n v="307.24663952745851"/>
    <n v="3.9433333333333338"/>
    <n v="352.30947999148583"/>
  </r>
  <r>
    <x v="3"/>
    <x v="5"/>
    <x v="7"/>
    <s v="Функциональные напитки"/>
    <x v="14"/>
    <n v="83.451761538461525"/>
    <n v="7852.3825345236437"/>
    <n v="94.022318000000013"/>
    <n v="9004.0653062537804"/>
  </r>
  <r>
    <x v="4"/>
    <x v="2"/>
    <x v="8"/>
    <s v="Другие жидкие кисломолочные продукты"/>
    <x v="16"/>
    <n v="23.5"/>
    <n v="638.03165422755842"/>
    <n v="26.59416666666668"/>
    <n v="734.79978845207165"/>
  </r>
  <r>
    <x v="4"/>
    <x v="3"/>
    <x v="8"/>
    <s v="Другие жидкие кисломолочные продукты"/>
    <x v="16"/>
    <n v="65.3"/>
    <n v="1929.3502611300312"/>
    <n v="73.897833333333352"/>
    <n v="2221.9683840680868"/>
  </r>
  <r>
    <x v="4"/>
    <x v="4"/>
    <x v="8"/>
    <s v="Другие жидкие кисломолочные продукты"/>
    <x v="16"/>
    <n v="0.252"/>
    <n v="7.0767099999999985"/>
    <n v="0.2851800000000001"/>
    <n v="8.1500110166666673"/>
  </r>
  <r>
    <x v="4"/>
    <x v="5"/>
    <x v="8"/>
    <s v="Другие жидкие кисломолочные продукты"/>
    <x v="16"/>
    <n v="0.79200000000000004"/>
    <n v="21.745451370000001"/>
    <n v="0.89628000000000041"/>
    <n v="25.043511494450012"/>
  </r>
  <r>
    <x v="4"/>
    <x v="2"/>
    <x v="5"/>
    <s v="Йогурт питьевой"/>
    <x v="17"/>
    <n v="155"/>
    <n v="3387.2619794443212"/>
    <n v="176.18333333333337"/>
    <n v="3917.9330228905992"/>
  </r>
  <r>
    <x v="4"/>
    <x v="2"/>
    <x v="5"/>
    <s v="Йогурт питьевой"/>
    <x v="16"/>
    <n v="20.2"/>
    <n v="651.5209586887255"/>
    <n v="22.960666666666668"/>
    <n v="753.59257554995941"/>
  </r>
  <r>
    <x v="4"/>
    <x v="2"/>
    <x v="5"/>
    <s v="Йогурт питьевой"/>
    <x v="18"/>
    <n v="10.9"/>
    <n v="226.16193219521614"/>
    <n v="12.38966666666667"/>
    <n v="261.5939682391334"/>
  </r>
  <r>
    <x v="4"/>
    <x v="3"/>
    <x v="5"/>
    <s v="Йогурт питьевой"/>
    <x v="17"/>
    <n v="224.9"/>
    <n v="5160.483509364155"/>
    <n v="255.6363333333334"/>
    <n v="5968.9592591645405"/>
  </r>
  <r>
    <x v="4"/>
    <x v="3"/>
    <x v="5"/>
    <s v="Йогурт питьевой"/>
    <x v="16"/>
    <n v="4.1706923076923079"/>
    <n v="145.79985149762311"/>
    <n v="4.7406869230769244"/>
    <n v="168.64182823225079"/>
  </r>
  <r>
    <x v="4"/>
    <x v="3"/>
    <x v="5"/>
    <s v="Йогурт питьевой"/>
    <x v="18"/>
    <n v="7.4757692307692301"/>
    <n v="165.72936510338107"/>
    <n v="8.4974576923076945"/>
    <n v="191.6936323029108"/>
  </r>
  <r>
    <x v="4"/>
    <x v="4"/>
    <x v="5"/>
    <s v="Йогурт питьевой"/>
    <x v="17"/>
    <n v="2.5296000000000007"/>
    <n v="55.394424240039363"/>
    <n v="2.8753120000000014"/>
    <n v="64.072884037645551"/>
  </r>
  <r>
    <x v="4"/>
    <x v="4"/>
    <x v="5"/>
    <s v="Йогурт питьевой"/>
    <x v="16"/>
    <n v="10.452000000000002"/>
    <n v="346.40712000000008"/>
    <n v="11.880440000000004"/>
    <n v="400.67756880000019"/>
  </r>
  <r>
    <x v="4"/>
    <x v="4"/>
    <x v="5"/>
    <s v="Йогурт питьевой"/>
    <x v="18"/>
    <n v="8.7899999999999991"/>
    <n v="182.42442999999997"/>
    <n v="9.9913000000000007"/>
    <n v="211.00425736666668"/>
  </r>
  <r>
    <x v="4"/>
    <x v="5"/>
    <x v="5"/>
    <s v="Йогурт питьевой"/>
    <x v="17"/>
    <n v="5.3759999999999994"/>
    <n v="128.50505407999995"/>
    <n v="6.1107200000000006"/>
    <n v="148.63751255253331"/>
  </r>
  <r>
    <x v="4"/>
    <x v="5"/>
    <x v="5"/>
    <s v="Йогурт питьевой"/>
    <x v="16"/>
    <n v="2.4055"/>
    <n v="81.193214860000012"/>
    <n v="2.7342516666666672"/>
    <n v="93.913485188066701"/>
  </r>
  <r>
    <x v="4"/>
    <x v="5"/>
    <x v="5"/>
    <s v="Йогурт питьевой"/>
    <x v="18"/>
    <n v="3.45"/>
    <n v="73.886279999999999"/>
    <n v="3.9215000000000013"/>
    <n v="85.461797200000021"/>
  </r>
  <r>
    <x v="4"/>
    <x v="2"/>
    <x v="0"/>
    <s v="Масло сливочное"/>
    <x v="19"/>
    <n v="57.735999999999997"/>
    <n v="7403.5502385000018"/>
    <n v="65.915266666666682"/>
    <n v="8600.4575270575042"/>
  </r>
  <r>
    <x v="4"/>
    <x v="2"/>
    <x v="0"/>
    <s v="Масло сливочное"/>
    <x v="12"/>
    <n v="37.1"/>
    <n v="4901.5473221138591"/>
    <n v="42.355833333333351"/>
    <n v="5693.9641391889354"/>
  </r>
  <r>
    <x v="4"/>
    <x v="2"/>
    <x v="0"/>
    <s v="Масло сливочное"/>
    <x v="18"/>
    <n v="15.368"/>
    <n v="1830.3766140000002"/>
    <n v="17.545133333333339"/>
    <n v="2126.2874999300011"/>
  </r>
  <r>
    <x v="4"/>
    <x v="3"/>
    <x v="0"/>
    <s v="Масло сливочное"/>
    <x v="19"/>
    <n v="89.888000000000019"/>
    <n v="12375.378061500001"/>
    <n v="102.62213333333339"/>
    <n v="14376.064181442507"/>
  </r>
  <r>
    <x v="4"/>
    <x v="3"/>
    <x v="0"/>
    <s v="Масло сливочное"/>
    <x v="18"/>
    <n v="22.5"/>
    <n v="2854.614479446986"/>
    <n v="25.687500000000011"/>
    <n v="3316.1104869575829"/>
  </r>
  <r>
    <x v="4"/>
    <x v="4"/>
    <x v="0"/>
    <s v="Масло сливочное"/>
    <x v="19"/>
    <n v="5.1126153846153848"/>
    <n v="684.3641479301873"/>
    <n v="5.8369025641025658"/>
    <n v="795.00301851223446"/>
  </r>
  <r>
    <x v="4"/>
    <x v="4"/>
    <x v="0"/>
    <s v="Масло сливочное"/>
    <x v="18"/>
    <n v="2.6560000000000001"/>
    <n v="338.00843999999989"/>
    <n v="3.032266666666668"/>
    <n v="392.65313780000002"/>
  </r>
  <r>
    <x v="4"/>
    <x v="5"/>
    <x v="0"/>
    <s v="Масло сливочное"/>
    <x v="19"/>
    <n v="0.14307692307692307"/>
    <n v="18.274929230769235"/>
    <n v="0.16334615384615389"/>
    <n v="21.229376123076936"/>
  </r>
  <r>
    <x v="4"/>
    <x v="5"/>
    <x v="0"/>
    <s v="Масло сливочное"/>
    <x v="12"/>
    <n v="0.25324615384615384"/>
    <n v="34.736212652243587"/>
    <n v="0.28912269230769239"/>
    <n v="40.351900364356311"/>
  </r>
  <r>
    <x v="4"/>
    <x v="5"/>
    <x v="0"/>
    <s v="Масло сливочное"/>
    <x v="18"/>
    <n v="2.4E-2"/>
    <n v="2.8568800000000003"/>
    <n v="2.7400000000000011E-2"/>
    <n v="3.3187422666666677"/>
  </r>
  <r>
    <x v="4"/>
    <x v="2"/>
    <x v="1"/>
    <s v="Молоко стерилизованное"/>
    <x v="19"/>
    <n v="280"/>
    <n v="5685.7997011433608"/>
    <n v="321.06666666666672"/>
    <n v="6633.4329846672563"/>
  </r>
  <r>
    <x v="4"/>
    <x v="2"/>
    <x v="1"/>
    <s v="Молоко стерилизованное"/>
    <x v="18"/>
    <n v="365"/>
    <n v="6574.260817572911"/>
    <n v="418.53333333333342"/>
    <n v="7669.9709538350653"/>
  </r>
  <r>
    <x v="4"/>
    <x v="3"/>
    <x v="1"/>
    <s v="Молоко стерилизованное"/>
    <x v="19"/>
    <n v="206.3"/>
    <n v="4598.1339775802217"/>
    <n v="236.55733333333339"/>
    <n v="5364.48964051026"/>
  </r>
  <r>
    <x v="4"/>
    <x v="3"/>
    <x v="1"/>
    <s v="Молоко стерилизованное"/>
    <x v="18"/>
    <n v="381.384027"/>
    <n v="7283.6740897899972"/>
    <n v="437.3203509600001"/>
    <n v="8497.6197714216669"/>
  </r>
  <r>
    <x v="4"/>
    <x v="4"/>
    <x v="1"/>
    <s v="Молоко стерилизованное"/>
    <x v="19"/>
    <n v="46.236623999999999"/>
    <n v="985.35476000000006"/>
    <n v="53.017995520000014"/>
    <n v="1149.5805533333337"/>
  </r>
  <r>
    <x v="4"/>
    <x v="4"/>
    <x v="1"/>
    <s v="Молоко стерилизованное"/>
    <x v="18"/>
    <n v="425"/>
    <n v="7207.4762667159266"/>
    <n v="487.33333333333343"/>
    <n v="8408.7223111685835"/>
  </r>
  <r>
    <x v="4"/>
    <x v="4"/>
    <x v="1"/>
    <s v="Молоко стерилизованное"/>
    <x v="20"/>
    <n v="7.4997002769230772"/>
    <n v="176.49325981229586"/>
    <n v="8.5996563175384626"/>
    <n v="205.90880311434523"/>
  </r>
  <r>
    <x v="4"/>
    <x v="5"/>
    <x v="1"/>
    <s v="Молоко стерилизованное"/>
    <x v="19"/>
    <n v="10.016400461538462"/>
    <n v="208.97168870411502"/>
    <n v="11.485472529230773"/>
    <n v="243.80030348813429"/>
  </r>
  <r>
    <x v="4"/>
    <x v="5"/>
    <x v="1"/>
    <s v="Молоко стерилизованное"/>
    <x v="18"/>
    <n v="22.567236000000001"/>
    <n v="414.57107159000003"/>
    <n v="25.877097280000005"/>
    <n v="483.66625018833355"/>
  </r>
  <r>
    <x v="4"/>
    <x v="2"/>
    <x v="6"/>
    <s v="Творог взбитый"/>
    <x v="17"/>
    <n v="1.56"/>
    <n v="139.44022999999999"/>
    <n v="1.7966000000000004"/>
    <n v="163.37746948333339"/>
  </r>
  <r>
    <x v="4"/>
    <x v="2"/>
    <x v="6"/>
    <s v="Творожная масса"/>
    <x v="19"/>
    <n v="11.972"/>
    <n v="989.6915170799997"/>
    <n v="13.787753333333336"/>
    <n v="1159.5885608454"/>
  </r>
  <r>
    <x v="4"/>
    <x v="3"/>
    <x v="6"/>
    <s v="Творог взбитый"/>
    <x v="17"/>
    <n v="2.8643701923076925"/>
    <n v="275.8575100354953"/>
    <n v="3.2987996714743599"/>
    <n v="323.21304925825547"/>
  </r>
  <r>
    <x v="4"/>
    <x v="3"/>
    <x v="6"/>
    <s v="Творожная масса"/>
    <x v="19"/>
    <n v="56.023799999999987"/>
    <n v="4941.193602119999"/>
    <n v="64.520742999999996"/>
    <n v="5789.4318371506015"/>
  </r>
  <r>
    <x v="4"/>
    <x v="4"/>
    <x v="6"/>
    <s v="Творог взбитый"/>
    <x v="17"/>
    <n v="1.92875"/>
    <n v="194.63108999999997"/>
    <n v="2.2212770833333337"/>
    <n v="228.04276045000006"/>
  </r>
  <r>
    <x v="4"/>
    <x v="4"/>
    <x v="6"/>
    <s v="Творожная масса"/>
    <x v="19"/>
    <n v="0.59600000000000009"/>
    <n v="50.082109999999979"/>
    <n v="0.68639333333333352"/>
    <n v="58.679538883333336"/>
  </r>
  <r>
    <x v="4"/>
    <x v="5"/>
    <x v="6"/>
    <s v="Творог взбитый"/>
    <x v="17"/>
    <n v="0.58625000000000005"/>
    <n v="54.926810000000003"/>
    <n v="0.67516458333333351"/>
    <n v="64.355912383333362"/>
  </r>
  <r>
    <x v="4"/>
    <x v="5"/>
    <x v="6"/>
    <s v="Творожная масса"/>
    <x v="19"/>
    <n v="1.6E-2"/>
    <n v="1.3220399999999999"/>
    <n v="1.8426666666666671E-2"/>
    <n v="1.548990200000000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СводнаяТаблица1" cacheId="0" applyNumberFormats="0" applyBorderFormats="0" applyFontFormats="0" applyPatternFormats="0" applyAlignmentFormats="0" applyWidthHeightFormats="1" dataCaption="Значения" updatedVersion="4" minRefreshableVersion="3" showDrill="0" showDataTips="0" itemPrintTitles="1" createdVersion="4" indent="0" compact="0" compactData="0" gridDropZones="1" multipleFieldFilters="0">
  <location ref="H3:L26" firstHeaderRow="1" firstDataRow="2" firstDataCol="2"/>
  <pivotFields count="10">
    <pivotField axis="axisRow" compact="0" outline="0" showAll="0">
      <items count="6">
        <item x="0"/>
        <item x="1"/>
        <item x="2"/>
        <item x="3"/>
        <item x="4"/>
        <item t="default"/>
      </items>
    </pivotField>
    <pivotField axis="axisRow" compact="0" outline="0" showAll="0">
      <items count="7">
        <item x="1"/>
        <item x="0"/>
        <item x="2"/>
        <item x="3"/>
        <item x="4"/>
        <item x="5"/>
        <item t="default"/>
      </items>
    </pivotField>
    <pivotField compact="0" outline="0" showAll="0"/>
    <pivotField compact="0" outline="0" showAll="0"/>
    <pivotField compact="0" outline="0" showAll="0"/>
    <pivotField dataField="1" compact="0" numFmtId="4" outline="0" showAll="0"/>
    <pivotField compact="0" numFmtId="4" outline="0" showAll="0"/>
    <pivotField dataField="1" compact="0" numFmtId="4" outline="0" showAll="0"/>
    <pivotField compact="0" numFmtId="4" outline="0" showAll="0"/>
    <pivotField dataField="1" compact="0" outline="0" dragToRow="0" dragToCol="0" dragToPage="0" showAll="0" defaultSubtotal="0"/>
  </pivotFields>
  <rowFields count="2">
    <field x="0"/>
    <field x="1"/>
  </rowFields>
  <rowItems count="22">
    <i>
      <x/>
      <x v="1"/>
    </i>
    <i t="default">
      <x/>
    </i>
    <i>
      <x v="1"/>
      <x v="1"/>
    </i>
    <i t="default">
      <x v="1"/>
    </i>
    <i>
      <x v="2"/>
      <x/>
    </i>
    <i r="1">
      <x v="2"/>
    </i>
    <i r="1">
      <x v="3"/>
    </i>
    <i r="1">
      <x v="4"/>
    </i>
    <i r="1">
      <x v="5"/>
    </i>
    <i t="default">
      <x v="2"/>
    </i>
    <i>
      <x v="3"/>
      <x/>
    </i>
    <i r="1">
      <x v="2"/>
    </i>
    <i r="1">
      <x v="3"/>
    </i>
    <i r="1">
      <x v="4"/>
    </i>
    <i r="1">
      <x v="5"/>
    </i>
    <i t="default">
      <x v="3"/>
    </i>
    <i>
      <x v="4"/>
      <x v="2"/>
    </i>
    <i r="1">
      <x v="3"/>
    </i>
    <i r="1">
      <x v="4"/>
    </i>
    <i r="1">
      <x v="5"/>
    </i>
    <i t="default">
      <x v="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история, тн" fld="5" baseField="1" baseItem="0" numFmtId="4"/>
    <dataField name=" план, тн" fld="7" baseField="1" baseItem="2" numFmtId="4"/>
    <dataField name=" Расхождение истории и плана %" fld="9" baseField="1" baseItem="4" numFmtId="10"/>
  </dataFields>
  <formats count="5">
    <format dxfId="5">
      <pivotArea dataOnly="0" outline="0" fieldPosition="0">
        <references count="1">
          <reference field="0" count="0" defaultSubtotal="1"/>
        </references>
      </pivotArea>
    </format>
    <format dxfId="4">
      <pivotArea outline="0" fieldPosition="0">
        <references count="1">
          <reference field="4294967294" count="1">
            <x v="0"/>
          </reference>
        </references>
      </pivotArea>
    </format>
    <format dxfId="3">
      <pivotArea outline="0" fieldPosition="0">
        <references count="1">
          <reference field="4294967294" count="1">
            <x v="1"/>
          </reference>
        </references>
      </pivotArea>
    </format>
    <format dxfId="2">
      <pivotArea outline="0" fieldPosition="0">
        <references count="1">
          <reference field="4294967294" count="1">
            <x v="2"/>
          </reference>
        </references>
      </pivotArea>
    </format>
    <format dxfId="1">
      <pivotArea dataOnly="0" labelOnly="1" outline="0" fieldPosition="0">
        <references count="1">
          <reference field="4294967294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СводнаяТаблица2" cacheId="0" applyNumberFormats="0" applyBorderFormats="0" applyFontFormats="0" applyPatternFormats="0" applyAlignmentFormats="0" applyWidthHeightFormats="1" dataCaption="Значения" updatedVersion="4" minRefreshableVersion="3" showDrill="0" showDataTips="0" rowGrandTotals="0" colGrandTotals="0" itemPrintTitles="1" createdVersion="4" indent="0" compact="0" compactData="0" gridDropZones="1" multipleFieldFilters="0">
  <location ref="H5:M212" firstHeaderRow="1" firstDataRow="2" firstDataCol="4"/>
  <pivotFields count="10">
    <pivotField axis="axisRow" compact="0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">
        <item x="1"/>
        <item x="0"/>
        <item x="2"/>
        <item x="3"/>
        <item x="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">
        <item x="2"/>
        <item x="8"/>
        <item x="3"/>
        <item x="4"/>
        <item x="5"/>
        <item x="0"/>
        <item x="1"/>
        <item x="6"/>
        <item x="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1">
        <item x="19"/>
        <item x="17"/>
        <item x="5"/>
        <item x="7"/>
        <item x="14"/>
        <item x="4"/>
        <item x="10"/>
        <item x="1"/>
        <item x="8"/>
        <item x="16"/>
        <item x="11"/>
        <item x="0"/>
        <item x="12"/>
        <item x="9"/>
        <item x="13"/>
        <item x="15"/>
        <item x="18"/>
        <item x="3"/>
        <item x="6"/>
        <item x="2"/>
        <item x="2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dragToRow="0" dragToCol="0" dragToPag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0"/>
    <field x="1"/>
    <field x="2"/>
    <field x="4"/>
  </rowFields>
  <rowItems count="206">
    <i>
      <x/>
      <x v="1"/>
      <x v="5"/>
      <x v="11"/>
    </i>
    <i r="2">
      <x v="6"/>
      <x v="7"/>
    </i>
    <i>
      <x v="1"/>
      <x v="1"/>
      <x/>
      <x v="19"/>
    </i>
    <i r="2">
      <x v="2"/>
      <x v="5"/>
    </i>
    <i r="3">
      <x v="17"/>
    </i>
    <i r="3">
      <x v="19"/>
    </i>
    <i r="2">
      <x v="3"/>
      <x v="2"/>
    </i>
    <i r="3">
      <x v="18"/>
    </i>
    <i r="3">
      <x v="19"/>
    </i>
    <i r="2">
      <x v="4"/>
      <x v="3"/>
    </i>
    <i r="3">
      <x v="6"/>
    </i>
    <i r="3">
      <x v="8"/>
    </i>
    <i r="3">
      <x v="13"/>
    </i>
    <i r="3">
      <x v="18"/>
    </i>
    <i r="3">
      <x v="19"/>
    </i>
    <i r="2">
      <x v="5"/>
      <x v="10"/>
    </i>
    <i r="3">
      <x v="11"/>
    </i>
    <i r="2">
      <x v="6"/>
      <x v="2"/>
    </i>
    <i r="3">
      <x v="8"/>
    </i>
    <i r="3">
      <x v="11"/>
    </i>
    <i r="3">
      <x v="12"/>
    </i>
    <i r="3">
      <x v="14"/>
    </i>
    <i r="2">
      <x v="7"/>
      <x v="3"/>
    </i>
    <i r="3">
      <x v="8"/>
    </i>
    <i r="3">
      <x v="10"/>
    </i>
    <i r="3">
      <x v="19"/>
    </i>
    <i r="2">
      <x v="8"/>
      <x v="4"/>
    </i>
    <i r="3">
      <x v="8"/>
    </i>
    <i>
      <x v="2"/>
      <x/>
      <x v="4"/>
      <x v="8"/>
    </i>
    <i r="2">
      <x v="6"/>
      <x v="8"/>
    </i>
    <i r="2">
      <x v="7"/>
      <x v="8"/>
    </i>
    <i r="1">
      <x v="2"/>
      <x v="4"/>
      <x v="8"/>
    </i>
    <i r="2">
      <x v="6"/>
      <x v="8"/>
    </i>
    <i r="2">
      <x v="7"/>
      <x v="8"/>
    </i>
    <i r="2">
      <x v="8"/>
      <x v="8"/>
    </i>
    <i r="1">
      <x v="3"/>
      <x v="4"/>
      <x v="8"/>
    </i>
    <i r="2">
      <x v="6"/>
      <x v="8"/>
    </i>
    <i r="2">
      <x v="7"/>
      <x v="8"/>
    </i>
    <i r="2">
      <x v="8"/>
      <x v="8"/>
    </i>
    <i r="1">
      <x v="4"/>
      <x v="4"/>
      <x v="8"/>
    </i>
    <i r="2">
      <x v="6"/>
      <x v="8"/>
    </i>
    <i r="2">
      <x v="7"/>
      <x v="8"/>
    </i>
    <i r="1">
      <x v="5"/>
      <x v="4"/>
      <x v="8"/>
    </i>
    <i r="2">
      <x v="6"/>
      <x v="8"/>
    </i>
    <i r="2">
      <x v="7"/>
      <x v="8"/>
    </i>
    <i r="2">
      <x v="8"/>
      <x v="8"/>
    </i>
    <i>
      <x v="3"/>
      <x/>
      <x/>
      <x v="10"/>
    </i>
    <i r="3">
      <x v="19"/>
    </i>
    <i r="2">
      <x v="2"/>
      <x v="5"/>
    </i>
    <i r="3">
      <x v="12"/>
    </i>
    <i r="3">
      <x v="17"/>
    </i>
    <i r="3">
      <x v="19"/>
    </i>
    <i r="2">
      <x v="3"/>
      <x v="2"/>
    </i>
    <i r="3">
      <x v="10"/>
    </i>
    <i r="3">
      <x v="18"/>
    </i>
    <i r="3">
      <x v="19"/>
    </i>
    <i r="2">
      <x v="4"/>
      <x v="3"/>
    </i>
    <i r="3">
      <x v="6"/>
    </i>
    <i r="3">
      <x v="13"/>
    </i>
    <i r="3">
      <x v="18"/>
    </i>
    <i r="3">
      <x v="19"/>
    </i>
    <i r="2">
      <x v="5"/>
      <x v="12"/>
    </i>
    <i r="2">
      <x v="6"/>
      <x v="2"/>
    </i>
    <i r="3">
      <x v="11"/>
    </i>
    <i r="3">
      <x v="12"/>
    </i>
    <i r="3">
      <x v="14"/>
    </i>
    <i r="2">
      <x v="7"/>
      <x v="3"/>
    </i>
    <i r="3">
      <x v="19"/>
    </i>
    <i r="2">
      <x v="8"/>
      <x v="4"/>
    </i>
    <i r="1">
      <x v="2"/>
      <x/>
      <x v="10"/>
    </i>
    <i r="3">
      <x v="19"/>
    </i>
    <i r="2">
      <x v="2"/>
      <x v="5"/>
    </i>
    <i r="3">
      <x v="12"/>
    </i>
    <i r="3">
      <x v="17"/>
    </i>
    <i r="3">
      <x v="19"/>
    </i>
    <i r="2">
      <x v="3"/>
      <x v="2"/>
    </i>
    <i r="3">
      <x v="10"/>
    </i>
    <i r="3">
      <x v="18"/>
    </i>
    <i r="3">
      <x v="19"/>
    </i>
    <i r="2">
      <x v="4"/>
      <x v="3"/>
    </i>
    <i r="3">
      <x v="6"/>
    </i>
    <i r="3">
      <x v="13"/>
    </i>
    <i r="3">
      <x v="18"/>
    </i>
    <i r="3">
      <x v="19"/>
    </i>
    <i r="2">
      <x v="5"/>
      <x v="12"/>
    </i>
    <i r="2">
      <x v="6"/>
      <x v="2"/>
    </i>
    <i r="3">
      <x v="11"/>
    </i>
    <i r="3">
      <x v="12"/>
    </i>
    <i r="3">
      <x v="14"/>
    </i>
    <i r="2">
      <x v="7"/>
      <x v="3"/>
    </i>
    <i r="3">
      <x v="10"/>
    </i>
    <i r="3">
      <x v="19"/>
    </i>
    <i r="2">
      <x v="8"/>
      <x v="4"/>
    </i>
    <i r="1">
      <x v="3"/>
      <x/>
      <x v="19"/>
    </i>
    <i r="2">
      <x v="2"/>
      <x v="5"/>
    </i>
    <i r="3">
      <x v="12"/>
    </i>
    <i r="3">
      <x v="17"/>
    </i>
    <i r="3">
      <x v="19"/>
    </i>
    <i r="2">
      <x v="3"/>
      <x v="2"/>
    </i>
    <i r="3">
      <x v="10"/>
    </i>
    <i r="3">
      <x v="18"/>
    </i>
    <i r="3">
      <x v="19"/>
    </i>
    <i r="2">
      <x v="4"/>
      <x v="3"/>
    </i>
    <i r="3">
      <x v="6"/>
    </i>
    <i r="3">
      <x v="13"/>
    </i>
    <i r="3">
      <x v="18"/>
    </i>
    <i r="3">
      <x v="19"/>
    </i>
    <i r="2">
      <x v="5"/>
      <x v="12"/>
    </i>
    <i r="2">
      <x v="6"/>
      <x v="2"/>
    </i>
    <i r="3">
      <x v="7"/>
    </i>
    <i r="3">
      <x v="11"/>
    </i>
    <i r="3">
      <x v="12"/>
    </i>
    <i r="3">
      <x v="14"/>
    </i>
    <i r="2">
      <x v="7"/>
      <x v="3"/>
    </i>
    <i r="3">
      <x v="10"/>
    </i>
    <i r="3">
      <x v="19"/>
    </i>
    <i r="2">
      <x v="8"/>
      <x v="4"/>
    </i>
    <i r="1">
      <x v="4"/>
      <x/>
      <x v="19"/>
    </i>
    <i r="2">
      <x v="2"/>
      <x v="5"/>
    </i>
    <i r="3">
      <x v="17"/>
    </i>
    <i r="3">
      <x v="19"/>
    </i>
    <i r="2">
      <x v="3"/>
      <x v="2"/>
    </i>
    <i r="3">
      <x v="18"/>
    </i>
    <i r="3">
      <x v="19"/>
    </i>
    <i r="2">
      <x v="4"/>
      <x v="3"/>
    </i>
    <i r="3">
      <x v="13"/>
    </i>
    <i r="3">
      <x v="18"/>
    </i>
    <i r="3">
      <x v="19"/>
    </i>
    <i r="2">
      <x v="5"/>
      <x v="12"/>
    </i>
    <i r="2">
      <x v="6"/>
      <x v="2"/>
    </i>
    <i r="3">
      <x v="11"/>
    </i>
    <i r="3">
      <x v="12"/>
    </i>
    <i r="3">
      <x v="14"/>
    </i>
    <i r="3">
      <x v="15"/>
    </i>
    <i r="2">
      <x v="7"/>
      <x v="19"/>
    </i>
    <i r="2">
      <x v="8"/>
      <x v="4"/>
    </i>
    <i r="1">
      <x v="5"/>
      <x/>
      <x v="19"/>
    </i>
    <i r="2">
      <x v="2"/>
      <x v="5"/>
    </i>
    <i r="3">
      <x v="11"/>
    </i>
    <i r="3">
      <x v="12"/>
    </i>
    <i r="3">
      <x v="17"/>
    </i>
    <i r="3">
      <x v="19"/>
    </i>
    <i r="2">
      <x v="3"/>
      <x v="2"/>
    </i>
    <i r="3">
      <x v="10"/>
    </i>
    <i r="3">
      <x v="18"/>
    </i>
    <i r="3">
      <x v="19"/>
    </i>
    <i r="2">
      <x v="4"/>
      <x v="3"/>
    </i>
    <i r="3">
      <x v="6"/>
    </i>
    <i r="3">
      <x v="13"/>
    </i>
    <i r="3">
      <x v="18"/>
    </i>
    <i r="3">
      <x v="19"/>
    </i>
    <i r="2">
      <x v="5"/>
      <x v="11"/>
    </i>
    <i r="3">
      <x v="12"/>
    </i>
    <i r="2">
      <x v="6"/>
      <x v="2"/>
    </i>
    <i r="3">
      <x v="11"/>
    </i>
    <i r="3">
      <x v="12"/>
    </i>
    <i r="3">
      <x v="14"/>
    </i>
    <i r="3">
      <x v="15"/>
    </i>
    <i r="2">
      <x v="7"/>
      <x v="3"/>
    </i>
    <i r="3">
      <x v="10"/>
    </i>
    <i r="3">
      <x v="11"/>
    </i>
    <i r="3">
      <x v="19"/>
    </i>
    <i r="2">
      <x v="8"/>
      <x v="4"/>
    </i>
    <i>
      <x v="4"/>
      <x v="2"/>
      <x v="1"/>
      <x v="9"/>
    </i>
    <i r="2">
      <x v="4"/>
      <x v="1"/>
    </i>
    <i r="3">
      <x v="9"/>
    </i>
    <i r="3">
      <x v="16"/>
    </i>
    <i r="2">
      <x v="5"/>
      <x/>
    </i>
    <i r="3">
      <x v="12"/>
    </i>
    <i r="3">
      <x v="16"/>
    </i>
    <i r="2">
      <x v="6"/>
      <x/>
    </i>
    <i r="3">
      <x v="16"/>
    </i>
    <i r="2">
      <x v="7"/>
      <x/>
    </i>
    <i r="3">
      <x v="1"/>
    </i>
    <i r="1">
      <x v="3"/>
      <x v="1"/>
      <x v="9"/>
    </i>
    <i r="2">
      <x v="4"/>
      <x v="1"/>
    </i>
    <i r="3">
      <x v="9"/>
    </i>
    <i r="3">
      <x v="16"/>
    </i>
    <i r="2">
      <x v="5"/>
      <x/>
    </i>
    <i r="3">
      <x v="16"/>
    </i>
    <i r="2">
      <x v="6"/>
      <x/>
    </i>
    <i r="3">
      <x v="16"/>
    </i>
    <i r="2">
      <x v="7"/>
      <x/>
    </i>
    <i r="3">
      <x v="1"/>
    </i>
    <i r="1">
      <x v="4"/>
      <x v="1"/>
      <x v="9"/>
    </i>
    <i r="2">
      <x v="4"/>
      <x v="1"/>
    </i>
    <i r="3">
      <x v="9"/>
    </i>
    <i r="3">
      <x v="16"/>
    </i>
    <i r="2">
      <x v="5"/>
      <x/>
    </i>
    <i r="3">
      <x v="16"/>
    </i>
    <i r="2">
      <x v="6"/>
      <x/>
    </i>
    <i r="3">
      <x v="16"/>
    </i>
    <i r="3">
      <x v="20"/>
    </i>
    <i r="2">
      <x v="7"/>
      <x/>
    </i>
    <i r="3">
      <x v="1"/>
    </i>
    <i r="1">
      <x v="5"/>
      <x v="1"/>
      <x v="9"/>
    </i>
    <i r="2">
      <x v="4"/>
      <x v="1"/>
    </i>
    <i r="3">
      <x v="9"/>
    </i>
    <i r="3">
      <x v="16"/>
    </i>
    <i r="2">
      <x v="5"/>
      <x/>
    </i>
    <i r="3">
      <x v="12"/>
    </i>
    <i r="3">
      <x v="16"/>
    </i>
    <i r="2">
      <x v="6"/>
      <x/>
    </i>
    <i r="3">
      <x v="16"/>
    </i>
    <i r="2">
      <x v="7"/>
      <x/>
    </i>
    <i r="3">
      <x v="1"/>
    </i>
  </rowItems>
  <colFields count="1">
    <field x="-2"/>
  </colFields>
  <colItems count="2">
    <i>
      <x/>
    </i>
    <i i="1">
      <x v="1"/>
    </i>
  </colItems>
  <dataFields count="2">
    <dataField name=" история, тн" fld="5" baseField="4" baseItem="7" numFmtId="4"/>
    <dataField name=" план, тн" fld="7" baseField="4" baseItem="7" numFmtId="4"/>
  </dataFields>
  <formats count="1">
    <format dxfId="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opLeftCell="A11" zoomScale="90" zoomScaleNormal="90" workbookViewId="0">
      <selection activeCell="J2" sqref="J2"/>
    </sheetView>
  </sheetViews>
  <sheetFormatPr defaultRowHeight="12.75" x14ac:dyDescent="0.2"/>
  <cols>
    <col min="1" max="1" width="11.28515625" customWidth="1"/>
    <col min="2" max="4" width="10.28515625" customWidth="1"/>
    <col min="5" max="5" width="13.28515625" bestFit="1" customWidth="1"/>
    <col min="6" max="7" width="9.7109375" customWidth="1"/>
  </cols>
  <sheetData>
    <row r="1" spans="1:14" ht="17.25" customHeight="1" x14ac:dyDescent="0.2">
      <c r="A1" s="39" t="s">
        <v>77</v>
      </c>
    </row>
    <row r="2" spans="1:14" ht="17.25" customHeight="1" x14ac:dyDescent="0.2">
      <c r="A2" s="6"/>
      <c r="B2" s="6" t="s">
        <v>71</v>
      </c>
      <c r="C2" s="6" t="s">
        <v>72</v>
      </c>
      <c r="D2" s="40" t="s">
        <v>4</v>
      </c>
    </row>
    <row r="3" spans="1:14" ht="17.25" customHeight="1" x14ac:dyDescent="0.2">
      <c r="A3" s="6" t="s">
        <v>73</v>
      </c>
      <c r="B3" s="6">
        <v>5</v>
      </c>
      <c r="C3" s="6">
        <v>10</v>
      </c>
      <c r="D3" s="40">
        <f>SUM(B3:C3)</f>
        <v>15</v>
      </c>
      <c r="E3" s="51"/>
      <c r="F3" s="52"/>
      <c r="G3" s="52"/>
      <c r="H3" s="46"/>
      <c r="K3" s="48"/>
    </row>
    <row r="4" spans="1:14" ht="17.25" customHeight="1" x14ac:dyDescent="0.2">
      <c r="A4" s="6" t="s">
        <v>74</v>
      </c>
      <c r="B4" s="6">
        <v>20</v>
      </c>
      <c r="C4" s="6">
        <v>25</v>
      </c>
      <c r="D4" s="40">
        <f>SUM(B4:C4)</f>
        <v>45</v>
      </c>
      <c r="E4" s="51"/>
      <c r="F4" s="52"/>
      <c r="G4" s="52"/>
      <c r="H4" s="46"/>
      <c r="K4" s="48"/>
    </row>
    <row r="5" spans="1:14" ht="17.25" customHeight="1" x14ac:dyDescent="0.2">
      <c r="A5" s="6" t="s">
        <v>75</v>
      </c>
      <c r="B5" s="6">
        <v>25</v>
      </c>
      <c r="C5" s="6">
        <v>20</v>
      </c>
      <c r="D5" s="40">
        <f>SUM(B5:C5)</f>
        <v>45</v>
      </c>
      <c r="E5" s="51"/>
      <c r="F5" s="52"/>
      <c r="G5" s="52"/>
      <c r="H5" s="46"/>
      <c r="K5" s="48"/>
    </row>
    <row r="6" spans="1:14" ht="17.25" customHeight="1" x14ac:dyDescent="0.2">
      <c r="A6" s="40" t="s">
        <v>4</v>
      </c>
      <c r="B6" s="40">
        <f>SUM(B3:B5)</f>
        <v>50</v>
      </c>
      <c r="C6" s="40">
        <f>SUM(C3:C5)</f>
        <v>55</v>
      </c>
      <c r="D6" s="40">
        <f>SUM(D3:D5)</f>
        <v>105</v>
      </c>
      <c r="E6" s="51"/>
      <c r="G6" s="46"/>
      <c r="H6" s="46"/>
      <c r="K6" s="48"/>
    </row>
    <row r="7" spans="1:14" ht="17.25" hidden="1" customHeight="1" x14ac:dyDescent="0.2"/>
    <row r="8" spans="1:14" ht="17.25" customHeight="1" x14ac:dyDescent="0.2">
      <c r="A8" s="41" t="s">
        <v>76</v>
      </c>
    </row>
    <row r="9" spans="1:14" ht="24.75" customHeight="1" x14ac:dyDescent="0.2">
      <c r="A9" s="81" t="s">
        <v>81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</row>
    <row r="10" spans="1:14" ht="17.25" customHeight="1" x14ac:dyDescent="0.2">
      <c r="A10" s="39" t="s">
        <v>78</v>
      </c>
    </row>
    <row r="11" spans="1:14" ht="17.25" customHeight="1" x14ac:dyDescent="0.2">
      <c r="A11" s="6"/>
      <c r="B11" s="6" t="s">
        <v>71</v>
      </c>
      <c r="C11" s="6" t="s">
        <v>72</v>
      </c>
      <c r="D11" s="40" t="s">
        <v>4</v>
      </c>
    </row>
    <row r="12" spans="1:14" ht="17.25" customHeight="1" x14ac:dyDescent="0.2">
      <c r="A12" s="6" t="s">
        <v>73</v>
      </c>
      <c r="B12" s="63">
        <f>B3/B$6*B$15</f>
        <v>6</v>
      </c>
      <c r="C12" s="63">
        <f>C3/C$6*C$15</f>
        <v>9.0909090909090917</v>
      </c>
      <c r="D12" s="63">
        <f>SUM(B12:C12)</f>
        <v>15.090909090909092</v>
      </c>
      <c r="G12" s="64" t="s">
        <v>99</v>
      </c>
    </row>
    <row r="13" spans="1:14" ht="17.25" customHeight="1" x14ac:dyDescent="0.2">
      <c r="A13" s="6" t="s">
        <v>74</v>
      </c>
      <c r="B13" s="63">
        <f t="shared" ref="B13:C14" si="0">B4/B$6*B$15</f>
        <v>24</v>
      </c>
      <c r="C13" s="63">
        <f t="shared" si="0"/>
        <v>22.727272727272727</v>
      </c>
      <c r="D13" s="63">
        <f t="shared" ref="D13:D14" si="1">SUM(B13:C13)</f>
        <v>46.727272727272727</v>
      </c>
    </row>
    <row r="14" spans="1:14" ht="18.75" customHeight="1" x14ac:dyDescent="0.2">
      <c r="A14" s="6" t="s">
        <v>75</v>
      </c>
      <c r="B14" s="63">
        <f t="shared" si="0"/>
        <v>30</v>
      </c>
      <c r="C14" s="63">
        <f t="shared" si="0"/>
        <v>18.181818181818183</v>
      </c>
      <c r="D14" s="63">
        <f t="shared" si="1"/>
        <v>48.181818181818187</v>
      </c>
    </row>
    <row r="15" spans="1:14" ht="17.25" customHeight="1" x14ac:dyDescent="0.2">
      <c r="A15" s="40" t="s">
        <v>4</v>
      </c>
      <c r="B15" s="40">
        <v>60</v>
      </c>
      <c r="C15" s="40">
        <v>50</v>
      </c>
      <c r="D15" s="40">
        <f>SUM(B15:C15)</f>
        <v>110</v>
      </c>
      <c r="E15" s="49"/>
    </row>
    <row r="16" spans="1:14" ht="15.75" hidden="1" customHeight="1" x14ac:dyDescent="0.2"/>
    <row r="17" spans="1:14" ht="17.25" customHeight="1" x14ac:dyDescent="0.2">
      <c r="A17" s="41" t="s">
        <v>80</v>
      </c>
    </row>
    <row r="18" spans="1:14" ht="25.5" customHeight="1" x14ac:dyDescent="0.2">
      <c r="A18" s="81" t="s">
        <v>82</v>
      </c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</row>
    <row r="19" spans="1:14" ht="17.25" customHeight="1" x14ac:dyDescent="0.2">
      <c r="A19" s="39" t="s">
        <v>79</v>
      </c>
    </row>
    <row r="20" spans="1:14" ht="17.25" customHeight="1" x14ac:dyDescent="0.2">
      <c r="A20" s="6"/>
      <c r="B20" s="6" t="s">
        <v>71</v>
      </c>
      <c r="C20" s="6" t="s">
        <v>72</v>
      </c>
      <c r="D20" s="40" t="s">
        <v>4</v>
      </c>
      <c r="G20" s="64" t="s">
        <v>99</v>
      </c>
    </row>
    <row r="21" spans="1:14" ht="17.25" customHeight="1" x14ac:dyDescent="0.2">
      <c r="A21" s="6" t="s">
        <v>73</v>
      </c>
      <c r="B21" s="63">
        <f>$D21/SUM($G21:$H21)*G21</f>
        <v>3.1884057971014488</v>
      </c>
      <c r="C21" s="63">
        <f>$D21/SUM($G21:$H21)*H21</f>
        <v>1.8115942028985506</v>
      </c>
      <c r="D21" s="45">
        <v>5</v>
      </c>
      <c r="E21" s="49"/>
      <c r="F21" s="53"/>
      <c r="G21" s="62">
        <f>B3/B$6*B$24</f>
        <v>8</v>
      </c>
      <c r="H21" s="62">
        <f>C3/C$6*C$24</f>
        <v>4.5454545454545459</v>
      </c>
    </row>
    <row r="22" spans="1:14" ht="17.25" customHeight="1" x14ac:dyDescent="0.2">
      <c r="A22" s="6" t="s">
        <v>74</v>
      </c>
      <c r="B22" s="63">
        <f t="shared" ref="B22:B23" si="2">$D22/SUM($G22:$H22)*G22</f>
        <v>44.276729559748432</v>
      </c>
      <c r="C22" s="63">
        <f t="shared" ref="C22:C23" si="3">$D22/SUM($G22:$H22)*H22</f>
        <v>15.723270440251573</v>
      </c>
      <c r="D22" s="45">
        <v>60</v>
      </c>
      <c r="E22" s="49"/>
      <c r="F22" s="53"/>
      <c r="G22" s="62">
        <f t="shared" ref="G22:H23" si="4">B4/B$6*B$24</f>
        <v>32</v>
      </c>
      <c r="H22" s="62">
        <f t="shared" si="4"/>
        <v>11.363636363636363</v>
      </c>
    </row>
    <row r="23" spans="1:14" ht="17.25" customHeight="1" x14ac:dyDescent="0.2">
      <c r="A23" s="6" t="s">
        <v>75</v>
      </c>
      <c r="B23" s="63">
        <f t="shared" si="2"/>
        <v>32.592592592592588</v>
      </c>
      <c r="C23" s="63">
        <f t="shared" si="3"/>
        <v>7.4074074074074074</v>
      </c>
      <c r="D23" s="45">
        <v>40</v>
      </c>
      <c r="E23" s="49"/>
      <c r="F23" s="53"/>
      <c r="G23" s="62">
        <f t="shared" si="4"/>
        <v>40</v>
      </c>
      <c r="H23" s="62">
        <f t="shared" si="4"/>
        <v>9.0909090909090917</v>
      </c>
    </row>
    <row r="24" spans="1:14" ht="17.25" customHeight="1" x14ac:dyDescent="0.2">
      <c r="A24" s="40" t="s">
        <v>4</v>
      </c>
      <c r="B24" s="40">
        <v>80</v>
      </c>
      <c r="C24" s="40">
        <v>25</v>
      </c>
      <c r="D24" s="40">
        <v>105</v>
      </c>
      <c r="E24" s="49"/>
    </row>
    <row r="26" spans="1:14" x14ac:dyDescent="0.2">
      <c r="B26" s="47"/>
      <c r="C26" s="47"/>
      <c r="D26" s="47"/>
      <c r="E26" s="50"/>
    </row>
    <row r="27" spans="1:14" x14ac:dyDescent="0.2">
      <c r="E27" s="50"/>
    </row>
    <row r="28" spans="1:14" x14ac:dyDescent="0.2">
      <c r="E28" s="50"/>
    </row>
    <row r="29" spans="1:14" x14ac:dyDescent="0.2">
      <c r="E29" s="50"/>
    </row>
  </sheetData>
  <mergeCells count="2">
    <mergeCell ref="A9:N9"/>
    <mergeCell ref="A18:N18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topLeftCell="A7" zoomScaleNormal="100" workbookViewId="0">
      <selection activeCell="J2" sqref="J2"/>
    </sheetView>
  </sheetViews>
  <sheetFormatPr defaultRowHeight="12.75" x14ac:dyDescent="0.2"/>
  <cols>
    <col min="1" max="1" width="10.85546875" customWidth="1"/>
    <col min="2" max="2" width="37.28515625" bestFit="1" customWidth="1"/>
    <col min="3" max="3" width="10.42578125" style="8" bestFit="1" customWidth="1"/>
    <col min="4" max="4" width="11.5703125" style="8" bestFit="1" customWidth="1"/>
  </cols>
  <sheetData>
    <row r="1" spans="1:4" ht="15" x14ac:dyDescent="0.25">
      <c r="A1" s="43" t="s">
        <v>85</v>
      </c>
    </row>
    <row r="2" spans="1:4" ht="15" x14ac:dyDescent="0.25">
      <c r="A2" s="43"/>
    </row>
    <row r="3" spans="1:4" s="10" customFormat="1" ht="45" x14ac:dyDescent="0.2">
      <c r="A3" s="9" t="s">
        <v>68</v>
      </c>
      <c r="B3" s="9" t="s">
        <v>1</v>
      </c>
      <c r="C3" s="11" t="s">
        <v>54</v>
      </c>
      <c r="D3" s="11" t="s">
        <v>55</v>
      </c>
    </row>
    <row r="4" spans="1:4" x14ac:dyDescent="0.2">
      <c r="A4" s="6" t="s">
        <v>57</v>
      </c>
      <c r="B4" s="6" t="s">
        <v>7</v>
      </c>
      <c r="C4" s="7">
        <v>1.1052692307692309E-2</v>
      </c>
      <c r="D4" s="7">
        <v>1.1267307692307693</v>
      </c>
    </row>
    <row r="5" spans="1:4" x14ac:dyDescent="0.2">
      <c r="A5" s="6" t="s">
        <v>57</v>
      </c>
      <c r="B5" s="6" t="s">
        <v>9</v>
      </c>
      <c r="C5" s="7">
        <v>1639.7721369230769</v>
      </c>
      <c r="D5" s="7">
        <v>29473.934437132219</v>
      </c>
    </row>
    <row r="6" spans="1:4" x14ac:dyDescent="0.2">
      <c r="A6" s="6" t="s">
        <v>58</v>
      </c>
      <c r="B6" s="6" t="s">
        <v>13</v>
      </c>
      <c r="C6" s="7">
        <v>8.1558099999999989</v>
      </c>
      <c r="D6" s="7">
        <v>438.31837441340002</v>
      </c>
    </row>
    <row r="7" spans="1:4" x14ac:dyDescent="0.2">
      <c r="A7" s="6" t="s">
        <v>58</v>
      </c>
      <c r="B7" s="6" t="s">
        <v>18</v>
      </c>
      <c r="C7" s="7">
        <v>105.85153797300001</v>
      </c>
      <c r="D7" s="7">
        <v>4258.9667437886992</v>
      </c>
    </row>
    <row r="8" spans="1:4" x14ac:dyDescent="0.2">
      <c r="A8" s="6" t="s">
        <v>58</v>
      </c>
      <c r="B8" s="6" t="s">
        <v>24</v>
      </c>
      <c r="C8" s="7">
        <v>37.372395702292316</v>
      </c>
      <c r="D8" s="7">
        <v>1959.6287331532294</v>
      </c>
    </row>
    <row r="9" spans="1:4" x14ac:dyDescent="0.2">
      <c r="A9" s="6" t="s">
        <v>58</v>
      </c>
      <c r="B9" s="6" t="s">
        <v>28</v>
      </c>
      <c r="C9" s="7">
        <v>53.139453807655023</v>
      </c>
      <c r="D9" s="7">
        <v>2964.8377860329838</v>
      </c>
    </row>
    <row r="10" spans="1:4" x14ac:dyDescent="0.2">
      <c r="A10" s="6" t="s">
        <v>58</v>
      </c>
      <c r="B10" s="6" t="s">
        <v>7</v>
      </c>
      <c r="C10" s="7">
        <v>6.1250361025641009</v>
      </c>
      <c r="D10" s="7">
        <v>683.59035516282052</v>
      </c>
    </row>
    <row r="11" spans="1:4" x14ac:dyDescent="0.2">
      <c r="A11" s="6" t="s">
        <v>58</v>
      </c>
      <c r="B11" s="6" t="s">
        <v>9</v>
      </c>
      <c r="C11" s="7">
        <v>25.145091963333332</v>
      </c>
      <c r="D11" s="7">
        <v>767.72518800559999</v>
      </c>
    </row>
    <row r="12" spans="1:4" x14ac:dyDescent="0.2">
      <c r="A12" s="6" t="s">
        <v>58</v>
      </c>
      <c r="B12" s="6" t="s">
        <v>36</v>
      </c>
      <c r="C12" s="7">
        <v>38.122767258333333</v>
      </c>
      <c r="D12" s="7">
        <v>4682.1497119342002</v>
      </c>
    </row>
    <row r="13" spans="1:4" x14ac:dyDescent="0.2">
      <c r="A13" s="6" t="s">
        <v>58</v>
      </c>
      <c r="B13" s="6" t="s">
        <v>40</v>
      </c>
      <c r="C13" s="7">
        <v>12.851351794871798</v>
      </c>
      <c r="D13" s="7">
        <v>1501.1273748251415</v>
      </c>
    </row>
    <row r="14" spans="1:4" x14ac:dyDescent="0.2">
      <c r="A14" s="6" t="s">
        <v>59</v>
      </c>
      <c r="B14" s="6" t="s">
        <v>28</v>
      </c>
      <c r="C14" s="7">
        <v>342.65427133333327</v>
      </c>
      <c r="D14" s="7">
        <v>29107.287886864313</v>
      </c>
    </row>
    <row r="15" spans="1:4" x14ac:dyDescent="0.2">
      <c r="A15" s="6" t="s">
        <v>59</v>
      </c>
      <c r="B15" s="6" t="s">
        <v>9</v>
      </c>
      <c r="C15" s="7">
        <v>1651.3671738443588</v>
      </c>
      <c r="D15" s="7">
        <v>51649.039850017776</v>
      </c>
    </row>
    <row r="16" spans="1:4" x14ac:dyDescent="0.2">
      <c r="A16" s="6" t="s">
        <v>59</v>
      </c>
      <c r="B16" s="6" t="s">
        <v>36</v>
      </c>
      <c r="C16" s="7">
        <v>444.89534099999992</v>
      </c>
      <c r="D16" s="7">
        <v>54197.550722684879</v>
      </c>
    </row>
    <row r="17" spans="1:4" x14ac:dyDescent="0.2">
      <c r="A17" s="6" t="s">
        <v>59</v>
      </c>
      <c r="B17" s="6" t="s">
        <v>40</v>
      </c>
      <c r="C17" s="7">
        <v>29.193684512820511</v>
      </c>
      <c r="D17" s="7">
        <v>3199.6331035238713</v>
      </c>
    </row>
    <row r="18" spans="1:4" x14ac:dyDescent="0.2">
      <c r="A18" s="6" t="s">
        <v>60</v>
      </c>
      <c r="B18" s="6" t="s">
        <v>13</v>
      </c>
      <c r="C18" s="7">
        <v>423.79630084935894</v>
      </c>
      <c r="D18" s="7">
        <v>18861.353022236177</v>
      </c>
    </row>
    <row r="19" spans="1:4" x14ac:dyDescent="0.2">
      <c r="A19" s="6" t="s">
        <v>60</v>
      </c>
      <c r="B19" s="6" t="s">
        <v>18</v>
      </c>
      <c r="C19" s="7">
        <v>2559.1811976081804</v>
      </c>
      <c r="D19" s="7">
        <v>86070.3728986567</v>
      </c>
    </row>
    <row r="20" spans="1:4" x14ac:dyDescent="0.2">
      <c r="A20" s="6" t="s">
        <v>60</v>
      </c>
      <c r="B20" s="6" t="s">
        <v>24</v>
      </c>
      <c r="C20" s="7">
        <v>2972.6728210044848</v>
      </c>
      <c r="D20" s="7">
        <v>124799.55024168565</v>
      </c>
    </row>
    <row r="21" spans="1:4" x14ac:dyDescent="0.2">
      <c r="A21" s="6" t="s">
        <v>60</v>
      </c>
      <c r="B21" s="6" t="s">
        <v>28</v>
      </c>
      <c r="C21" s="7">
        <v>4864.7346744270044</v>
      </c>
      <c r="D21" s="7">
        <v>162867.56746325441</v>
      </c>
    </row>
    <row r="22" spans="1:4" x14ac:dyDescent="0.2">
      <c r="A22" s="6" t="s">
        <v>60</v>
      </c>
      <c r="B22" s="6" t="s">
        <v>7</v>
      </c>
      <c r="C22" s="7">
        <v>22.583015779487162</v>
      </c>
      <c r="D22" s="7">
        <v>3465.9153852430709</v>
      </c>
    </row>
    <row r="23" spans="1:4" x14ac:dyDescent="0.2">
      <c r="A23" s="6" t="s">
        <v>60</v>
      </c>
      <c r="B23" s="6" t="s">
        <v>9</v>
      </c>
      <c r="C23" s="7">
        <v>24684.958069708187</v>
      </c>
      <c r="D23" s="7">
        <v>532059.46542979486</v>
      </c>
    </row>
    <row r="24" spans="1:4" x14ac:dyDescent="0.2">
      <c r="A24" s="6" t="s">
        <v>60</v>
      </c>
      <c r="B24" s="6" t="s">
        <v>36</v>
      </c>
      <c r="C24" s="7">
        <v>1525.4006255217937</v>
      </c>
      <c r="D24" s="7">
        <v>144771.56638358496</v>
      </c>
    </row>
    <row r="25" spans="1:4" x14ac:dyDescent="0.2">
      <c r="A25" s="6" t="s">
        <v>60</v>
      </c>
      <c r="B25" s="6" t="s">
        <v>40</v>
      </c>
      <c r="C25" s="7">
        <v>697.90871691666666</v>
      </c>
      <c r="D25" s="7">
        <v>70389.738195261059</v>
      </c>
    </row>
    <row r="26" spans="1:4" x14ac:dyDescent="0.2">
      <c r="A26" s="6" t="s">
        <v>61</v>
      </c>
      <c r="B26" s="6" t="s">
        <v>50</v>
      </c>
      <c r="C26" s="7">
        <v>101.67346000000003</v>
      </c>
      <c r="D26" s="7">
        <v>2989.9616950312748</v>
      </c>
    </row>
    <row r="27" spans="1:4" x14ac:dyDescent="0.2">
      <c r="A27" s="6" t="s">
        <v>61</v>
      </c>
      <c r="B27" s="6" t="s">
        <v>28</v>
      </c>
      <c r="C27" s="7">
        <v>517.92166828205143</v>
      </c>
      <c r="D27" s="7">
        <v>12266.181791524306</v>
      </c>
    </row>
    <row r="28" spans="1:4" x14ac:dyDescent="0.2">
      <c r="A28" s="6" t="s">
        <v>61</v>
      </c>
      <c r="B28" s="6" t="s">
        <v>7</v>
      </c>
      <c r="C28" s="7">
        <v>263.47490474358989</v>
      </c>
      <c r="D28" s="7">
        <v>35365.440009642865</v>
      </c>
    </row>
    <row r="29" spans="1:4" x14ac:dyDescent="0.2">
      <c r="A29" s="6" t="s">
        <v>61</v>
      </c>
      <c r="B29" s="6" t="s">
        <v>9</v>
      </c>
      <c r="C29" s="7">
        <v>1999.7912392734363</v>
      </c>
      <c r="D29" s="7">
        <v>38657.19157172698</v>
      </c>
    </row>
    <row r="30" spans="1:4" x14ac:dyDescent="0.2">
      <c r="A30" s="6" t="s">
        <v>61</v>
      </c>
      <c r="B30" s="6" t="s">
        <v>36</v>
      </c>
      <c r="C30" s="7">
        <v>87.005157671474379</v>
      </c>
      <c r="D30" s="7">
        <v>7788.2381186542571</v>
      </c>
    </row>
  </sheetData>
  <autoFilter ref="A3:D30" xr:uid="{00000000-0009-0000-0000-000001000000}"/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33"/>
  <sheetViews>
    <sheetView zoomScale="85" zoomScaleNormal="85" workbookViewId="0">
      <selection activeCell="I9" sqref="I9"/>
    </sheetView>
  </sheetViews>
  <sheetFormatPr defaultRowHeight="12.75" x14ac:dyDescent="0.2"/>
  <cols>
    <col min="1" max="1" width="13.140625" customWidth="1"/>
    <col min="2" max="2" width="17.28515625" customWidth="1"/>
    <col min="3" max="3" width="25.5703125" customWidth="1"/>
    <col min="4" max="4" width="24.85546875" customWidth="1"/>
    <col min="5" max="5" width="21.140625" customWidth="1"/>
    <col min="6" max="6" width="16.85546875" style="8" customWidth="1"/>
    <col min="7" max="7" width="18.140625" style="8" bestFit="1" customWidth="1"/>
    <col min="8" max="8" width="18" style="8" customWidth="1"/>
    <col min="9" max="9" width="16" style="8" customWidth="1"/>
  </cols>
  <sheetData>
    <row r="1" spans="1:12" ht="15" x14ac:dyDescent="0.25">
      <c r="A1" s="42" t="s">
        <v>83</v>
      </c>
    </row>
    <row r="2" spans="1:12" ht="111" customHeight="1" x14ac:dyDescent="0.2">
      <c r="A2" s="81" t="s">
        <v>94</v>
      </c>
      <c r="B2" s="81"/>
      <c r="C2" s="81"/>
      <c r="D2" s="81"/>
      <c r="E2" s="81"/>
      <c r="F2" s="81"/>
      <c r="G2" s="81"/>
      <c r="H2" s="81"/>
      <c r="I2" s="81"/>
    </row>
    <row r="4" spans="1:12" ht="15" x14ac:dyDescent="0.25">
      <c r="A4" s="43" t="s">
        <v>86</v>
      </c>
    </row>
    <row r="5" spans="1:12" ht="15" x14ac:dyDescent="0.25">
      <c r="F5" s="82" t="s">
        <v>84</v>
      </c>
      <c r="G5" s="83"/>
      <c r="H5" s="82" t="s">
        <v>69</v>
      </c>
      <c r="I5" s="83"/>
    </row>
    <row r="6" spans="1:12" ht="30" x14ac:dyDescent="0.2">
      <c r="A6" s="1" t="s">
        <v>68</v>
      </c>
      <c r="B6" s="1" t="s">
        <v>0</v>
      </c>
      <c r="C6" s="1" t="s">
        <v>1</v>
      </c>
      <c r="D6" s="1" t="s">
        <v>2</v>
      </c>
      <c r="E6" s="1" t="s">
        <v>3</v>
      </c>
      <c r="F6" s="2" t="s">
        <v>91</v>
      </c>
      <c r="G6" s="2" t="s">
        <v>55</v>
      </c>
      <c r="H6" s="2" t="s">
        <v>70</v>
      </c>
      <c r="I6" s="2" t="s">
        <v>55</v>
      </c>
    </row>
    <row r="7" spans="1:12" x14ac:dyDescent="0.2">
      <c r="A7" s="6" t="s">
        <v>57</v>
      </c>
      <c r="B7" s="6" t="s">
        <v>4</v>
      </c>
      <c r="C7" s="6" t="s">
        <v>7</v>
      </c>
      <c r="D7" s="6" t="s">
        <v>8</v>
      </c>
      <c r="E7" s="6" t="s">
        <v>6</v>
      </c>
      <c r="F7" s="7">
        <v>1.0730769230769231E-2</v>
      </c>
      <c r="G7" s="7">
        <v>1.073076923076923</v>
      </c>
      <c r="H7" s="44">
        <f>($F7/SUMIFS($F$6:$F$233,$A$6:$A$233,$A7,$C$6:$C$233,$C7))*SUMIFS(План!$C$3:$C$30,План!$A$3:$A$30,$A7,План!$B$3:$B$30,$C7)</f>
        <v>1.1052692307692309E-2</v>
      </c>
      <c r="I7" s="44">
        <f>($G7/SUMIFS($G$6:$G$233,$A$6:$A$233,$A7,$C$6:$C$233,$C7))*SUMIFS(План!$D$3:$D$30,План!$A$3:$A$30,$A7,План!$B$3:$B$30,$C7)</f>
        <v>1.1267307692307693</v>
      </c>
      <c r="L7" s="65" t="s">
        <v>100</v>
      </c>
    </row>
    <row r="8" spans="1:12" x14ac:dyDescent="0.2">
      <c r="A8" s="6" t="s">
        <v>57</v>
      </c>
      <c r="B8" s="6" t="s">
        <v>4</v>
      </c>
      <c r="C8" s="6" t="s">
        <v>9</v>
      </c>
      <c r="D8" s="6" t="s">
        <v>9</v>
      </c>
      <c r="E8" s="6" t="s">
        <v>10</v>
      </c>
      <c r="F8" s="7">
        <v>1623.5367692307691</v>
      </c>
      <c r="G8" s="7">
        <v>28615.470327312833</v>
      </c>
      <c r="H8" s="44">
        <f>($F8/SUMIFS($F$6:$F$233,$A$6:$A$233,$A8,$C$6:$C$233,$C8))*SUMIFS(План!$C$3:$C$30,План!$A$3:$A$30,$A8,План!$B$3:$B$30,$C8)</f>
        <v>1639.7721369230769</v>
      </c>
      <c r="I8" s="44">
        <f>($G8/SUMIFS($G$6:$G$233,$A$6:$A$233,$A8,$C$6:$C$233,$C8))*SUMIFS(План!$D$3:$D$30,План!$A$3:$A$30,$A8,План!$B$3:$B$30,$C8)</f>
        <v>29473.934437132219</v>
      </c>
      <c r="L8" s="65" t="s">
        <v>101</v>
      </c>
    </row>
    <row r="9" spans="1:12" x14ac:dyDescent="0.2">
      <c r="A9" s="6" t="s">
        <v>58</v>
      </c>
      <c r="B9" s="6" t="s">
        <v>4</v>
      </c>
      <c r="C9" s="6" t="s">
        <v>13</v>
      </c>
      <c r="D9" s="6" t="s">
        <v>15</v>
      </c>
      <c r="E9" s="6" t="s">
        <v>14</v>
      </c>
      <c r="F9" s="7">
        <v>7.8421249999999993</v>
      </c>
      <c r="G9" s="7">
        <v>413.50790038999997</v>
      </c>
      <c r="H9" s="44">
        <f>($F9/SUMIFS($F$6:$F$233,$A$6:$A$233,$A9,$C$6:$C$233,$C9))*SUMIFS(План!$C$3:$C$30,План!$A$3:$A$30,$A9,План!$B$3:$B$30,$C9)</f>
        <v>8.1558099999999989</v>
      </c>
      <c r="I9" s="44">
        <f>($G9/SUMIFS($G$6:$G$233,$A$6:$A$233,$A9,$C$6:$C$233,$C9))*SUMIFS(План!$D$3:$D$30,План!$A$3:$A$30,$A9,План!$B$3:$B$30,$C9)</f>
        <v>438.31837441340002</v>
      </c>
    </row>
    <row r="10" spans="1:12" x14ac:dyDescent="0.2">
      <c r="A10" s="6" t="s">
        <v>58</v>
      </c>
      <c r="B10" s="6" t="s">
        <v>4</v>
      </c>
      <c r="C10" s="6" t="s">
        <v>18</v>
      </c>
      <c r="D10" s="6" t="s">
        <v>19</v>
      </c>
      <c r="E10" s="6" t="s">
        <v>16</v>
      </c>
      <c r="F10" s="7">
        <v>6.1903709999999998</v>
      </c>
      <c r="G10" s="7">
        <v>291.57773922999996</v>
      </c>
      <c r="H10" s="44">
        <f>($F10/SUMIFS($F$6:$F$233,$A$6:$A$233,$A10,$C$6:$C$233,$C10))*SUMIFS(План!$C$3:$C$30,План!$A$3:$A$30,$A10,План!$B$3:$B$30,$C10)</f>
        <v>6.4173512699999993</v>
      </c>
      <c r="I10" s="44">
        <f>($G10/SUMIFS($G$6:$G$233,$A$6:$A$233,$A10,$C$6:$C$233,$C10))*SUMIFS(План!$D$3:$D$30,План!$A$3:$A$30,$A10,План!$B$3:$B$30,$C10)</f>
        <v>308.10047778636658</v>
      </c>
    </row>
    <row r="11" spans="1:12" x14ac:dyDescent="0.2">
      <c r="A11" s="6" t="s">
        <v>58</v>
      </c>
      <c r="B11" s="6" t="s">
        <v>4</v>
      </c>
      <c r="C11" s="6" t="s">
        <v>18</v>
      </c>
      <c r="D11" s="6" t="s">
        <v>19</v>
      </c>
      <c r="E11" s="6" t="s">
        <v>14</v>
      </c>
      <c r="F11" s="7">
        <v>23.413632</v>
      </c>
      <c r="G11" s="7">
        <v>917.74922291999974</v>
      </c>
      <c r="H11" s="44">
        <f>($F11/SUMIFS($F$6:$F$233,$A$6:$A$233,$A11,$C$6:$C$233,$C11))*SUMIFS(План!$C$3:$C$30,План!$A$3:$A$30,$A11,План!$B$3:$B$30,$C11)</f>
        <v>24.272131839999997</v>
      </c>
      <c r="I11" s="44">
        <f>($G11/SUMIFS($G$6:$G$233,$A$6:$A$233,$A11,$C$6:$C$233,$C11))*SUMIFS(План!$D$3:$D$30,План!$A$3:$A$30,$A11,План!$B$3:$B$30,$C11)</f>
        <v>969.75501221879961</v>
      </c>
    </row>
    <row r="12" spans="1:12" x14ac:dyDescent="0.2">
      <c r="A12" s="6" t="s">
        <v>58</v>
      </c>
      <c r="B12" s="6" t="s">
        <v>4</v>
      </c>
      <c r="C12" s="6" t="s">
        <v>18</v>
      </c>
      <c r="D12" s="6" t="s">
        <v>20</v>
      </c>
      <c r="E12" s="6" t="s">
        <v>14</v>
      </c>
      <c r="F12" s="7">
        <v>10.365489899999998</v>
      </c>
      <c r="G12" s="7">
        <v>473.95884417999986</v>
      </c>
      <c r="H12" s="44">
        <f>($F12/SUMIFS($F$6:$F$233,$A$6:$A$233,$A12,$C$6:$C$233,$C12))*SUMIFS(План!$C$3:$C$30,План!$A$3:$A$30,$A12,План!$B$3:$B$30,$C12)</f>
        <v>10.745557862999997</v>
      </c>
      <c r="I12" s="44">
        <f>($G12/SUMIFS($G$6:$G$233,$A$6:$A$233,$A12,$C$6:$C$233,$C12))*SUMIFS(План!$D$3:$D$30,План!$A$3:$A$30,$A12,План!$B$3:$B$30,$C12)</f>
        <v>500.81651201686645</v>
      </c>
    </row>
    <row r="13" spans="1:12" x14ac:dyDescent="0.2">
      <c r="A13" s="6" t="s">
        <v>58</v>
      </c>
      <c r="B13" s="6" t="s">
        <v>4</v>
      </c>
      <c r="C13" s="6" t="s">
        <v>18</v>
      </c>
      <c r="D13" s="6" t="s">
        <v>21</v>
      </c>
      <c r="E13" s="6" t="s">
        <v>22</v>
      </c>
      <c r="F13" s="7">
        <v>62.138100000000009</v>
      </c>
      <c r="G13" s="7">
        <v>2347.2820900000002</v>
      </c>
      <c r="H13" s="44">
        <f>($F13/SUMIFS($F$6:$F$233,$A$6:$A$233,$A13,$C$6:$C$233,$C13))*SUMIFS(План!$C$3:$C$30,План!$A$3:$A$30,$A13,План!$B$3:$B$30,$C13)</f>
        <v>64.416497000000007</v>
      </c>
      <c r="I13" s="44">
        <f>($G13/SUMIFS($G$6:$G$233,$A$6:$A$233,$A13,$C$6:$C$233,$C13))*SUMIFS(План!$D$3:$D$30,План!$A$3:$A$30,$A13,План!$B$3:$B$30,$C13)</f>
        <v>2480.2947417666669</v>
      </c>
    </row>
    <row r="14" spans="1:12" x14ac:dyDescent="0.2">
      <c r="A14" s="6" t="s">
        <v>58</v>
      </c>
      <c r="B14" s="6" t="s">
        <v>4</v>
      </c>
      <c r="C14" s="6" t="s">
        <v>24</v>
      </c>
      <c r="D14" s="6" t="s">
        <v>25</v>
      </c>
      <c r="E14" s="6" t="s">
        <v>17</v>
      </c>
      <c r="F14" s="7">
        <v>5.5826009984893332</v>
      </c>
      <c r="G14" s="7">
        <v>287.64139272530412</v>
      </c>
      <c r="H14" s="44">
        <f>($F14/SUMIFS($F$6:$F$233,$A$6:$A$233,$A14,$C$6:$C$233,$C14))*SUMIFS(План!$C$3:$C$30,План!$A$3:$A$30,$A14,План!$B$3:$B$30,$C14)</f>
        <v>5.8152093734263888</v>
      </c>
      <c r="I14" s="44">
        <f>($G14/SUMIFS($G$6:$G$233,$A$6:$A$233,$A14,$C$6:$C$233,$C14))*SUMIFS(План!$D$3:$D$30,План!$A$3:$A$30,$A14,План!$B$3:$B$30,$C14)</f>
        <v>305.37927861003124</v>
      </c>
    </row>
    <row r="15" spans="1:12" x14ac:dyDescent="0.2">
      <c r="A15" s="6" t="s">
        <v>58</v>
      </c>
      <c r="B15" s="6" t="s">
        <v>4</v>
      </c>
      <c r="C15" s="6" t="s">
        <v>24</v>
      </c>
      <c r="D15" s="6" t="s">
        <v>25</v>
      </c>
      <c r="E15" s="6" t="s">
        <v>14</v>
      </c>
      <c r="F15" s="7">
        <v>5.7934767307692292</v>
      </c>
      <c r="G15" s="7">
        <v>270.38180601639192</v>
      </c>
      <c r="H15" s="44">
        <f>($F15/SUMIFS($F$6:$F$233,$A$6:$A$233,$A15,$C$6:$C$233,$C15))*SUMIFS(План!$C$3:$C$30,План!$A$3:$A$30,$A15,План!$B$3:$B$30,$C15)</f>
        <v>6.0348715945512801</v>
      </c>
      <c r="I15" s="44">
        <f>($G15/SUMIFS($G$6:$G$233,$A$6:$A$233,$A15,$C$6:$C$233,$C15))*SUMIFS(План!$D$3:$D$30,План!$A$3:$A$30,$A15,План!$B$3:$B$30,$C15)</f>
        <v>287.0553507207361</v>
      </c>
    </row>
    <row r="16" spans="1:12" x14ac:dyDescent="0.2">
      <c r="A16" s="6" t="s">
        <v>58</v>
      </c>
      <c r="B16" s="6" t="s">
        <v>4</v>
      </c>
      <c r="C16" s="6" t="s">
        <v>24</v>
      </c>
      <c r="D16" s="6" t="s">
        <v>26</v>
      </c>
      <c r="E16" s="6" t="s">
        <v>27</v>
      </c>
      <c r="F16" s="7">
        <v>5.0430513533539383</v>
      </c>
      <c r="G16" s="7">
        <v>233.68202391468614</v>
      </c>
      <c r="H16" s="44">
        <f>($F16/SUMIFS($F$6:$F$233,$A$6:$A$233,$A16,$C$6:$C$233,$C16))*SUMIFS(План!$C$3:$C$30,План!$A$3:$A$30,$A16,План!$B$3:$B$30,$C16)</f>
        <v>5.2531784930770193</v>
      </c>
      <c r="I16" s="44">
        <f>($G16/SUMIFS($G$6:$G$233,$A$6:$A$233,$A16,$C$6:$C$233,$C16))*SUMIFS(План!$D$3:$D$30,План!$A$3:$A$30,$A16,План!$B$3:$B$30,$C16)</f>
        <v>248.09241538942516</v>
      </c>
    </row>
    <row r="17" spans="1:9" x14ac:dyDescent="0.2">
      <c r="A17" s="6" t="s">
        <v>58</v>
      </c>
      <c r="B17" s="6" t="s">
        <v>4</v>
      </c>
      <c r="C17" s="6" t="s">
        <v>24</v>
      </c>
      <c r="D17" s="6" t="s">
        <v>26</v>
      </c>
      <c r="E17" s="6" t="s">
        <v>14</v>
      </c>
      <c r="F17" s="7">
        <v>19.458370791588123</v>
      </c>
      <c r="G17" s="7">
        <v>1054.0989216009766</v>
      </c>
      <c r="H17" s="44">
        <f>($F17/SUMIFS($F$6:$F$233,$A$6:$A$233,$A17,$C$6:$C$233,$C17))*SUMIFS(План!$C$3:$C$30,План!$A$3:$A$30,$A17,План!$B$3:$B$30,$C17)</f>
        <v>20.269136241237629</v>
      </c>
      <c r="I17" s="44">
        <f>($G17/SUMIFS($G$6:$G$233,$A$6:$A$233,$A17,$C$6:$C$233,$C17))*SUMIFS(План!$D$3:$D$30,План!$A$3:$A$30,$A17,План!$B$3:$B$30,$C17)</f>
        <v>1119.101688433037</v>
      </c>
    </row>
    <row r="18" spans="1:9" x14ac:dyDescent="0.2">
      <c r="A18" s="6" t="s">
        <v>58</v>
      </c>
      <c r="B18" s="6" t="s">
        <v>4</v>
      </c>
      <c r="C18" s="6" t="s">
        <v>28</v>
      </c>
      <c r="D18" s="6" t="s">
        <v>29</v>
      </c>
      <c r="E18" s="6" t="s">
        <v>32</v>
      </c>
      <c r="F18" s="7">
        <v>7.3031448562703982</v>
      </c>
      <c r="G18" s="7">
        <v>448.69103849216191</v>
      </c>
      <c r="H18" s="44">
        <f>($F18/SUMIFS($F$6:$F$233,$A$6:$A$233,$A18,$C$6:$C$233,$C18))*SUMIFS(План!$C$3:$C$30,План!$A$3:$A$30,$A18,План!$B$3:$B$30,$C18)</f>
        <v>7.6439582828963495</v>
      </c>
      <c r="I18" s="44">
        <f>($G18/SUMIFS($G$6:$G$233,$A$6:$A$233,$A18,$C$6:$C$233,$C18))*SUMIFS(План!$D$3:$D$30,План!$A$3:$A$30,$A18,План!$B$3:$B$30,$C18)</f>
        <v>478.60377439163938</v>
      </c>
    </row>
    <row r="19" spans="1:9" x14ac:dyDescent="0.2">
      <c r="A19" s="6" t="s">
        <v>58</v>
      </c>
      <c r="B19" s="6" t="s">
        <v>4</v>
      </c>
      <c r="C19" s="6" t="s">
        <v>28</v>
      </c>
      <c r="D19" s="6" t="s">
        <v>29</v>
      </c>
      <c r="E19" s="6" t="s">
        <v>30</v>
      </c>
      <c r="F19" s="7">
        <v>7.9353973652802523</v>
      </c>
      <c r="G19" s="7">
        <v>758.53436224015184</v>
      </c>
      <c r="H19" s="44">
        <f>($F19/SUMIFS($F$6:$F$233,$A$6:$A$233,$A19,$C$6:$C$233,$C19))*SUMIFS(План!$C$3:$C$30,План!$A$3:$A$30,$A19,План!$B$3:$B$30,$C19)</f>
        <v>8.3057159089933297</v>
      </c>
      <c r="I19" s="44">
        <f>($G19/SUMIFS($G$6:$G$233,$A$6:$A$233,$A19,$C$6:$C$233,$C19))*SUMIFS(План!$D$3:$D$30,План!$A$3:$A$30,$A19,План!$B$3:$B$30,$C19)</f>
        <v>809.1033197228287</v>
      </c>
    </row>
    <row r="20" spans="1:9" x14ac:dyDescent="0.2">
      <c r="A20" s="6" t="s">
        <v>58</v>
      </c>
      <c r="B20" s="6" t="s">
        <v>4</v>
      </c>
      <c r="C20" s="6" t="s">
        <v>28</v>
      </c>
      <c r="D20" s="6" t="s">
        <v>29</v>
      </c>
      <c r="E20" s="6" t="s">
        <v>31</v>
      </c>
      <c r="F20" s="7">
        <v>2.3325</v>
      </c>
      <c r="G20" s="7">
        <v>58.758944340000014</v>
      </c>
      <c r="H20" s="44">
        <f>($F20/SUMIFS($F$6:$F$233,$A$6:$A$233,$A20,$C$6:$C$233,$C20))*SUMIFS(План!$C$3:$C$30,План!$A$3:$A$30,$A20,План!$B$3:$B$30,$C20)</f>
        <v>2.4413500000000004</v>
      </c>
      <c r="I20" s="44">
        <f>($G20/SUMIFS($G$6:$G$233,$A$6:$A$233,$A20,$C$6:$C$233,$C20))*SUMIFS(План!$D$3:$D$30,План!$A$3:$A$30,$A20,План!$B$3:$B$30,$C20)</f>
        <v>62.676207296000022</v>
      </c>
    </row>
    <row r="21" spans="1:9" x14ac:dyDescent="0.2">
      <c r="A21" s="6" t="s">
        <v>58</v>
      </c>
      <c r="B21" s="6" t="s">
        <v>4</v>
      </c>
      <c r="C21" s="6" t="s">
        <v>28</v>
      </c>
      <c r="D21" s="6" t="s">
        <v>29</v>
      </c>
      <c r="E21" s="6" t="s">
        <v>27</v>
      </c>
      <c r="F21" s="7">
        <v>2.1260000000000003</v>
      </c>
      <c r="G21" s="7">
        <v>53.532023100000004</v>
      </c>
      <c r="H21" s="44">
        <f>($F21/SUMIFS($F$6:$F$233,$A$6:$A$233,$A21,$C$6:$C$233,$C21))*SUMIFS(План!$C$3:$C$30,План!$A$3:$A$30,$A21,План!$B$3:$B$30,$C21)</f>
        <v>2.2252133333333335</v>
      </c>
      <c r="I21" s="44">
        <f>($G21/SUMIFS($G$6:$G$233,$A$6:$A$233,$A21,$C$6:$C$233,$C21))*SUMIFS(План!$D$3:$D$30,План!$A$3:$A$30,$A21,План!$B$3:$B$30,$C21)</f>
        <v>57.100824640000006</v>
      </c>
    </row>
    <row r="22" spans="1:9" x14ac:dyDescent="0.2">
      <c r="A22" s="6" t="s">
        <v>58</v>
      </c>
      <c r="B22" s="6" t="s">
        <v>4</v>
      </c>
      <c r="C22" s="6" t="s">
        <v>28</v>
      </c>
      <c r="D22" s="6" t="s">
        <v>29</v>
      </c>
      <c r="E22" s="6" t="s">
        <v>14</v>
      </c>
      <c r="F22" s="7">
        <v>23.146281575571983</v>
      </c>
      <c r="G22" s="7">
        <v>1026.7638025446608</v>
      </c>
      <c r="H22" s="44">
        <f>($F22/SUMIFS($F$6:$F$233,$A$6:$A$233,$A22,$C$6:$C$233,$C22))*SUMIFS(План!$C$3:$C$30,План!$A$3:$A$30,$A22,План!$B$3:$B$30,$C22)</f>
        <v>24.226441382432011</v>
      </c>
      <c r="I22" s="44">
        <f>($G22/SUMIFS($G$6:$G$233,$A$6:$A$233,$A22,$C$6:$C$233,$C22))*SUMIFS(План!$D$3:$D$30,План!$A$3:$A$30,$A22,План!$B$3:$B$30,$C22)</f>
        <v>1095.214722714305</v>
      </c>
    </row>
    <row r="23" spans="1:9" x14ac:dyDescent="0.2">
      <c r="A23" s="6" t="s">
        <v>58</v>
      </c>
      <c r="B23" s="6" t="s">
        <v>4</v>
      </c>
      <c r="C23" s="6" t="s">
        <v>28</v>
      </c>
      <c r="D23" s="6" t="s">
        <v>33</v>
      </c>
      <c r="E23" s="6" t="s">
        <v>34</v>
      </c>
      <c r="F23" s="7">
        <v>7.9268549999999989</v>
      </c>
      <c r="G23" s="7">
        <v>433.25525368894756</v>
      </c>
      <c r="H23" s="44">
        <f>($F23/SUMIFS($F$6:$F$233,$A$6:$A$233,$A23,$C$6:$C$233,$C23))*SUMIFS(План!$C$3:$C$30,План!$A$3:$A$30,$A23,План!$B$3:$B$30,$C23)</f>
        <v>8.2967748999999991</v>
      </c>
      <c r="I23" s="44">
        <f>($G23/SUMIFS($G$6:$G$233,$A$6:$A$233,$A23,$C$6:$C$233,$C23))*SUMIFS(План!$D$3:$D$30,План!$A$3:$A$30,$A23,План!$B$3:$B$30,$C23)</f>
        <v>462.13893726821073</v>
      </c>
    </row>
    <row r="24" spans="1:9" x14ac:dyDescent="0.2">
      <c r="A24" s="6" t="s">
        <v>58</v>
      </c>
      <c r="B24" s="6" t="s">
        <v>4</v>
      </c>
      <c r="C24" s="6" t="s">
        <v>7</v>
      </c>
      <c r="D24" s="6" t="s">
        <v>8</v>
      </c>
      <c r="E24" s="6" t="s">
        <v>5</v>
      </c>
      <c r="F24" s="7">
        <v>0.16692307692307695</v>
      </c>
      <c r="G24" s="7">
        <v>15.857024615384617</v>
      </c>
      <c r="H24" s="44">
        <f>($F24/SUMIFS($F$6:$F$233,$A$6:$A$233,$A24,$C$6:$C$233,$C24))*SUMIFS(План!$C$3:$C$30,План!$A$3:$A$30,$A24,План!$B$3:$B$30,$C24)</f>
        <v>0.17554743589743591</v>
      </c>
      <c r="I24" s="44">
        <f>($G24/SUMIFS($G$6:$G$233,$A$6:$A$233,$A24,$C$6:$C$233,$C24))*SUMIFS(План!$D$3:$D$30,План!$A$3:$A$30,$A24,План!$B$3:$B$30,$C24)</f>
        <v>16.993444712820512</v>
      </c>
    </row>
    <row r="25" spans="1:9" x14ac:dyDescent="0.2">
      <c r="A25" s="6" t="s">
        <v>58</v>
      </c>
      <c r="B25" s="6" t="s">
        <v>4</v>
      </c>
      <c r="C25" s="6" t="s">
        <v>7</v>
      </c>
      <c r="D25" s="6" t="s">
        <v>8</v>
      </c>
      <c r="E25" s="6" t="s">
        <v>6</v>
      </c>
      <c r="F25" s="7">
        <v>5.6571999999999996</v>
      </c>
      <c r="G25" s="7">
        <v>622.01889000000006</v>
      </c>
      <c r="H25" s="44">
        <f>($F25/SUMIFS($F$6:$F$233,$A$6:$A$233,$A25,$C$6:$C$233,$C25))*SUMIFS(План!$C$3:$C$30,План!$A$3:$A$30,$A25,План!$B$3:$B$30,$C25)</f>
        <v>5.9494886666666655</v>
      </c>
      <c r="I25" s="44">
        <f>($G25/SUMIFS($G$6:$G$233,$A$6:$A$233,$A25,$C$6:$C$233,$C25))*SUMIFS(План!$D$3:$D$30,План!$A$3:$A$30,$A25,План!$B$3:$B$30,$C25)</f>
        <v>666.59691045</v>
      </c>
    </row>
    <row r="26" spans="1:9" x14ac:dyDescent="0.2">
      <c r="A26" s="6" t="s">
        <v>58</v>
      </c>
      <c r="B26" s="6" t="s">
        <v>4</v>
      </c>
      <c r="C26" s="6" t="s">
        <v>9</v>
      </c>
      <c r="D26" s="6" t="s">
        <v>9</v>
      </c>
      <c r="E26" s="6" t="s">
        <v>17</v>
      </c>
      <c r="F26" s="7">
        <v>1.4027364000000002</v>
      </c>
      <c r="G26" s="7">
        <v>44.599222720000007</v>
      </c>
      <c r="H26" s="44">
        <f>($F26/SUMIFS($F$6:$F$233,$A$6:$A$233,$A26,$C$6:$C$233,$C26))*SUMIFS(План!$C$3:$C$30,План!$A$3:$A$30,$A26,План!$B$3:$B$30,$C26)</f>
        <v>1.4822247960000003</v>
      </c>
      <c r="I26" s="44">
        <f>($G26/SUMIFS($G$6:$G$233,$A$6:$A$233,$A26,$C$6:$C$233,$C26))*SUMIFS(План!$D$3:$D$30,План!$A$3:$A$30,$A26,План!$B$3:$B$30,$C26)</f>
        <v>48.018496461866675</v>
      </c>
    </row>
    <row r="27" spans="1:9" x14ac:dyDescent="0.2">
      <c r="A27" s="6" t="s">
        <v>58</v>
      </c>
      <c r="B27" s="6" t="s">
        <v>4</v>
      </c>
      <c r="C27" s="6" t="s">
        <v>9</v>
      </c>
      <c r="D27" s="6" t="s">
        <v>9</v>
      </c>
      <c r="E27" s="6" t="s">
        <v>30</v>
      </c>
      <c r="F27" s="7">
        <v>5.4881305999999999</v>
      </c>
      <c r="G27" s="7">
        <v>237.44753000000003</v>
      </c>
      <c r="H27" s="44">
        <f>($F27/SUMIFS($F$6:$F$233,$A$6:$A$233,$A27,$C$6:$C$233,$C27))*SUMIFS(План!$C$3:$C$30,План!$A$3:$A$30,$A27,План!$B$3:$B$30,$C27)</f>
        <v>5.7991246673333334</v>
      </c>
      <c r="I27" s="44">
        <f>($G27/SUMIFS($G$6:$G$233,$A$6:$A$233,$A27,$C$6:$C$233,$C27))*SUMIFS(План!$D$3:$D$30,План!$A$3:$A$30,$A27,План!$B$3:$B$30,$C27)</f>
        <v>255.65184063333336</v>
      </c>
    </row>
    <row r="28" spans="1:9" x14ac:dyDescent="0.2">
      <c r="A28" s="6" t="s">
        <v>58</v>
      </c>
      <c r="B28" s="6" t="s">
        <v>4</v>
      </c>
      <c r="C28" s="6" t="s">
        <v>9</v>
      </c>
      <c r="D28" s="6" t="s">
        <v>9</v>
      </c>
      <c r="E28" s="6" t="s">
        <v>6</v>
      </c>
      <c r="F28" s="7">
        <v>2.5430000000000001</v>
      </c>
      <c r="G28" s="7">
        <v>60.804476240000014</v>
      </c>
      <c r="H28" s="44">
        <f>($F28/SUMIFS($F$6:$F$233,$A$6:$A$233,$A28,$C$6:$C$233,$C28))*SUMIFS(План!$C$3:$C$30,План!$A$3:$A$30,$A28,План!$B$3:$B$30,$C28)</f>
        <v>2.6871033333333338</v>
      </c>
      <c r="I28" s="44">
        <f>($G28/SUMIFS($G$6:$G$233,$A$6:$A$233,$A28,$C$6:$C$233,$C28))*SUMIFS(План!$D$3:$D$30,План!$A$3:$A$30,$A28,План!$B$3:$B$30,$C28)</f>
        <v>65.466152751733347</v>
      </c>
    </row>
    <row r="29" spans="1:9" x14ac:dyDescent="0.2">
      <c r="A29" s="6" t="s">
        <v>58</v>
      </c>
      <c r="B29" s="6" t="s">
        <v>4</v>
      </c>
      <c r="C29" s="6" t="s">
        <v>9</v>
      </c>
      <c r="D29" s="6" t="s">
        <v>9</v>
      </c>
      <c r="E29" s="6" t="s">
        <v>11</v>
      </c>
      <c r="F29" s="7">
        <v>12.53375</v>
      </c>
      <c r="G29" s="7">
        <v>331.62260040000001</v>
      </c>
      <c r="H29" s="44">
        <f>($F29/SUMIFS($F$6:$F$233,$A$6:$A$233,$A29,$C$6:$C$233,$C29))*SUMIFS(План!$C$3:$C$30,План!$A$3:$A$30,$A29,План!$B$3:$B$30,$C29)</f>
        <v>13.243995833333333</v>
      </c>
      <c r="I29" s="44">
        <f>($G29/SUMIFS($G$6:$G$233,$A$6:$A$233,$A29,$C$6:$C$233,$C29))*SUMIFS(План!$D$3:$D$30,План!$A$3:$A$30,$A29,План!$B$3:$B$30,$C29)</f>
        <v>357.04699976400002</v>
      </c>
    </row>
    <row r="30" spans="1:9" x14ac:dyDescent="0.2">
      <c r="A30" s="6" t="s">
        <v>58</v>
      </c>
      <c r="B30" s="6" t="s">
        <v>4</v>
      </c>
      <c r="C30" s="6" t="s">
        <v>9</v>
      </c>
      <c r="D30" s="6" t="s">
        <v>9</v>
      </c>
      <c r="E30" s="6" t="s">
        <v>12</v>
      </c>
      <c r="F30" s="7">
        <v>1.829</v>
      </c>
      <c r="G30" s="7">
        <v>38.583620799999991</v>
      </c>
      <c r="H30" s="44">
        <f>($F30/SUMIFS($F$6:$F$233,$A$6:$A$233,$A30,$C$6:$C$233,$C30))*SUMIFS(План!$C$3:$C$30,План!$A$3:$A$30,$A30,План!$B$3:$B$30,$C30)</f>
        <v>1.9326433333333335</v>
      </c>
      <c r="I30" s="44">
        <f>($G30/SUMIFS($G$6:$G$233,$A$6:$A$233,$A30,$C$6:$C$233,$C30))*SUMIFS(План!$D$3:$D$30,План!$A$3:$A$30,$A30,План!$B$3:$B$30,$C30)</f>
        <v>41.541698394666653</v>
      </c>
    </row>
    <row r="31" spans="1:9" x14ac:dyDescent="0.2">
      <c r="A31" s="6" t="s">
        <v>58</v>
      </c>
      <c r="B31" s="6" t="s">
        <v>4</v>
      </c>
      <c r="C31" s="6" t="s">
        <v>36</v>
      </c>
      <c r="D31" s="6" t="s">
        <v>37</v>
      </c>
      <c r="E31" s="6" t="s">
        <v>14</v>
      </c>
      <c r="F31" s="7">
        <v>14.128625000000003</v>
      </c>
      <c r="G31" s="7">
        <v>1665.9864283000002</v>
      </c>
      <c r="H31" s="44">
        <f>($F31/SUMIFS($F$6:$F$233,$A$6:$A$233,$A31,$C$6:$C$233,$C31))*SUMIFS(План!$C$3:$C$30,План!$A$3:$A$30,$A31,План!$B$3:$B$30,$C31)</f>
        <v>14.999890208333335</v>
      </c>
      <c r="I31" s="44">
        <f>($G31/SUMIFS($G$6:$G$233,$A$6:$A$233,$A31,$C$6:$C$233,$C31))*SUMIFS(План!$D$3:$D$30,План!$A$3:$A$30,$A31,План!$B$3:$B$30,$C31)</f>
        <v>1802.0419866111667</v>
      </c>
    </row>
    <row r="32" spans="1:9" x14ac:dyDescent="0.2">
      <c r="A32" s="6" t="s">
        <v>58</v>
      </c>
      <c r="B32" s="6" t="s">
        <v>4</v>
      </c>
      <c r="C32" s="6" t="s">
        <v>36</v>
      </c>
      <c r="D32" s="6" t="s">
        <v>38</v>
      </c>
      <c r="E32" s="6" t="s">
        <v>32</v>
      </c>
      <c r="F32" s="7">
        <v>0.99913499999999988</v>
      </c>
      <c r="G32" s="7">
        <v>110.99813000000003</v>
      </c>
      <c r="H32" s="44">
        <f>($F32/SUMIFS($F$6:$F$233,$A$6:$A$233,$A32,$C$6:$C$233,$C32))*SUMIFS(План!$C$3:$C$30,План!$A$3:$A$30,$A32,План!$B$3:$B$30,$C32)</f>
        <v>1.0607483249999998</v>
      </c>
      <c r="I32" s="44">
        <f>($G32/SUMIFS($G$6:$G$233,$A$6:$A$233,$A32,$C$6:$C$233,$C32))*SUMIFS(План!$D$3:$D$30,План!$A$3:$A$30,$A32,План!$B$3:$B$30,$C32)</f>
        <v>120.06297728333337</v>
      </c>
    </row>
    <row r="33" spans="1:9" x14ac:dyDescent="0.2">
      <c r="A33" s="6" t="s">
        <v>58</v>
      </c>
      <c r="B33" s="6" t="s">
        <v>4</v>
      </c>
      <c r="C33" s="6" t="s">
        <v>36</v>
      </c>
      <c r="D33" s="6" t="s">
        <v>38</v>
      </c>
      <c r="E33" s="6" t="s">
        <v>30</v>
      </c>
      <c r="F33" s="7">
        <v>13.754100000000001</v>
      </c>
      <c r="G33" s="7">
        <v>1929.3193700000002</v>
      </c>
      <c r="H33" s="44">
        <f>($F33/SUMIFS($F$6:$F$233,$A$6:$A$233,$A33,$C$6:$C$233,$C33))*SUMIFS(План!$C$3:$C$30,План!$A$3:$A$30,$A33,План!$B$3:$B$30,$C33)</f>
        <v>14.6022695</v>
      </c>
      <c r="I33" s="44">
        <f>($G33/SUMIFS($G$6:$G$233,$A$6:$A$233,$A33,$C$6:$C$233,$C33))*SUMIFS(План!$D$3:$D$30,План!$A$3:$A$30,$A33,План!$B$3:$B$30,$C33)</f>
        <v>2086.8804518833335</v>
      </c>
    </row>
    <row r="34" spans="1:9" x14ac:dyDescent="0.2">
      <c r="A34" s="6" t="s">
        <v>58</v>
      </c>
      <c r="B34" s="6" t="s">
        <v>4</v>
      </c>
      <c r="C34" s="6" t="s">
        <v>36</v>
      </c>
      <c r="D34" s="6" t="s">
        <v>38</v>
      </c>
      <c r="E34" s="6" t="s">
        <v>5</v>
      </c>
      <c r="F34" s="7">
        <v>0.77560000000000007</v>
      </c>
      <c r="G34" s="7">
        <v>60.004721260000011</v>
      </c>
      <c r="H34" s="44">
        <f>($F34/SUMIFS($F$6:$F$233,$A$6:$A$233,$A34,$C$6:$C$233,$C34))*SUMIFS(План!$C$3:$C$30,План!$A$3:$A$30,$A34,План!$B$3:$B$30,$C34)</f>
        <v>0.82342866666666659</v>
      </c>
      <c r="I34" s="44">
        <f>($G34/SUMIFS($G$6:$G$233,$A$6:$A$233,$A34,$C$6:$C$233,$C34))*SUMIFS(План!$D$3:$D$30,План!$A$3:$A$30,$A34,План!$B$3:$B$30,$C34)</f>
        <v>64.905106829566677</v>
      </c>
    </row>
    <row r="35" spans="1:9" x14ac:dyDescent="0.2">
      <c r="A35" s="6" t="s">
        <v>58</v>
      </c>
      <c r="B35" s="6" t="s">
        <v>4</v>
      </c>
      <c r="C35" s="6" t="s">
        <v>36</v>
      </c>
      <c r="D35" s="6" t="s">
        <v>38</v>
      </c>
      <c r="E35" s="6" t="s">
        <v>14</v>
      </c>
      <c r="F35" s="7">
        <v>4.6789550000000002</v>
      </c>
      <c r="G35" s="7">
        <v>435.98964191999994</v>
      </c>
      <c r="H35" s="44">
        <f>($F35/SUMIFS($F$6:$F$233,$A$6:$A$233,$A35,$C$6:$C$233,$C35))*SUMIFS(План!$C$3:$C$30,План!$A$3:$A$30,$A35,План!$B$3:$B$30,$C35)</f>
        <v>4.9674905583333322</v>
      </c>
      <c r="I35" s="44">
        <f>($G35/SUMIFS($G$6:$G$233,$A$6:$A$233,$A35,$C$6:$C$233,$C35))*SUMIFS(План!$D$3:$D$30,План!$A$3:$A$30,$A35,План!$B$3:$B$30,$C35)</f>
        <v>471.59546267679991</v>
      </c>
    </row>
    <row r="36" spans="1:9" x14ac:dyDescent="0.2">
      <c r="A36" s="6" t="s">
        <v>58</v>
      </c>
      <c r="B36" s="6" t="s">
        <v>4</v>
      </c>
      <c r="C36" s="6" t="s">
        <v>36</v>
      </c>
      <c r="D36" s="6" t="s">
        <v>39</v>
      </c>
      <c r="E36" s="6" t="s">
        <v>5</v>
      </c>
      <c r="F36" s="7">
        <v>1.5720000000000001</v>
      </c>
      <c r="G36" s="7">
        <v>126.34550999999999</v>
      </c>
      <c r="H36" s="44">
        <f>($F36/SUMIFS($F$6:$F$233,$A$6:$A$233,$A36,$C$6:$C$233,$C36))*SUMIFS(План!$C$3:$C$30,План!$A$3:$A$30,$A36,План!$B$3:$B$30,$C36)</f>
        <v>1.6689399999999999</v>
      </c>
      <c r="I36" s="44">
        <f>($G36/SUMIFS($G$6:$G$233,$A$6:$A$233,$A36,$C$6:$C$233,$C36))*SUMIFS(План!$D$3:$D$30,План!$A$3:$A$30,$A36,План!$B$3:$B$30,$C36)</f>
        <v>136.66372664999997</v>
      </c>
    </row>
    <row r="37" spans="1:9" x14ac:dyDescent="0.2">
      <c r="A37" s="6" t="s">
        <v>58</v>
      </c>
      <c r="B37" s="6" t="s">
        <v>4</v>
      </c>
      <c r="C37" s="6" t="s">
        <v>40</v>
      </c>
      <c r="D37" s="6" t="s">
        <v>41</v>
      </c>
      <c r="E37" s="6" t="s">
        <v>42</v>
      </c>
      <c r="F37" s="7">
        <v>10.982100000000003</v>
      </c>
      <c r="G37" s="7">
        <v>1248.0594700000001</v>
      </c>
      <c r="H37" s="44">
        <f>($F37/SUMIFS($F$6:$F$233,$A$6:$A$233,$A37,$C$6:$C$233,$C37))*SUMIFS(План!$C$3:$C$30,План!$A$3:$A$30,$A37,План!$B$3:$B$30,$C37)</f>
        <v>11.714240000000002</v>
      </c>
      <c r="I37" s="44">
        <f>($G37/SUMIFS($G$6:$G$233,$A$6:$A$233,$A37,$C$6:$C$233,$C37))*SUMIFS(План!$D$3:$D$30,План!$A$3:$A$30,$A37,План!$B$3:$B$30,$C37)</f>
        <v>1356.224624066667</v>
      </c>
    </row>
    <row r="38" spans="1:9" x14ac:dyDescent="0.2">
      <c r="A38" s="6" t="s">
        <v>58</v>
      </c>
      <c r="B38" s="6" t="s">
        <v>4</v>
      </c>
      <c r="C38" s="6" t="s">
        <v>40</v>
      </c>
      <c r="D38" s="6" t="s">
        <v>41</v>
      </c>
      <c r="E38" s="6" t="s">
        <v>30</v>
      </c>
      <c r="F38" s="7">
        <v>1.0660423076923078</v>
      </c>
      <c r="G38" s="7">
        <v>133.34608965503793</v>
      </c>
      <c r="H38" s="44">
        <f>($F38/SUMIFS($F$6:$F$233,$A$6:$A$233,$A38,$C$6:$C$233,$C38))*SUMIFS(План!$C$3:$C$30,План!$A$3:$A$30,$A38,План!$B$3:$B$30,$C38)</f>
        <v>1.1371117948717948</v>
      </c>
      <c r="I38" s="44">
        <f>($G38/SUMIFS($G$6:$G$233,$A$6:$A$233,$A38,$C$6:$C$233,$C38))*SUMIFS(План!$D$3:$D$30,План!$A$3:$A$30,$A38,План!$B$3:$B$30,$C38)</f>
        <v>144.90275075847455</v>
      </c>
    </row>
    <row r="39" spans="1:9" x14ac:dyDescent="0.2">
      <c r="A39" s="6" t="s">
        <v>59</v>
      </c>
      <c r="B39" s="6" t="s">
        <v>43</v>
      </c>
      <c r="C39" s="6" t="s">
        <v>28</v>
      </c>
      <c r="D39" s="6" t="s">
        <v>29</v>
      </c>
      <c r="E39" s="6" t="s">
        <v>30</v>
      </c>
      <c r="F39" s="7">
        <v>0.26400000000000001</v>
      </c>
      <c r="G39" s="7">
        <v>24.448919999999998</v>
      </c>
      <c r="H39" s="44">
        <f>($F39/SUMIFS($F$6:$F$233,$A$6:$A$233,$A39,$C$6:$C$233,$C39))*SUMIFS(План!$C$3:$C$30,План!$A$3:$A$30,$A39,План!$B$3:$B$30,$C39)</f>
        <v>0.28291999999999995</v>
      </c>
      <c r="I39" s="44">
        <f>($G39/SUMIFS($G$6:$G$233,$A$6:$A$233,$A39,$C$6:$C$233,$C39))*SUMIFS(План!$D$3:$D$30,План!$A$3:$A$30,$A39,План!$B$3:$B$30,$C39)</f>
        <v>26.690070999999996</v>
      </c>
    </row>
    <row r="40" spans="1:9" x14ac:dyDescent="0.2">
      <c r="A40" s="6" t="s">
        <v>59</v>
      </c>
      <c r="B40" s="6" t="s">
        <v>44</v>
      </c>
      <c r="C40" s="6" t="s">
        <v>28</v>
      </c>
      <c r="D40" s="6" t="s">
        <v>29</v>
      </c>
      <c r="E40" s="6" t="s">
        <v>30</v>
      </c>
      <c r="F40" s="7">
        <v>137.19999999999999</v>
      </c>
      <c r="G40" s="7">
        <v>11282.77607651693</v>
      </c>
      <c r="H40" s="44">
        <f>($F40/SUMIFS($F$6:$F$233,$A$6:$A$233,$A40,$C$6:$C$233,$C40))*SUMIFS(План!$C$3:$C$30,План!$A$3:$A$30,$A40,План!$B$3:$B$30,$C40)</f>
        <v>147.03266666666661</v>
      </c>
      <c r="I40" s="44">
        <f>($G40/SUMIFS($G$6:$G$233,$A$6:$A$233,$A40,$C$6:$C$233,$C40))*SUMIFS(План!$D$3:$D$30,План!$A$3:$A$30,$A40,План!$B$3:$B$30,$C40)</f>
        <v>12317.030550197647</v>
      </c>
    </row>
    <row r="41" spans="1:9" x14ac:dyDescent="0.2">
      <c r="A41" s="6" t="s">
        <v>59</v>
      </c>
      <c r="B41" s="6" t="s">
        <v>45</v>
      </c>
      <c r="C41" s="6" t="s">
        <v>28</v>
      </c>
      <c r="D41" s="6" t="s">
        <v>29</v>
      </c>
      <c r="E41" s="6" t="s">
        <v>30</v>
      </c>
      <c r="F41" s="7">
        <v>101.4922</v>
      </c>
      <c r="G41" s="7">
        <v>9538.8672599999973</v>
      </c>
      <c r="H41" s="44">
        <f>($F41/SUMIFS($F$6:$F$233,$A$6:$A$233,$A41,$C$6:$C$233,$C41))*SUMIFS(План!$C$3:$C$30,План!$A$3:$A$30,$A41,План!$B$3:$B$30,$C41)</f>
        <v>108.76580766666663</v>
      </c>
      <c r="I41" s="44">
        <f>($G41/SUMIFS($G$6:$G$233,$A$6:$A$233,$A41,$C$6:$C$233,$C41))*SUMIFS(План!$D$3:$D$30,План!$A$3:$A$30,$A41,План!$B$3:$B$30,$C41)</f>
        <v>10413.263425499998</v>
      </c>
    </row>
    <row r="42" spans="1:9" x14ac:dyDescent="0.2">
      <c r="A42" s="6" t="s">
        <v>59</v>
      </c>
      <c r="B42" s="6" t="s">
        <v>46</v>
      </c>
      <c r="C42" s="6" t="s">
        <v>28</v>
      </c>
      <c r="D42" s="6" t="s">
        <v>29</v>
      </c>
      <c r="E42" s="6" t="s">
        <v>30</v>
      </c>
      <c r="F42" s="7">
        <v>39.390599999999999</v>
      </c>
      <c r="G42" s="7">
        <v>2295.9932900000008</v>
      </c>
      <c r="H42" s="44">
        <f>($F42/SUMIFS($F$6:$F$233,$A$6:$A$233,$A42,$C$6:$C$233,$C42))*SUMIFS(План!$C$3:$C$30,План!$A$3:$A$30,$A42,План!$B$3:$B$30,$C42)</f>
        <v>42.213592999999989</v>
      </c>
      <c r="I42" s="44">
        <f>($G42/SUMIFS($G$6:$G$233,$A$6:$A$233,$A42,$C$6:$C$233,$C42))*SUMIFS(План!$D$3:$D$30,План!$A$3:$A$30,$A42,План!$B$3:$B$30,$C42)</f>
        <v>2506.4593415833342</v>
      </c>
    </row>
    <row r="43" spans="1:9" x14ac:dyDescent="0.2">
      <c r="A43" s="6" t="s">
        <v>59</v>
      </c>
      <c r="B43" s="6" t="s">
        <v>47</v>
      </c>
      <c r="C43" s="6" t="s">
        <v>28</v>
      </c>
      <c r="D43" s="6" t="s">
        <v>29</v>
      </c>
      <c r="E43" s="6" t="s">
        <v>30</v>
      </c>
      <c r="F43" s="7">
        <v>41.392800000000001</v>
      </c>
      <c r="G43" s="7">
        <v>3521.0789299999992</v>
      </c>
      <c r="H43" s="44">
        <f>($F43/SUMIFS($F$6:$F$233,$A$6:$A$233,$A43,$C$6:$C$233,$C43))*SUMIFS(План!$C$3:$C$30,План!$A$3:$A$30,$A43,План!$B$3:$B$30,$C43)</f>
        <v>44.359283999999995</v>
      </c>
      <c r="I43" s="44">
        <f>($G43/SUMIFS($G$6:$G$233,$A$6:$A$233,$A43,$C$6:$C$233,$C43))*SUMIFS(План!$D$3:$D$30,План!$A$3:$A$30,$A43,План!$B$3:$B$30,$C43)</f>
        <v>3843.8444985833321</v>
      </c>
    </row>
    <row r="44" spans="1:9" x14ac:dyDescent="0.2">
      <c r="A44" s="6" t="s">
        <v>59</v>
      </c>
      <c r="B44" s="6" t="s">
        <v>43</v>
      </c>
      <c r="C44" s="6" t="s">
        <v>9</v>
      </c>
      <c r="D44" s="6" t="s">
        <v>9</v>
      </c>
      <c r="E44" s="6" t="s">
        <v>30</v>
      </c>
      <c r="F44" s="7">
        <v>0.25367519999999999</v>
      </c>
      <c r="G44" s="7">
        <v>10.15926</v>
      </c>
      <c r="H44" s="44">
        <f>($F44/SUMIFS($F$6:$F$233,$A$6:$A$233,$A44,$C$6:$C$233,$C44))*SUMIFS(План!$C$3:$C$30,План!$A$3:$A$30,$A44,План!$B$3:$B$30,$C44)</f>
        <v>0.27312363200000001</v>
      </c>
      <c r="I44" s="44">
        <f>($G44/SUMIFS($G$6:$G$233,$A$6:$A$233,$A44,$C$6:$C$233,$C44))*SUMIFS(План!$D$3:$D$30,План!$A$3:$A$30,$A44,План!$B$3:$B$30,$C44)</f>
        <v>11.1413218</v>
      </c>
    </row>
    <row r="45" spans="1:9" x14ac:dyDescent="0.2">
      <c r="A45" s="6" t="s">
        <v>59</v>
      </c>
      <c r="B45" s="6" t="s">
        <v>44</v>
      </c>
      <c r="C45" s="6" t="s">
        <v>9</v>
      </c>
      <c r="D45" s="6" t="s">
        <v>9</v>
      </c>
      <c r="E45" s="6" t="s">
        <v>30</v>
      </c>
      <c r="F45" s="7">
        <v>242.33885759999998</v>
      </c>
      <c r="G45" s="7">
        <v>8689.1043899999986</v>
      </c>
      <c r="H45" s="44">
        <f>($F45/SUMIFS($F$6:$F$233,$A$6:$A$233,$A45,$C$6:$C$233,$C45))*SUMIFS(План!$C$3:$C$30,План!$A$3:$A$30,$A45,План!$B$3:$B$30,$C45)</f>
        <v>260.91817001600003</v>
      </c>
      <c r="I45" s="44">
        <f>($G45/SUMIFS($G$6:$G$233,$A$6:$A$233,$A45,$C$6:$C$233,$C45))*SUMIFS(План!$D$3:$D$30,План!$A$3:$A$30,$A45,План!$B$3:$B$30,$C45)</f>
        <v>9529.0511477</v>
      </c>
    </row>
    <row r="46" spans="1:9" x14ac:dyDescent="0.2">
      <c r="A46" s="6" t="s">
        <v>59</v>
      </c>
      <c r="B46" s="6" t="s">
        <v>45</v>
      </c>
      <c r="C46" s="6" t="s">
        <v>9</v>
      </c>
      <c r="D46" s="6" t="s">
        <v>9</v>
      </c>
      <c r="E46" s="6" t="s">
        <v>30</v>
      </c>
      <c r="F46" s="7">
        <v>205</v>
      </c>
      <c r="G46" s="7">
        <v>8962.8805566885967</v>
      </c>
      <c r="H46" s="44">
        <f>($F46/SUMIFS($F$6:$F$233,$A$6:$A$233,$A46,$C$6:$C$233,$C46))*SUMIFS(План!$C$3:$C$30,План!$A$3:$A$30,$A46,План!$B$3:$B$30,$C46)</f>
        <v>220.7166666666667</v>
      </c>
      <c r="I46" s="44">
        <f>($G46/SUMIFS($G$6:$G$233,$A$6:$A$233,$A46,$C$6:$C$233,$C46))*SUMIFS(План!$D$3:$D$30,План!$A$3:$A$30,$A46,План!$B$3:$B$30,$C46)</f>
        <v>9829.2923438351627</v>
      </c>
    </row>
    <row r="47" spans="1:9" x14ac:dyDescent="0.2">
      <c r="A47" s="6" t="s">
        <v>59</v>
      </c>
      <c r="B47" s="6" t="s">
        <v>46</v>
      </c>
      <c r="C47" s="6" t="s">
        <v>9</v>
      </c>
      <c r="D47" s="6" t="s">
        <v>9</v>
      </c>
      <c r="E47" s="6" t="s">
        <v>30</v>
      </c>
      <c r="F47" s="7">
        <v>1046.3727395999999</v>
      </c>
      <c r="G47" s="7">
        <v>27968.159102482987</v>
      </c>
      <c r="H47" s="44">
        <f>($F47/SUMIFS($F$6:$F$233,$A$6:$A$233,$A47,$C$6:$C$233,$C47))*SUMIFS(План!$C$3:$C$30,План!$A$3:$A$30,$A47,План!$B$3:$B$30,$C47)</f>
        <v>1126.594649636</v>
      </c>
      <c r="I47" s="44">
        <f>($G47/SUMIFS($G$6:$G$233,$A$6:$A$233,$A47,$C$6:$C$233,$C47))*SUMIFS(План!$D$3:$D$30,План!$A$3:$A$30,$A47,План!$B$3:$B$30,$C47)</f>
        <v>30671.747815723007</v>
      </c>
    </row>
    <row r="48" spans="1:9" x14ac:dyDescent="0.2">
      <c r="A48" s="6" t="s">
        <v>59</v>
      </c>
      <c r="B48" s="6" t="s">
        <v>47</v>
      </c>
      <c r="C48" s="6" t="s">
        <v>9</v>
      </c>
      <c r="D48" s="6" t="s">
        <v>9</v>
      </c>
      <c r="E48" s="6" t="s">
        <v>30</v>
      </c>
      <c r="F48" s="7">
        <v>39.812288446153836</v>
      </c>
      <c r="G48" s="7">
        <v>1466.085611817276</v>
      </c>
      <c r="H48" s="44">
        <f>($F48/SUMIFS($F$6:$F$233,$A$6:$A$233,$A48,$C$6:$C$233,$C48))*SUMIFS(План!$C$3:$C$30,План!$A$3:$A$30,$A48,План!$B$3:$B$30,$C48)</f>
        <v>42.864563893692299</v>
      </c>
      <c r="I48" s="44">
        <f>($G48/SUMIFS($G$6:$G$233,$A$6:$A$233,$A48,$C$6:$C$233,$C48))*SUMIFS(План!$D$3:$D$30,План!$A$3:$A$30,$A48,План!$B$3:$B$30,$C48)</f>
        <v>1607.8072209596128</v>
      </c>
    </row>
    <row r="49" spans="1:9" x14ac:dyDescent="0.2">
      <c r="A49" s="6" t="s">
        <v>59</v>
      </c>
      <c r="B49" s="6" t="s">
        <v>43</v>
      </c>
      <c r="C49" s="6" t="s">
        <v>36</v>
      </c>
      <c r="D49" s="6" t="s">
        <v>38</v>
      </c>
      <c r="E49" s="6" t="s">
        <v>30</v>
      </c>
      <c r="F49" s="7">
        <v>0.13439999999999999</v>
      </c>
      <c r="G49" s="7">
        <v>18.330150000000003</v>
      </c>
      <c r="H49" s="44">
        <f>($F49/SUMIFS($F$6:$F$233,$A$6:$A$233,$A49,$C$6:$C$233,$C49))*SUMIFS(План!$C$3:$C$30,План!$A$3:$A$30,$A49,План!$B$3:$B$30,$C49)</f>
        <v>0.14537599999999998</v>
      </c>
      <c r="I49" s="44">
        <f>($G49/SUMIFS($G$6:$G$233,$A$6:$A$233,$A49,$C$6:$C$233,$C49))*SUMIFS(План!$D$3:$D$30,План!$A$3:$A$30,$A49,План!$B$3:$B$30,$C49)</f>
        <v>20.19371525</v>
      </c>
    </row>
    <row r="50" spans="1:9" x14ac:dyDescent="0.2">
      <c r="A50" s="6" t="s">
        <v>59</v>
      </c>
      <c r="B50" s="6" t="s">
        <v>44</v>
      </c>
      <c r="C50" s="6" t="s">
        <v>36</v>
      </c>
      <c r="D50" s="6" t="s">
        <v>38</v>
      </c>
      <c r="E50" s="6" t="s">
        <v>30</v>
      </c>
      <c r="F50" s="7">
        <v>168.7</v>
      </c>
      <c r="G50" s="7">
        <v>19889.337269778982</v>
      </c>
      <c r="H50" s="44">
        <f>($F50/SUMIFS($F$6:$F$233,$A$6:$A$233,$A50,$C$6:$C$233,$C50))*SUMIFS(План!$C$3:$C$30,План!$A$3:$A$30,$A50,План!$B$3:$B$30,$C50)</f>
        <v>182.47716666666665</v>
      </c>
      <c r="I50" s="44">
        <f>($G50/SUMIFS($G$6:$G$233,$A$6:$A$233,$A50,$C$6:$C$233,$C50))*SUMIFS(План!$D$3:$D$30,План!$A$3:$A$30,$A50,План!$B$3:$B$30,$C50)</f>
        <v>21911.419892206512</v>
      </c>
    </row>
    <row r="51" spans="1:9" x14ac:dyDescent="0.2">
      <c r="A51" s="6" t="s">
        <v>59</v>
      </c>
      <c r="B51" s="6" t="s">
        <v>45</v>
      </c>
      <c r="C51" s="6" t="s">
        <v>36</v>
      </c>
      <c r="D51" s="6" t="s">
        <v>38</v>
      </c>
      <c r="E51" s="6" t="s">
        <v>30</v>
      </c>
      <c r="F51" s="7">
        <v>101.3</v>
      </c>
      <c r="G51" s="7">
        <v>14041.962511871443</v>
      </c>
      <c r="H51" s="44">
        <f>($F51/SUMIFS($F$6:$F$233,$A$6:$A$233,$A51,$C$6:$C$233,$C51))*SUMIFS(План!$C$3:$C$30,План!$A$3:$A$30,$A51,План!$B$3:$B$30,$C51)</f>
        <v>109.57283333333332</v>
      </c>
      <c r="I51" s="44">
        <f>($G51/SUMIFS($G$6:$G$233,$A$6:$A$233,$A51,$C$6:$C$233,$C51))*SUMIFS(План!$D$3:$D$30,План!$A$3:$A$30,$A51,План!$B$3:$B$30,$C51)</f>
        <v>15469.562033911707</v>
      </c>
    </row>
    <row r="52" spans="1:9" x14ac:dyDescent="0.2">
      <c r="A52" s="6" t="s">
        <v>59</v>
      </c>
      <c r="B52" s="6" t="s">
        <v>46</v>
      </c>
      <c r="C52" s="6" t="s">
        <v>36</v>
      </c>
      <c r="D52" s="6" t="s">
        <v>38</v>
      </c>
      <c r="E52" s="6" t="s">
        <v>30</v>
      </c>
      <c r="F52" s="7">
        <v>55.713600000000007</v>
      </c>
      <c r="G52" s="7">
        <v>4716.39167</v>
      </c>
      <c r="H52" s="44">
        <f>($F52/SUMIFS($F$6:$F$233,$A$6:$A$233,$A52,$C$6:$C$233,$C52))*SUMIFS(План!$C$3:$C$30,План!$A$3:$A$30,$A52,План!$B$3:$B$30,$C52)</f>
        <v>60.26354400000001</v>
      </c>
      <c r="I52" s="44">
        <f>($G52/SUMIFS($G$6:$G$233,$A$6:$A$233,$A52,$C$6:$C$233,$C52))*SUMIFS(План!$D$3:$D$30,План!$A$3:$A$30,$A52,План!$B$3:$B$30,$C52)</f>
        <v>5195.8914897833338</v>
      </c>
    </row>
    <row r="53" spans="1:9" x14ac:dyDescent="0.2">
      <c r="A53" s="6" t="s">
        <v>59</v>
      </c>
      <c r="B53" s="6" t="s">
        <v>47</v>
      </c>
      <c r="C53" s="6" t="s">
        <v>36</v>
      </c>
      <c r="D53" s="6" t="s">
        <v>38</v>
      </c>
      <c r="E53" s="6" t="s">
        <v>30</v>
      </c>
      <c r="F53" s="7">
        <v>85.457400000000007</v>
      </c>
      <c r="G53" s="7">
        <v>10529.939719999998</v>
      </c>
      <c r="H53" s="44">
        <f>($F53/SUMIFS($F$6:$F$233,$A$6:$A$233,$A53,$C$6:$C$233,$C53))*SUMIFS(План!$C$3:$C$30,План!$A$3:$A$30,$A53,План!$B$3:$B$30,$C53)</f>
        <v>92.436420999999996</v>
      </c>
      <c r="I53" s="44">
        <f>($G53/SUMIFS($G$6:$G$233,$A$6:$A$233,$A53,$C$6:$C$233,$C53))*SUMIFS(План!$D$3:$D$30,План!$A$3:$A$30,$A53,План!$B$3:$B$30,$C53)</f>
        <v>11600.483591533331</v>
      </c>
    </row>
    <row r="54" spans="1:9" x14ac:dyDescent="0.2">
      <c r="A54" s="6" t="s">
        <v>59</v>
      </c>
      <c r="B54" s="6" t="s">
        <v>44</v>
      </c>
      <c r="C54" s="6" t="s">
        <v>40</v>
      </c>
      <c r="D54" s="6" t="s">
        <v>41</v>
      </c>
      <c r="E54" s="6" t="s">
        <v>30</v>
      </c>
      <c r="F54" s="7">
        <v>17.8</v>
      </c>
      <c r="G54" s="7">
        <v>1858.8454250040222</v>
      </c>
      <c r="H54" s="44">
        <f>($F54/SUMIFS($F$6:$F$233,$A$6:$A$233,$A54,$C$6:$C$233,$C54))*SUMIFS(План!$C$3:$C$30,План!$A$3:$A$30,$A54,План!$B$3:$B$30,$C54)</f>
        <v>19.342666666666666</v>
      </c>
      <c r="I54" s="44">
        <f>($G54/SUMIFS($G$6:$G$233,$A$6:$A$233,$A54,$C$6:$C$233,$C54))*SUMIFS(План!$D$3:$D$30,План!$A$3:$A$30,$A54,План!$B$3:$B$30,$C54)</f>
        <v>2057.1222703377848</v>
      </c>
    </row>
    <row r="55" spans="1:9" x14ac:dyDescent="0.2">
      <c r="A55" s="6" t="s">
        <v>59</v>
      </c>
      <c r="B55" s="6" t="s">
        <v>45</v>
      </c>
      <c r="C55" s="6" t="s">
        <v>40</v>
      </c>
      <c r="D55" s="6" t="s">
        <v>41</v>
      </c>
      <c r="E55" s="6" t="s">
        <v>30</v>
      </c>
      <c r="F55" s="7">
        <v>4.3910307692307677</v>
      </c>
      <c r="G55" s="7">
        <v>525.09259192823242</v>
      </c>
      <c r="H55" s="44">
        <f>($F55/SUMIFS($F$6:$F$233,$A$6:$A$233,$A55,$C$6:$C$233,$C55))*SUMIFS(План!$C$3:$C$30,План!$A$3:$A$30,$A55,План!$B$3:$B$30,$C55)</f>
        <v>4.7715867692307672</v>
      </c>
      <c r="I55" s="44">
        <f>($G55/SUMIFS($G$6:$G$233,$A$6:$A$233,$A55,$C$6:$C$233,$C55))*SUMIFS(План!$D$3:$D$30,План!$A$3:$A$30,$A55,План!$B$3:$B$30,$C55)</f>
        <v>581.10246840057721</v>
      </c>
    </row>
    <row r="56" spans="1:9" x14ac:dyDescent="0.2">
      <c r="A56" s="6" t="s">
        <v>59</v>
      </c>
      <c r="B56" s="6" t="s">
        <v>47</v>
      </c>
      <c r="C56" s="6" t="s">
        <v>40</v>
      </c>
      <c r="D56" s="6" t="s">
        <v>41</v>
      </c>
      <c r="E56" s="6" t="s">
        <v>30</v>
      </c>
      <c r="F56" s="7">
        <v>4.674323076923077</v>
      </c>
      <c r="G56" s="7">
        <v>507.29671516762897</v>
      </c>
      <c r="H56" s="44">
        <f>($F56/SUMIFS($F$6:$F$233,$A$6:$A$233,$A56,$C$6:$C$233,$C56))*SUMIFS(План!$C$3:$C$30,План!$A$3:$A$30,$A56,План!$B$3:$B$30,$C56)</f>
        <v>5.0794310769230764</v>
      </c>
      <c r="I56" s="44">
        <f>($G56/SUMIFS($G$6:$G$233,$A$6:$A$233,$A56,$C$6:$C$233,$C56))*SUMIFS(План!$D$3:$D$30,План!$A$3:$A$30,$A56,План!$B$3:$B$30,$C56)</f>
        <v>561.40836478550943</v>
      </c>
    </row>
    <row r="57" spans="1:9" x14ac:dyDescent="0.2">
      <c r="A57" s="6" t="s">
        <v>60</v>
      </c>
      <c r="B57" s="6" t="s">
        <v>43</v>
      </c>
      <c r="C57" s="6" t="s">
        <v>13</v>
      </c>
      <c r="D57" s="6" t="s">
        <v>15</v>
      </c>
      <c r="E57" s="6" t="s">
        <v>5</v>
      </c>
      <c r="F57" s="7">
        <v>0.2146153846153846</v>
      </c>
      <c r="G57" s="7">
        <v>5.5621153846153844</v>
      </c>
      <c r="H57" s="44">
        <f>($F57/SUMIFS($F$6:$F$233,$A$6:$A$233,$A57,$C$6:$C$233,$C57))*SUMIFS(План!$C$3:$C$30,План!$A$3:$A$30,$A57,План!$B$3:$B$30,$C57)</f>
        <v>0.2342884615384615</v>
      </c>
      <c r="I57" s="44">
        <f>($G57/SUMIFS($G$6:$G$233,$A$6:$A$233,$A57,$C$6:$C$233,$C57))*SUMIFS(План!$D$3:$D$30,План!$A$3:$A$30,$A57,План!$B$3:$B$30,$C57)</f>
        <v>6.1832182692307684</v>
      </c>
    </row>
    <row r="58" spans="1:9" x14ac:dyDescent="0.2">
      <c r="A58" s="6" t="s">
        <v>60</v>
      </c>
      <c r="B58" s="6" t="s">
        <v>43</v>
      </c>
      <c r="C58" s="6" t="s">
        <v>13</v>
      </c>
      <c r="D58" s="6" t="s">
        <v>15</v>
      </c>
      <c r="E58" s="6" t="s">
        <v>14</v>
      </c>
      <c r="F58" s="7">
        <v>1.1220000000000001</v>
      </c>
      <c r="G58" s="7">
        <v>51.239819760000003</v>
      </c>
      <c r="H58" s="44">
        <f>($F58/SUMIFS($F$6:$F$233,$A$6:$A$233,$A58,$C$6:$C$233,$C58))*SUMIFS(План!$C$3:$C$30,План!$A$3:$A$30,$A58,План!$B$3:$B$30,$C58)</f>
        <v>1.22485</v>
      </c>
      <c r="I58" s="44">
        <f>($G58/SUMIFS($G$6:$G$233,$A$6:$A$233,$A58,$C$6:$C$233,$C58))*SUMIFS(План!$D$3:$D$30,План!$A$3:$A$30,$A58,План!$B$3:$B$30,$C58)</f>
        <v>56.961599633200002</v>
      </c>
    </row>
    <row r="59" spans="1:9" x14ac:dyDescent="0.2">
      <c r="A59" s="6" t="s">
        <v>60</v>
      </c>
      <c r="B59" s="6" t="s">
        <v>44</v>
      </c>
      <c r="C59" s="6" t="s">
        <v>13</v>
      </c>
      <c r="D59" s="6" t="s">
        <v>15</v>
      </c>
      <c r="E59" s="6" t="s">
        <v>5</v>
      </c>
      <c r="F59" s="7">
        <v>11.06986153846154</v>
      </c>
      <c r="G59" s="7">
        <v>92.34109500000001</v>
      </c>
      <c r="H59" s="44">
        <f>($F59/SUMIFS($F$6:$F$233,$A$6:$A$233,$A59,$C$6:$C$233,$C59))*SUMIFS(План!$C$3:$C$30,План!$A$3:$A$30,$A59,План!$B$3:$B$30,$C59)</f>
        <v>12.084598846153847</v>
      </c>
      <c r="I59" s="44">
        <f>($G59/SUMIFS($G$6:$G$233,$A$6:$A$233,$A59,$C$6:$C$233,$C59))*SUMIFS(План!$D$3:$D$30,План!$A$3:$A$30,$A59,План!$B$3:$B$30,$C59)</f>
        <v>102.65251727500001</v>
      </c>
    </row>
    <row r="60" spans="1:9" x14ac:dyDescent="0.2">
      <c r="A60" s="6" t="s">
        <v>60</v>
      </c>
      <c r="B60" s="6" t="s">
        <v>44</v>
      </c>
      <c r="C60" s="6" t="s">
        <v>13</v>
      </c>
      <c r="D60" s="6" t="s">
        <v>15</v>
      </c>
      <c r="E60" s="6" t="s">
        <v>14</v>
      </c>
      <c r="F60" s="7">
        <v>135</v>
      </c>
      <c r="G60" s="7">
        <v>5822.8232527329055</v>
      </c>
      <c r="H60" s="44">
        <f>($F60/SUMIFS($F$6:$F$233,$A$6:$A$233,$A60,$C$6:$C$233,$C60))*SUMIFS(План!$C$3:$C$30,План!$A$3:$A$30,$A60,План!$B$3:$B$30,$C60)</f>
        <v>147.375</v>
      </c>
      <c r="I60" s="44">
        <f>($G60/SUMIFS($G$6:$G$233,$A$6:$A$233,$A60,$C$6:$C$233,$C60))*SUMIFS(План!$D$3:$D$30,План!$A$3:$A$30,$A60,План!$B$3:$B$30,$C60)</f>
        <v>6473.0385159547468</v>
      </c>
    </row>
    <row r="61" spans="1:9" x14ac:dyDescent="0.2">
      <c r="A61" s="6" t="s">
        <v>60</v>
      </c>
      <c r="B61" s="6" t="s">
        <v>45</v>
      </c>
      <c r="C61" s="6" t="s">
        <v>13</v>
      </c>
      <c r="D61" s="6" t="s">
        <v>15</v>
      </c>
      <c r="E61" s="6" t="s">
        <v>14</v>
      </c>
      <c r="F61" s="7">
        <v>172.10787500000001</v>
      </c>
      <c r="G61" s="7">
        <v>8036.7356389700035</v>
      </c>
      <c r="H61" s="44">
        <f>($F61/SUMIFS($F$6:$F$233,$A$6:$A$233,$A61,$C$6:$C$233,$C61))*SUMIFS(План!$C$3:$C$30,План!$A$3:$A$30,$A61,План!$B$3:$B$30,$C61)</f>
        <v>187.88443020833333</v>
      </c>
      <c r="I61" s="44">
        <f>($G61/SUMIFS($G$6:$G$233,$A$6:$A$233,$A61,$C$6:$C$233,$C61))*SUMIFS(План!$D$3:$D$30,План!$A$3:$A$30,$A61,План!$B$3:$B$30,$C61)</f>
        <v>8934.1711186549874</v>
      </c>
    </row>
    <row r="62" spans="1:9" x14ac:dyDescent="0.2">
      <c r="A62" s="6" t="s">
        <v>60</v>
      </c>
      <c r="B62" s="6" t="s">
        <v>46</v>
      </c>
      <c r="C62" s="6" t="s">
        <v>13</v>
      </c>
      <c r="D62" s="6" t="s">
        <v>15</v>
      </c>
      <c r="E62" s="6" t="s">
        <v>14</v>
      </c>
      <c r="F62" s="7">
        <v>4.0999999999999996</v>
      </c>
      <c r="G62" s="7">
        <v>173.51843820861671</v>
      </c>
      <c r="H62" s="44">
        <f>($F62/SUMIFS($F$6:$F$233,$A$6:$A$233,$A62,$C$6:$C$233,$C62))*SUMIFS(План!$C$3:$C$30,План!$A$3:$A$30,$A62,План!$B$3:$B$30,$C62)</f>
        <v>4.4758333333333322</v>
      </c>
      <c r="I62" s="44">
        <f>($G62/SUMIFS($G$6:$G$233,$A$6:$A$233,$A62,$C$6:$C$233,$C62))*SUMIFS(План!$D$3:$D$30,План!$A$3:$A$30,$A62,План!$B$3:$B$30,$C62)</f>
        <v>192.89466380857891</v>
      </c>
    </row>
    <row r="63" spans="1:9" x14ac:dyDescent="0.2">
      <c r="A63" s="6" t="s">
        <v>60</v>
      </c>
      <c r="B63" s="6" t="s">
        <v>47</v>
      </c>
      <c r="C63" s="6" t="s">
        <v>13</v>
      </c>
      <c r="D63" s="6" t="s">
        <v>15</v>
      </c>
      <c r="E63" s="6" t="s">
        <v>14</v>
      </c>
      <c r="F63" s="7">
        <v>64.596000000000004</v>
      </c>
      <c r="G63" s="7">
        <v>2784.5139927799996</v>
      </c>
      <c r="H63" s="44">
        <f>($F63/SUMIFS($F$6:$F$233,$A$6:$A$233,$A63,$C$6:$C$233,$C63))*SUMIFS(План!$C$3:$C$30,План!$A$3:$A$30,$A63,План!$B$3:$B$30,$C63)</f>
        <v>70.517299999999992</v>
      </c>
      <c r="I63" s="44">
        <f>($G63/SUMIFS($G$6:$G$233,$A$6:$A$233,$A63,$C$6:$C$233,$C63))*SUMIFS(План!$D$3:$D$30,План!$A$3:$A$30,$A63,План!$B$3:$B$30,$C63)</f>
        <v>3095.4513886404325</v>
      </c>
    </row>
    <row r="64" spans="1:9" x14ac:dyDescent="0.2">
      <c r="A64" s="6" t="s">
        <v>60</v>
      </c>
      <c r="B64" s="6" t="s">
        <v>43</v>
      </c>
      <c r="C64" s="6" t="s">
        <v>18</v>
      </c>
      <c r="D64" s="6" t="s">
        <v>19</v>
      </c>
      <c r="E64" s="6" t="s">
        <v>16</v>
      </c>
      <c r="F64" s="7">
        <v>0.10092288461538462</v>
      </c>
      <c r="G64" s="7">
        <v>4.2630914266968318</v>
      </c>
      <c r="H64" s="44">
        <f>($F64/SUMIFS($F$6:$F$233,$A$6:$A$233,$A64,$C$6:$C$233,$C64))*SUMIFS(План!$C$3:$C$30,План!$A$3:$A$30,$A64,План!$B$3:$B$30,$C64)</f>
        <v>0.11067876346153846</v>
      </c>
      <c r="I64" s="44">
        <f>($G64/SUMIFS($G$6:$G$233,$A$6:$A$233,$A64,$C$6:$C$233,$C64))*SUMIFS(План!$D$3:$D$30,План!$A$3:$A$30,$A64,План!$B$3:$B$30,$C64)</f>
        <v>4.7604520931447958</v>
      </c>
    </row>
    <row r="65" spans="1:9" x14ac:dyDescent="0.2">
      <c r="A65" s="6" t="s">
        <v>60</v>
      </c>
      <c r="B65" s="6" t="s">
        <v>43</v>
      </c>
      <c r="C65" s="6" t="s">
        <v>18</v>
      </c>
      <c r="D65" s="6" t="s">
        <v>19</v>
      </c>
      <c r="E65" s="6" t="s">
        <v>14</v>
      </c>
      <c r="F65" s="7">
        <v>7.7296055769230785</v>
      </c>
      <c r="G65" s="7">
        <v>273.03563540995651</v>
      </c>
      <c r="H65" s="44">
        <f>($F65/SUMIFS($F$6:$F$233,$A$6:$A$233,$A65,$C$6:$C$233,$C65))*SUMIFS(План!$C$3:$C$30,План!$A$3:$A$30,$A65,План!$B$3:$B$30,$C65)</f>
        <v>8.4768007826923082</v>
      </c>
      <c r="I65" s="44">
        <f>($G65/SUMIFS($G$6:$G$233,$A$6:$A$233,$A65,$C$6:$C$233,$C65))*SUMIFS(План!$D$3:$D$30,План!$A$3:$A$30,$A65,План!$B$3:$B$30,$C65)</f>
        <v>304.88979287445147</v>
      </c>
    </row>
    <row r="66" spans="1:9" x14ac:dyDescent="0.2">
      <c r="A66" s="6" t="s">
        <v>60</v>
      </c>
      <c r="B66" s="6" t="s">
        <v>43</v>
      </c>
      <c r="C66" s="6" t="s">
        <v>18</v>
      </c>
      <c r="D66" s="6" t="s">
        <v>20</v>
      </c>
      <c r="E66" s="6" t="s">
        <v>11</v>
      </c>
      <c r="F66" s="7">
        <v>1.0800000000000001E-2</v>
      </c>
      <c r="G66" s="7">
        <v>0.44831560000000004</v>
      </c>
      <c r="H66" s="44">
        <f>($F66/SUMIFS($F$6:$F$233,$A$6:$A$233,$A66,$C$6:$C$233,$C66))*SUMIFS(План!$C$3:$C$30,План!$A$3:$A$30,$A66,План!$B$3:$B$30,$C66)</f>
        <v>1.1844E-2</v>
      </c>
      <c r="I66" s="44">
        <f>($G66/SUMIFS($G$6:$G$233,$A$6:$A$233,$A66,$C$6:$C$233,$C66))*SUMIFS(План!$D$3:$D$30,План!$A$3:$A$30,$A66,План!$B$3:$B$30,$C66)</f>
        <v>0.50061908666666666</v>
      </c>
    </row>
    <row r="67" spans="1:9" x14ac:dyDescent="0.2">
      <c r="A67" s="6" t="s">
        <v>60</v>
      </c>
      <c r="B67" s="6" t="s">
        <v>43</v>
      </c>
      <c r="C67" s="6" t="s">
        <v>18</v>
      </c>
      <c r="D67" s="6" t="s">
        <v>20</v>
      </c>
      <c r="E67" s="6" t="s">
        <v>14</v>
      </c>
      <c r="F67" s="7">
        <v>7.1738948076923084</v>
      </c>
      <c r="G67" s="7">
        <v>258.61108670329389</v>
      </c>
      <c r="H67" s="44">
        <f>($F67/SUMIFS($F$6:$F$233,$A$6:$A$233,$A67,$C$6:$C$233,$C67))*SUMIFS(План!$C$3:$C$30,План!$A$3:$A$30,$A67,План!$B$3:$B$30,$C67)</f>
        <v>7.8673713057692316</v>
      </c>
      <c r="I67" s="44">
        <f>($G67/SUMIFS($G$6:$G$233,$A$6:$A$233,$A67,$C$6:$C$233,$C67))*SUMIFS(План!$D$3:$D$30,План!$A$3:$A$30,$A67,План!$B$3:$B$30,$C67)</f>
        <v>288.78238015201151</v>
      </c>
    </row>
    <row r="68" spans="1:9" x14ac:dyDescent="0.2">
      <c r="A68" s="6" t="s">
        <v>60</v>
      </c>
      <c r="B68" s="6" t="s">
        <v>43</v>
      </c>
      <c r="C68" s="6" t="s">
        <v>18</v>
      </c>
      <c r="D68" s="6" t="s">
        <v>21</v>
      </c>
      <c r="E68" s="6" t="s">
        <v>22</v>
      </c>
      <c r="F68" s="7">
        <v>5.8157192307692309</v>
      </c>
      <c r="G68" s="7">
        <v>193.35162823140453</v>
      </c>
      <c r="H68" s="44">
        <f>($F68/SUMIFS($F$6:$F$233,$A$6:$A$233,$A68,$C$6:$C$233,$C68))*SUMIFS(План!$C$3:$C$30,План!$A$3:$A$30,$A68,План!$B$3:$B$30,$C68)</f>
        <v>6.377905423076923</v>
      </c>
      <c r="I68" s="44">
        <f>($G68/SUMIFS($G$6:$G$233,$A$6:$A$233,$A68,$C$6:$C$233,$C68))*SUMIFS(План!$D$3:$D$30,План!$A$3:$A$30,$A68,План!$B$3:$B$30,$C68)</f>
        <v>215.90931819173508</v>
      </c>
    </row>
    <row r="69" spans="1:9" x14ac:dyDescent="0.2">
      <c r="A69" s="6" t="s">
        <v>60</v>
      </c>
      <c r="B69" s="6" t="s">
        <v>44</v>
      </c>
      <c r="C69" s="6" t="s">
        <v>18</v>
      </c>
      <c r="D69" s="6" t="s">
        <v>19</v>
      </c>
      <c r="E69" s="6" t="s">
        <v>16</v>
      </c>
      <c r="F69" s="7">
        <v>52.056883999999997</v>
      </c>
      <c r="G69" s="7">
        <v>2088.5728233700002</v>
      </c>
      <c r="H69" s="44">
        <f>($F69/SUMIFS($F$6:$F$233,$A$6:$A$233,$A69,$C$6:$C$233,$C69))*SUMIFS(План!$C$3:$C$30,План!$A$3:$A$30,$A69,План!$B$3:$B$30,$C69)</f>
        <v>57.089049453333324</v>
      </c>
      <c r="I69" s="44">
        <f>($G69/SUMIFS($G$6:$G$233,$A$6:$A$233,$A69,$C$6:$C$233,$C69))*SUMIFS(План!$D$3:$D$30,План!$A$3:$A$30,$A69,План!$B$3:$B$30,$C69)</f>
        <v>2332.2396527631672</v>
      </c>
    </row>
    <row r="70" spans="1:9" x14ac:dyDescent="0.2">
      <c r="A70" s="6" t="s">
        <v>60</v>
      </c>
      <c r="B70" s="6" t="s">
        <v>44</v>
      </c>
      <c r="C70" s="6" t="s">
        <v>18</v>
      </c>
      <c r="D70" s="6" t="s">
        <v>19</v>
      </c>
      <c r="E70" s="6" t="s">
        <v>14</v>
      </c>
      <c r="F70" s="7">
        <v>379.73518600000011</v>
      </c>
      <c r="G70" s="7">
        <v>11972.06287358</v>
      </c>
      <c r="H70" s="44">
        <f>($F70/SUMIFS($F$6:$F$233,$A$6:$A$233,$A70,$C$6:$C$233,$C70))*SUMIFS(План!$C$3:$C$30,План!$A$3:$A$30,$A70,План!$B$3:$B$30,$C70)</f>
        <v>416.44292064666678</v>
      </c>
      <c r="I70" s="44">
        <f>($G70/SUMIFS($G$6:$G$233,$A$6:$A$233,$A70,$C$6:$C$233,$C70))*SUMIFS(План!$D$3:$D$30,План!$A$3:$A$30,$A70,План!$B$3:$B$30,$C70)</f>
        <v>13368.803542164334</v>
      </c>
    </row>
    <row r="71" spans="1:9" x14ac:dyDescent="0.2">
      <c r="A71" s="6" t="s">
        <v>60</v>
      </c>
      <c r="B71" s="6" t="s">
        <v>44</v>
      </c>
      <c r="C71" s="6" t="s">
        <v>18</v>
      </c>
      <c r="D71" s="6" t="s">
        <v>20</v>
      </c>
      <c r="E71" s="6" t="s">
        <v>11</v>
      </c>
      <c r="F71" s="7">
        <v>8.6726076923076931</v>
      </c>
      <c r="G71" s="7">
        <v>337.39233923076915</v>
      </c>
      <c r="H71" s="44">
        <f>($F71/SUMIFS($F$6:$F$233,$A$6:$A$233,$A71,$C$6:$C$233,$C71))*SUMIFS(План!$C$3:$C$30,План!$A$3:$A$30,$A71,План!$B$3:$B$30,$C71)</f>
        <v>9.5109597692307695</v>
      </c>
      <c r="I71" s="44">
        <f>($G71/SUMIFS($G$6:$G$233,$A$6:$A$233,$A71,$C$6:$C$233,$C71))*SUMIFS(План!$D$3:$D$30,План!$A$3:$A$30,$A71,План!$B$3:$B$30,$C71)</f>
        <v>376.75477880769222</v>
      </c>
    </row>
    <row r="72" spans="1:9" x14ac:dyDescent="0.2">
      <c r="A72" s="6" t="s">
        <v>60</v>
      </c>
      <c r="B72" s="6" t="s">
        <v>44</v>
      </c>
      <c r="C72" s="6" t="s">
        <v>18</v>
      </c>
      <c r="D72" s="6" t="s">
        <v>20</v>
      </c>
      <c r="E72" s="6" t="s">
        <v>14</v>
      </c>
      <c r="F72" s="7">
        <v>168.84740099999999</v>
      </c>
      <c r="G72" s="7">
        <v>5604.1301330999986</v>
      </c>
      <c r="H72" s="44">
        <f>($F72/SUMIFS($F$6:$F$233,$A$6:$A$233,$A72,$C$6:$C$233,$C72))*SUMIFS(План!$C$3:$C$30,План!$A$3:$A$30,$A72,План!$B$3:$B$30,$C72)</f>
        <v>185.16931642999998</v>
      </c>
      <c r="I72" s="44">
        <f>($G72/SUMIFS($G$6:$G$233,$A$6:$A$233,$A72,$C$6:$C$233,$C72))*SUMIFS(План!$D$3:$D$30,План!$A$3:$A$30,$A72,План!$B$3:$B$30,$C72)</f>
        <v>6257.9453152949991</v>
      </c>
    </row>
    <row r="73" spans="1:9" x14ac:dyDescent="0.2">
      <c r="A73" s="6" t="s">
        <v>60</v>
      </c>
      <c r="B73" s="6" t="s">
        <v>44</v>
      </c>
      <c r="C73" s="6" t="s">
        <v>18</v>
      </c>
      <c r="D73" s="6" t="s">
        <v>21</v>
      </c>
      <c r="E73" s="6" t="s">
        <v>22</v>
      </c>
      <c r="F73" s="7">
        <v>370</v>
      </c>
      <c r="G73" s="7">
        <v>11167.127847765792</v>
      </c>
      <c r="H73" s="44">
        <f>($F73/SUMIFS($F$6:$F$233,$A$6:$A$233,$A73,$C$6:$C$233,$C73))*SUMIFS(План!$C$3:$C$30,План!$A$3:$A$30,$A73,План!$B$3:$B$30,$C73)</f>
        <v>405.76666666666665</v>
      </c>
      <c r="I73" s="44">
        <f>($G73/SUMIFS($G$6:$G$233,$A$6:$A$233,$A73,$C$6:$C$233,$C73))*SUMIFS(План!$D$3:$D$30,План!$A$3:$A$30,$A73,План!$B$3:$B$30,$C73)</f>
        <v>12469.959430005136</v>
      </c>
    </row>
    <row r="74" spans="1:9" x14ac:dyDescent="0.2">
      <c r="A74" s="6" t="s">
        <v>60</v>
      </c>
      <c r="B74" s="6" t="s">
        <v>45</v>
      </c>
      <c r="C74" s="6" t="s">
        <v>18</v>
      </c>
      <c r="D74" s="6" t="s">
        <v>19</v>
      </c>
      <c r="E74" s="6" t="s">
        <v>16</v>
      </c>
      <c r="F74" s="7">
        <v>37.614984</v>
      </c>
      <c r="G74" s="7">
        <v>1611.3468794599999</v>
      </c>
      <c r="H74" s="44">
        <f>($F74/SUMIFS($F$6:$F$233,$A$6:$A$233,$A74,$C$6:$C$233,$C74))*SUMIFS(План!$C$3:$C$30,План!$A$3:$A$30,$A74,План!$B$3:$B$30,$C74)</f>
        <v>41.251099119999992</v>
      </c>
      <c r="I74" s="44">
        <f>($G74/SUMIFS($G$6:$G$233,$A$6:$A$233,$A74,$C$6:$C$233,$C74))*SUMIFS(План!$D$3:$D$30,План!$A$3:$A$30,$A74,План!$B$3:$B$30,$C74)</f>
        <v>1799.3373487303334</v>
      </c>
    </row>
    <row r="75" spans="1:9" x14ac:dyDescent="0.2">
      <c r="A75" s="6" t="s">
        <v>60</v>
      </c>
      <c r="B75" s="6" t="s">
        <v>45</v>
      </c>
      <c r="C75" s="6" t="s">
        <v>18</v>
      </c>
      <c r="D75" s="6" t="s">
        <v>19</v>
      </c>
      <c r="E75" s="6" t="s">
        <v>14</v>
      </c>
      <c r="F75" s="7">
        <v>175.39890019230771</v>
      </c>
      <c r="G75" s="7">
        <v>6760.1658451424264</v>
      </c>
      <c r="H75" s="44">
        <f>($F75/SUMIFS($F$6:$F$233,$A$6:$A$233,$A75,$C$6:$C$233,$C75))*SUMIFS(План!$C$3:$C$30,План!$A$3:$A$30,$A75,План!$B$3:$B$30,$C75)</f>
        <v>192.35412721089745</v>
      </c>
      <c r="I75" s="44">
        <f>($G75/SUMIFS($G$6:$G$233,$A$6:$A$233,$A75,$C$6:$C$233,$C75))*SUMIFS(План!$D$3:$D$30,План!$A$3:$A$30,$A75,План!$B$3:$B$30,$C75)</f>
        <v>7548.8518604090432</v>
      </c>
    </row>
    <row r="76" spans="1:9" x14ac:dyDescent="0.2">
      <c r="A76" s="6" t="s">
        <v>60</v>
      </c>
      <c r="B76" s="6" t="s">
        <v>45</v>
      </c>
      <c r="C76" s="6" t="s">
        <v>18</v>
      </c>
      <c r="D76" s="6" t="s">
        <v>20</v>
      </c>
      <c r="E76" s="6" t="s">
        <v>11</v>
      </c>
      <c r="F76" s="7">
        <v>3.8447999999999998</v>
      </c>
      <c r="G76" s="7">
        <v>165.06547830000002</v>
      </c>
      <c r="H76" s="44">
        <f>($F76/SUMIFS($F$6:$F$233,$A$6:$A$233,$A76,$C$6:$C$233,$C76))*SUMIFS(План!$C$3:$C$30,План!$A$3:$A$30,$A76,План!$B$3:$B$30,$C76)</f>
        <v>4.2164640000000002</v>
      </c>
      <c r="I76" s="44">
        <f>($G76/SUMIFS($G$6:$G$233,$A$6:$A$233,$A76,$C$6:$C$233,$C76))*SUMIFS(План!$D$3:$D$30,План!$A$3:$A$30,$A76,План!$B$3:$B$30,$C76)</f>
        <v>184.32311743500003</v>
      </c>
    </row>
    <row r="77" spans="1:9" x14ac:dyDescent="0.2">
      <c r="A77" s="6" t="s">
        <v>60</v>
      </c>
      <c r="B77" s="6" t="s">
        <v>45</v>
      </c>
      <c r="C77" s="6" t="s">
        <v>18</v>
      </c>
      <c r="D77" s="6" t="s">
        <v>20</v>
      </c>
      <c r="E77" s="6" t="s">
        <v>14</v>
      </c>
      <c r="F77" s="7">
        <v>55.796204884615378</v>
      </c>
      <c r="G77" s="7">
        <v>2488.4413596930704</v>
      </c>
      <c r="H77" s="44">
        <f>($F77/SUMIFS($F$6:$F$233,$A$6:$A$233,$A77,$C$6:$C$233,$C77))*SUMIFS(План!$C$3:$C$30,План!$A$3:$A$30,$A77,План!$B$3:$B$30,$C77)</f>
        <v>61.189838023461526</v>
      </c>
      <c r="I77" s="44">
        <f>($G77/SUMIFS($G$6:$G$233,$A$6:$A$233,$A77,$C$6:$C$233,$C77))*SUMIFS(План!$D$3:$D$30,План!$A$3:$A$30,$A77,План!$B$3:$B$30,$C77)</f>
        <v>2778.7595183239287</v>
      </c>
    </row>
    <row r="78" spans="1:9" x14ac:dyDescent="0.2">
      <c r="A78" s="6" t="s">
        <v>60</v>
      </c>
      <c r="B78" s="6" t="s">
        <v>45</v>
      </c>
      <c r="C78" s="6" t="s">
        <v>18</v>
      </c>
      <c r="D78" s="6" t="s">
        <v>21</v>
      </c>
      <c r="E78" s="6" t="s">
        <v>22</v>
      </c>
      <c r="F78" s="7">
        <v>223.43744807692309</v>
      </c>
      <c r="G78" s="7">
        <v>7246.2169985945984</v>
      </c>
      <c r="H78" s="44">
        <f>($F78/SUMIFS($F$6:$F$233,$A$6:$A$233,$A78,$C$6:$C$233,$C78))*SUMIFS(План!$C$3:$C$30,План!$A$3:$A$30,$A78,План!$B$3:$B$30,$C78)</f>
        <v>245.03640139102563</v>
      </c>
      <c r="I78" s="44">
        <f>($G78/SUMIFS($G$6:$G$233,$A$6:$A$233,$A78,$C$6:$C$233,$C78))*SUMIFS(План!$D$3:$D$30,План!$A$3:$A$30,$A78,План!$B$3:$B$30,$C78)</f>
        <v>8091.6089817639686</v>
      </c>
    </row>
    <row r="79" spans="1:9" x14ac:dyDescent="0.2">
      <c r="A79" s="6" t="s">
        <v>60</v>
      </c>
      <c r="B79" s="6" t="s">
        <v>46</v>
      </c>
      <c r="C79" s="6" t="s">
        <v>18</v>
      </c>
      <c r="D79" s="6" t="s">
        <v>19</v>
      </c>
      <c r="E79" s="6" t="s">
        <v>16</v>
      </c>
      <c r="F79" s="7">
        <v>6.5</v>
      </c>
      <c r="G79" s="7">
        <v>226.23820509622976</v>
      </c>
      <c r="H79" s="44">
        <f>($F79/SUMIFS($F$6:$F$233,$A$6:$A$233,$A79,$C$6:$C$233,$C79))*SUMIFS(План!$C$3:$C$30,План!$A$3:$A$30,$A79,План!$B$3:$B$30,$C79)</f>
        <v>7.128333333333333</v>
      </c>
      <c r="I79" s="44">
        <f>($G79/SUMIFS($G$6:$G$233,$A$6:$A$233,$A79,$C$6:$C$233,$C79))*SUMIFS(План!$D$3:$D$30,План!$A$3:$A$30,$A79,План!$B$3:$B$30,$C79)</f>
        <v>252.63266235745658</v>
      </c>
    </row>
    <row r="80" spans="1:9" x14ac:dyDescent="0.2">
      <c r="A80" s="6" t="s">
        <v>60</v>
      </c>
      <c r="B80" s="6" t="s">
        <v>46</v>
      </c>
      <c r="C80" s="6" t="s">
        <v>18</v>
      </c>
      <c r="D80" s="6" t="s">
        <v>19</v>
      </c>
      <c r="E80" s="6" t="s">
        <v>14</v>
      </c>
      <c r="F80" s="7">
        <v>35</v>
      </c>
      <c r="G80" s="7">
        <v>1166.5319706363664</v>
      </c>
      <c r="H80" s="44">
        <f>($F80/SUMIFS($F$6:$F$233,$A$6:$A$233,$A80,$C$6:$C$233,$C80))*SUMIFS(План!$C$3:$C$30,План!$A$3:$A$30,$A80,План!$B$3:$B$30,$C80)</f>
        <v>38.383333333333333</v>
      </c>
      <c r="I80" s="44">
        <f>($G80/SUMIFS($G$6:$G$233,$A$6:$A$233,$A80,$C$6:$C$233,$C80))*SUMIFS(План!$D$3:$D$30,План!$A$3:$A$30,$A80,План!$B$3:$B$30,$C80)</f>
        <v>1302.6273672106092</v>
      </c>
    </row>
    <row r="81" spans="1:9" x14ac:dyDescent="0.2">
      <c r="A81" s="6" t="s">
        <v>60</v>
      </c>
      <c r="B81" s="6" t="s">
        <v>46</v>
      </c>
      <c r="C81" s="6" t="s">
        <v>18</v>
      </c>
      <c r="D81" s="6" t="s">
        <v>20</v>
      </c>
      <c r="E81" s="6" t="s">
        <v>14</v>
      </c>
      <c r="F81" s="7">
        <v>3.8</v>
      </c>
      <c r="G81" s="7">
        <v>117.47040956116003</v>
      </c>
      <c r="H81" s="44">
        <f>($F81/SUMIFS($F$6:$F$233,$A$6:$A$233,$A81,$C$6:$C$233,$C81))*SUMIFS(План!$C$3:$C$30,План!$A$3:$A$30,$A81,План!$B$3:$B$30,$C81)</f>
        <v>4.1673333333333327</v>
      </c>
      <c r="I81" s="44">
        <f>($G81/SUMIFS($G$6:$G$233,$A$6:$A$233,$A81,$C$6:$C$233,$C81))*SUMIFS(План!$D$3:$D$30,План!$A$3:$A$30,$A81,План!$B$3:$B$30,$C81)</f>
        <v>131.17529067662869</v>
      </c>
    </row>
    <row r="82" spans="1:9" x14ac:dyDescent="0.2">
      <c r="A82" s="6" t="s">
        <v>60</v>
      </c>
      <c r="B82" s="6" t="s">
        <v>46</v>
      </c>
      <c r="C82" s="6" t="s">
        <v>18</v>
      </c>
      <c r="D82" s="6" t="s">
        <v>21</v>
      </c>
      <c r="E82" s="6" t="s">
        <v>22</v>
      </c>
      <c r="F82" s="7">
        <v>5.3460000000000001</v>
      </c>
      <c r="G82" s="7">
        <v>170.64060999999998</v>
      </c>
      <c r="H82" s="44">
        <f>($F82/SUMIFS($F$6:$F$233,$A$6:$A$233,$A82,$C$6:$C$233,$C82))*SUMIFS(План!$C$3:$C$30,План!$A$3:$A$30,$A82,План!$B$3:$B$30,$C82)</f>
        <v>5.8627799999999999</v>
      </c>
      <c r="I82" s="44">
        <f>($G82/SUMIFS($G$6:$G$233,$A$6:$A$233,$A82,$C$6:$C$233,$C82))*SUMIFS(План!$D$3:$D$30,План!$A$3:$A$30,$A82,План!$B$3:$B$30,$C82)</f>
        <v>190.54868116666665</v>
      </c>
    </row>
    <row r="83" spans="1:9" x14ac:dyDescent="0.2">
      <c r="A83" s="6" t="s">
        <v>60</v>
      </c>
      <c r="B83" s="6" t="s">
        <v>47</v>
      </c>
      <c r="C83" s="6" t="s">
        <v>18</v>
      </c>
      <c r="D83" s="6" t="s">
        <v>19</v>
      </c>
      <c r="E83" s="6" t="s">
        <v>16</v>
      </c>
      <c r="F83" s="7">
        <v>26.144019</v>
      </c>
      <c r="G83" s="7">
        <v>1015.3196118799999</v>
      </c>
      <c r="H83" s="44">
        <f>($F83/SUMIFS($F$6:$F$233,$A$6:$A$233,$A83,$C$6:$C$233,$C83))*SUMIFS(План!$C$3:$C$30,План!$A$3:$A$30,$A83,План!$B$3:$B$30,$C83)</f>
        <v>28.67127417</v>
      </c>
      <c r="I83" s="44">
        <f>($G83/SUMIFS($G$6:$G$233,$A$6:$A$233,$A83,$C$6:$C$233,$C83))*SUMIFS(План!$D$3:$D$30,План!$A$3:$A$30,$A83,План!$B$3:$B$30,$C83)</f>
        <v>1133.7735665993332</v>
      </c>
    </row>
    <row r="84" spans="1:9" x14ac:dyDescent="0.2">
      <c r="A84" s="6" t="s">
        <v>60</v>
      </c>
      <c r="B84" s="6" t="s">
        <v>47</v>
      </c>
      <c r="C84" s="6" t="s">
        <v>18</v>
      </c>
      <c r="D84" s="6" t="s">
        <v>19</v>
      </c>
      <c r="E84" s="6" t="s">
        <v>14</v>
      </c>
      <c r="F84" s="7">
        <v>274.50106500000004</v>
      </c>
      <c r="G84" s="7">
        <v>8908.4996277000027</v>
      </c>
      <c r="H84" s="44">
        <f>($F84/SUMIFS($F$6:$F$233,$A$6:$A$233,$A84,$C$6:$C$233,$C84))*SUMIFS(План!$C$3:$C$30,План!$A$3:$A$30,$A84,План!$B$3:$B$30,$C84)</f>
        <v>301.03616795000005</v>
      </c>
      <c r="I84" s="44">
        <f>($G84/SUMIFS($G$6:$G$233,$A$6:$A$233,$A84,$C$6:$C$233,$C84))*SUMIFS(План!$D$3:$D$30,План!$A$3:$A$30,$A84,План!$B$3:$B$30,$C84)</f>
        <v>9947.8245842650031</v>
      </c>
    </row>
    <row r="85" spans="1:9" x14ac:dyDescent="0.2">
      <c r="A85" s="6" t="s">
        <v>60</v>
      </c>
      <c r="B85" s="6" t="s">
        <v>47</v>
      </c>
      <c r="C85" s="6" t="s">
        <v>18</v>
      </c>
      <c r="D85" s="6" t="s">
        <v>20</v>
      </c>
      <c r="E85" s="6" t="s">
        <v>11</v>
      </c>
      <c r="F85" s="7">
        <v>1.1448</v>
      </c>
      <c r="G85" s="7">
        <v>44.509577560000004</v>
      </c>
      <c r="H85" s="44">
        <f>($F85/SUMIFS($F$6:$F$233,$A$6:$A$233,$A85,$C$6:$C$233,$C85))*SUMIFS(План!$C$3:$C$30,План!$A$3:$A$30,$A85,План!$B$3:$B$30,$C85)</f>
        <v>1.2554640000000001</v>
      </c>
      <c r="I85" s="44">
        <f>($G85/SUMIFS($G$6:$G$233,$A$6:$A$233,$A85,$C$6:$C$233,$C85))*SUMIFS(План!$D$3:$D$30,План!$A$3:$A$30,$A85,План!$B$3:$B$30,$C85)</f>
        <v>49.702361608666671</v>
      </c>
    </row>
    <row r="86" spans="1:9" x14ac:dyDescent="0.2">
      <c r="A86" s="6" t="s">
        <v>60</v>
      </c>
      <c r="B86" s="6" t="s">
        <v>47</v>
      </c>
      <c r="C86" s="6" t="s">
        <v>18</v>
      </c>
      <c r="D86" s="6" t="s">
        <v>20</v>
      </c>
      <c r="E86" s="6" t="s">
        <v>14</v>
      </c>
      <c r="F86" s="7">
        <v>120.38302620000002</v>
      </c>
      <c r="G86" s="7">
        <v>4056.9805486599989</v>
      </c>
      <c r="H86" s="44">
        <f>($F86/SUMIFS($F$6:$F$233,$A$6:$A$233,$A86,$C$6:$C$233,$C86))*SUMIFS(План!$C$3:$C$30,План!$A$3:$A$30,$A86,План!$B$3:$B$30,$C86)</f>
        <v>132.02005206600001</v>
      </c>
      <c r="I86" s="44">
        <f>($G86/SUMIFS($G$6:$G$233,$A$6:$A$233,$A86,$C$6:$C$233,$C86))*SUMIFS(План!$D$3:$D$30,План!$A$3:$A$30,$A86,План!$B$3:$B$30,$C86)</f>
        <v>4530.2949460036652</v>
      </c>
    </row>
    <row r="87" spans="1:9" x14ac:dyDescent="0.2">
      <c r="A87" s="6" t="s">
        <v>60</v>
      </c>
      <c r="B87" s="6" t="s">
        <v>47</v>
      </c>
      <c r="C87" s="6" t="s">
        <v>18</v>
      </c>
      <c r="D87" s="6" t="s">
        <v>21</v>
      </c>
      <c r="E87" s="6" t="s">
        <v>22</v>
      </c>
      <c r="F87" s="7">
        <v>362.50080000000003</v>
      </c>
      <c r="G87" s="7">
        <v>11173.586819999999</v>
      </c>
      <c r="H87" s="44">
        <f>($F87/SUMIFS($F$6:$F$233,$A$6:$A$233,$A87,$C$6:$C$233,$C87))*SUMIFS(План!$C$3:$C$30,План!$A$3:$A$30,$A87,План!$B$3:$B$30,$C87)</f>
        <v>397.54254399999996</v>
      </c>
      <c r="I87" s="44">
        <f>($G87/SUMIFS($G$6:$G$233,$A$6:$A$233,$A87,$C$6:$C$233,$C87))*SUMIFS(План!$D$3:$D$30,План!$A$3:$A$30,$A87,План!$B$3:$B$30,$C87)</f>
        <v>12477.171949</v>
      </c>
    </row>
    <row r="88" spans="1:9" x14ac:dyDescent="0.2">
      <c r="A88" s="6" t="s">
        <v>60</v>
      </c>
      <c r="B88" s="6" t="s">
        <v>47</v>
      </c>
      <c r="C88" s="6" t="s">
        <v>18</v>
      </c>
      <c r="D88" s="6" t="s">
        <v>23</v>
      </c>
      <c r="E88" s="6" t="s">
        <v>6</v>
      </c>
      <c r="F88" s="7">
        <v>2.0448076923076921</v>
      </c>
      <c r="G88" s="7">
        <v>27.936162692307686</v>
      </c>
      <c r="H88" s="44">
        <f>($F88/SUMIFS($F$6:$F$233,$A$6:$A$233,$A88,$C$6:$C$233,$C88))*SUMIFS(План!$C$3:$C$30,План!$A$3:$A$30,$A88,План!$B$3:$B$30,$C88)</f>
        <v>2.2424724358974357</v>
      </c>
      <c r="I88" s="44">
        <f>($G88/SUMIFS($G$6:$G$233,$A$6:$A$233,$A88,$C$6:$C$233,$C88))*SUMIFS(План!$D$3:$D$30,План!$A$3:$A$30,$A88,План!$B$3:$B$30,$C88)</f>
        <v>31.195381673076916</v>
      </c>
    </row>
    <row r="89" spans="1:9" x14ac:dyDescent="0.2">
      <c r="A89" s="6" t="s">
        <v>60</v>
      </c>
      <c r="B89" s="6" t="s">
        <v>43</v>
      </c>
      <c r="C89" s="6" t="s">
        <v>24</v>
      </c>
      <c r="D89" s="6" t="s">
        <v>25</v>
      </c>
      <c r="E89" s="6" t="s">
        <v>17</v>
      </c>
      <c r="F89" s="7">
        <v>1.76796</v>
      </c>
      <c r="G89" s="7">
        <v>67.710100499999996</v>
      </c>
      <c r="H89" s="44">
        <f>($F89/SUMIFS($F$6:$F$233,$A$6:$A$233,$A89,$C$6:$C$233,$C89))*SUMIFS(План!$C$3:$C$30,План!$A$3:$A$30,$A89,План!$B$3:$B$30,$C89)</f>
        <v>1.9477025999999986</v>
      </c>
      <c r="I89" s="44">
        <f>($G89/SUMIFS($G$6:$G$233,$A$6:$A$233,$A89,$C$6:$C$233,$C89))*SUMIFS(План!$D$3:$D$30,План!$A$3:$A$30,$A89,План!$B$3:$B$30,$C89)</f>
        <v>75.948162727499948</v>
      </c>
    </row>
    <row r="90" spans="1:9" x14ac:dyDescent="0.2">
      <c r="A90" s="6" t="s">
        <v>60</v>
      </c>
      <c r="B90" s="6" t="s">
        <v>43</v>
      </c>
      <c r="C90" s="6" t="s">
        <v>24</v>
      </c>
      <c r="D90" s="6" t="s">
        <v>25</v>
      </c>
      <c r="E90" s="6" t="s">
        <v>5</v>
      </c>
      <c r="F90" s="7">
        <v>0.1575</v>
      </c>
      <c r="G90" s="7">
        <v>6.418897320000001</v>
      </c>
      <c r="H90" s="44">
        <f>($F90/SUMIFS($F$6:$F$233,$A$6:$A$233,$A90,$C$6:$C$233,$C90))*SUMIFS(План!$C$3:$C$30,План!$A$3:$A$30,$A90,План!$B$3:$B$30,$C90)</f>
        <v>0.17351249999999988</v>
      </c>
      <c r="I90" s="44">
        <f>($G90/SUMIFS($G$6:$G$233,$A$6:$A$233,$A90,$C$6:$C$233,$C90))*SUMIFS(План!$D$3:$D$30,План!$A$3:$A$30,$A90,План!$B$3:$B$30,$C90)</f>
        <v>7.1998631605999961</v>
      </c>
    </row>
    <row r="91" spans="1:9" x14ac:dyDescent="0.2">
      <c r="A91" s="6" t="s">
        <v>60</v>
      </c>
      <c r="B91" s="6" t="s">
        <v>43</v>
      </c>
      <c r="C91" s="6" t="s">
        <v>24</v>
      </c>
      <c r="D91" s="6" t="s">
        <v>25</v>
      </c>
      <c r="E91" s="6" t="s">
        <v>14</v>
      </c>
      <c r="F91" s="7">
        <v>24.502280769230776</v>
      </c>
      <c r="G91" s="7">
        <v>923.79981408419133</v>
      </c>
      <c r="H91" s="44">
        <f>($F91/SUMIFS($F$6:$F$233,$A$6:$A$233,$A91,$C$6:$C$233,$C91))*SUMIFS(План!$C$3:$C$30,План!$A$3:$A$30,$A91,План!$B$3:$B$30,$C91)</f>
        <v>26.99334598076922</v>
      </c>
      <c r="I91" s="44">
        <f>($G91/SUMIFS($G$6:$G$233,$A$6:$A$233,$A91,$C$6:$C$233,$C91))*SUMIFS(План!$D$3:$D$30,План!$A$3:$A$30,$A91,План!$B$3:$B$30,$C91)</f>
        <v>1036.1954581311006</v>
      </c>
    </row>
    <row r="92" spans="1:9" x14ac:dyDescent="0.2">
      <c r="A92" s="6" t="s">
        <v>60</v>
      </c>
      <c r="B92" s="6" t="s">
        <v>43</v>
      </c>
      <c r="C92" s="6" t="s">
        <v>24</v>
      </c>
      <c r="D92" s="6" t="s">
        <v>26</v>
      </c>
      <c r="E92" s="6" t="s">
        <v>27</v>
      </c>
      <c r="F92" s="7">
        <v>0.50649230769230769</v>
      </c>
      <c r="G92" s="7">
        <v>22.529148965009384</v>
      </c>
      <c r="H92" s="44">
        <f>($F92/SUMIFS($F$6:$F$233,$A$6:$A$233,$A92,$C$6:$C$233,$C92))*SUMIFS(План!$C$3:$C$30,План!$A$3:$A$30,$A92,План!$B$3:$B$30,$C92)</f>
        <v>0.55798569230769179</v>
      </c>
      <c r="I92" s="44">
        <f>($G92/SUMIFS($G$6:$G$233,$A$6:$A$233,$A92,$C$6:$C$233,$C92))*SUMIFS(План!$D$3:$D$30,План!$A$3:$A$30,$A92,План!$B$3:$B$30,$C92)</f>
        <v>25.270195422418841</v>
      </c>
    </row>
    <row r="93" spans="1:9" x14ac:dyDescent="0.2">
      <c r="A93" s="6" t="s">
        <v>60</v>
      </c>
      <c r="B93" s="6" t="s">
        <v>43</v>
      </c>
      <c r="C93" s="6" t="s">
        <v>24</v>
      </c>
      <c r="D93" s="6" t="s">
        <v>26</v>
      </c>
      <c r="E93" s="6" t="s">
        <v>14</v>
      </c>
      <c r="F93" s="7">
        <v>8.2582569230769245</v>
      </c>
      <c r="G93" s="7">
        <v>367.43076419132979</v>
      </c>
      <c r="H93" s="44">
        <f>($F93/SUMIFS($F$6:$F$233,$A$6:$A$233,$A93,$C$6:$C$233,$C93))*SUMIFS(План!$C$3:$C$30,План!$A$3:$A$30,$A93,План!$B$3:$B$30,$C93)</f>
        <v>9.0978463769230711</v>
      </c>
      <c r="I93" s="44">
        <f>($G93/SUMIFS($G$6:$G$233,$A$6:$A$233,$A93,$C$6:$C$233,$C93))*SUMIFS(План!$D$3:$D$30,План!$A$3:$A$30,$A93,План!$B$3:$B$30,$C93)</f>
        <v>412.13484050127465</v>
      </c>
    </row>
    <row r="94" spans="1:9" x14ac:dyDescent="0.2">
      <c r="A94" s="6" t="s">
        <v>60</v>
      </c>
      <c r="B94" s="6" t="s">
        <v>44</v>
      </c>
      <c r="C94" s="6" t="s">
        <v>24</v>
      </c>
      <c r="D94" s="6" t="s">
        <v>25</v>
      </c>
      <c r="E94" s="6" t="s">
        <v>17</v>
      </c>
      <c r="F94" s="7">
        <v>82</v>
      </c>
      <c r="G94" s="7">
        <v>3342.6311527385878</v>
      </c>
      <c r="H94" s="44">
        <f>($F94/SUMIFS($F$6:$F$233,$A$6:$A$233,$A94,$C$6:$C$233,$C94))*SUMIFS(План!$C$3:$C$30,План!$A$3:$A$30,$A94,План!$B$3:$B$30,$C94)</f>
        <v>90.336666666666602</v>
      </c>
      <c r="I94" s="44">
        <f>($G94/SUMIFS($G$6:$G$233,$A$6:$A$233,$A94,$C$6:$C$233,$C94))*SUMIFS(План!$D$3:$D$30,План!$A$3:$A$30,$A94,План!$B$3:$B$30,$C94)</f>
        <v>3749.3179429884467</v>
      </c>
    </row>
    <row r="95" spans="1:9" x14ac:dyDescent="0.2">
      <c r="A95" s="6" t="s">
        <v>60</v>
      </c>
      <c r="B95" s="6" t="s">
        <v>44</v>
      </c>
      <c r="C95" s="6" t="s">
        <v>24</v>
      </c>
      <c r="D95" s="6" t="s">
        <v>25</v>
      </c>
      <c r="E95" s="6" t="s">
        <v>5</v>
      </c>
      <c r="F95" s="7">
        <v>245</v>
      </c>
      <c r="G95" s="7">
        <v>8075.1404793471338</v>
      </c>
      <c r="H95" s="44">
        <f>($F95/SUMIFS($F$6:$F$233,$A$6:$A$233,$A95,$C$6:$C$233,$C95))*SUMIFS(План!$C$3:$C$30,План!$A$3:$A$30,$A95,План!$B$3:$B$30,$C95)</f>
        <v>269.90833333333313</v>
      </c>
      <c r="I95" s="44">
        <f>($G95/SUMIFS($G$6:$G$233,$A$6:$A$233,$A95,$C$6:$C$233,$C95))*SUMIFS(План!$D$3:$D$30,План!$A$3:$A$30,$A95,План!$B$3:$B$30,$C95)</f>
        <v>9057.6159043343632</v>
      </c>
    </row>
    <row r="96" spans="1:9" x14ac:dyDescent="0.2">
      <c r="A96" s="6" t="s">
        <v>60</v>
      </c>
      <c r="B96" s="6" t="s">
        <v>44</v>
      </c>
      <c r="C96" s="6" t="s">
        <v>24</v>
      </c>
      <c r="D96" s="6" t="s">
        <v>25</v>
      </c>
      <c r="E96" s="6" t="s">
        <v>14</v>
      </c>
      <c r="F96" s="7">
        <v>215</v>
      </c>
      <c r="G96" s="7">
        <v>8022.9032784587971</v>
      </c>
      <c r="H96" s="44">
        <f>($F96/SUMIFS($F$6:$F$233,$A$6:$A$233,$A96,$C$6:$C$233,$C96))*SUMIFS(План!$C$3:$C$30,План!$A$3:$A$30,$A96,План!$B$3:$B$30,$C96)</f>
        <v>236.85833333333318</v>
      </c>
      <c r="I96" s="44">
        <f>($G96/SUMIFS($G$6:$G$233,$A$6:$A$233,$A96,$C$6:$C$233,$C96))*SUMIFS(План!$D$3:$D$30,План!$A$3:$A$30,$A96,План!$B$3:$B$30,$C96)</f>
        <v>8999.0231773379455</v>
      </c>
    </row>
    <row r="97" spans="1:9" x14ac:dyDescent="0.2">
      <c r="A97" s="6" t="s">
        <v>60</v>
      </c>
      <c r="B97" s="6" t="s">
        <v>44</v>
      </c>
      <c r="C97" s="6" t="s">
        <v>24</v>
      </c>
      <c r="D97" s="6" t="s">
        <v>26</v>
      </c>
      <c r="E97" s="6" t="s">
        <v>27</v>
      </c>
      <c r="F97" s="7">
        <v>51.648500000000006</v>
      </c>
      <c r="G97" s="7">
        <v>1953.4773275800003</v>
      </c>
      <c r="H97" s="44">
        <f>($F97/SUMIFS($F$6:$F$233,$A$6:$A$233,$A97,$C$6:$C$233,$C97))*SUMIFS(План!$C$3:$C$30,План!$A$3:$A$30,$A97,План!$B$3:$B$30,$C97)</f>
        <v>56.899430833333298</v>
      </c>
      <c r="I97" s="44">
        <f>($G97/SUMIFS($G$6:$G$233,$A$6:$A$233,$A97,$C$6:$C$233,$C97))*SUMIFS(План!$D$3:$D$30,План!$A$3:$A$30,$A97,План!$B$3:$B$30,$C97)</f>
        <v>2191.1504024355654</v>
      </c>
    </row>
    <row r="98" spans="1:9" x14ac:dyDescent="0.2">
      <c r="A98" s="6" t="s">
        <v>60</v>
      </c>
      <c r="B98" s="6" t="s">
        <v>44</v>
      </c>
      <c r="C98" s="6" t="s">
        <v>24</v>
      </c>
      <c r="D98" s="6" t="s">
        <v>26</v>
      </c>
      <c r="E98" s="6" t="s">
        <v>14</v>
      </c>
      <c r="F98" s="7">
        <v>326.75423999999998</v>
      </c>
      <c r="G98" s="7">
        <v>14308.575405770003</v>
      </c>
      <c r="H98" s="44">
        <f>($F98/SUMIFS($F$6:$F$233,$A$6:$A$233,$A98,$C$6:$C$233,$C98))*SUMIFS(План!$C$3:$C$30,План!$A$3:$A$30,$A98,План!$B$3:$B$30,$C98)</f>
        <v>359.97425439999972</v>
      </c>
      <c r="I98" s="44">
        <f>($G98/SUMIFS($G$6:$G$233,$A$6:$A$233,$A98,$C$6:$C$233,$C98))*SUMIFS(План!$D$3:$D$30,План!$A$3:$A$30,$A98,План!$B$3:$B$30,$C98)</f>
        <v>16049.452080138677</v>
      </c>
    </row>
    <row r="99" spans="1:9" x14ac:dyDescent="0.2">
      <c r="A99" s="6" t="s">
        <v>60</v>
      </c>
      <c r="B99" s="6" t="s">
        <v>45</v>
      </c>
      <c r="C99" s="6" t="s">
        <v>24</v>
      </c>
      <c r="D99" s="6" t="s">
        <v>25</v>
      </c>
      <c r="E99" s="6" t="s">
        <v>17</v>
      </c>
      <c r="F99" s="7">
        <v>220.60831653846157</v>
      </c>
      <c r="G99" s="7">
        <v>10049.781900914128</v>
      </c>
      <c r="H99" s="44">
        <f>($F99/SUMIFS($F$6:$F$233,$A$6:$A$233,$A99,$C$6:$C$233,$C99))*SUMIFS(План!$C$3:$C$30,План!$A$3:$A$30,$A99,План!$B$3:$B$30,$C99)</f>
        <v>243.03682871987164</v>
      </c>
      <c r="I99" s="44">
        <f>($G99/SUMIFS($G$6:$G$233,$A$6:$A$233,$A99,$C$6:$C$233,$C99))*SUMIFS(План!$D$3:$D$30,План!$A$3:$A$30,$A99,План!$B$3:$B$30,$C99)</f>
        <v>11272.50536552534</v>
      </c>
    </row>
    <row r="100" spans="1:9" x14ac:dyDescent="0.2">
      <c r="A100" s="6" t="s">
        <v>60</v>
      </c>
      <c r="B100" s="6" t="s">
        <v>45</v>
      </c>
      <c r="C100" s="6" t="s">
        <v>24</v>
      </c>
      <c r="D100" s="6" t="s">
        <v>25</v>
      </c>
      <c r="E100" s="6" t="s">
        <v>5</v>
      </c>
      <c r="F100" s="7">
        <v>184.95047115384614</v>
      </c>
      <c r="G100" s="7">
        <v>6961.2677581019916</v>
      </c>
      <c r="H100" s="44">
        <f>($F100/SUMIFS($F$6:$F$233,$A$6:$A$233,$A100,$C$6:$C$233,$C100))*SUMIFS(План!$C$3:$C$30,План!$A$3:$A$30,$A100,План!$B$3:$B$30,$C100)</f>
        <v>203.75376905448698</v>
      </c>
      <c r="I100" s="44">
        <f>($G100/SUMIFS($G$6:$G$233,$A$6:$A$233,$A100,$C$6:$C$233,$C100))*SUMIFS(План!$D$3:$D$30,План!$A$3:$A$30,$A100,План!$B$3:$B$30,$C100)</f>
        <v>7808.222002004396</v>
      </c>
    </row>
    <row r="101" spans="1:9" x14ac:dyDescent="0.2">
      <c r="A101" s="6" t="s">
        <v>60</v>
      </c>
      <c r="B101" s="6" t="s">
        <v>45</v>
      </c>
      <c r="C101" s="6" t="s">
        <v>24</v>
      </c>
      <c r="D101" s="6" t="s">
        <v>25</v>
      </c>
      <c r="E101" s="6" t="s">
        <v>14</v>
      </c>
      <c r="F101" s="7">
        <v>503.46032884615374</v>
      </c>
      <c r="G101" s="7">
        <v>21532.25598076321</v>
      </c>
      <c r="H101" s="44">
        <f>($F101/SUMIFS($F$6:$F$233,$A$6:$A$233,$A101,$C$6:$C$233,$C101))*SUMIFS(План!$C$3:$C$30,План!$A$3:$A$30,$A101,План!$B$3:$B$30,$C101)</f>
        <v>554.64546227884557</v>
      </c>
      <c r="I101" s="44">
        <f>($G101/SUMIFS($G$6:$G$233,$A$6:$A$233,$A101,$C$6:$C$233,$C101))*SUMIFS(План!$D$3:$D$30,План!$A$3:$A$30,$A101,План!$B$3:$B$30,$C101)</f>
        <v>24152.013791756053</v>
      </c>
    </row>
    <row r="102" spans="1:9" x14ac:dyDescent="0.2">
      <c r="A102" s="6" t="s">
        <v>60</v>
      </c>
      <c r="B102" s="6" t="s">
        <v>45</v>
      </c>
      <c r="C102" s="6" t="s">
        <v>24</v>
      </c>
      <c r="D102" s="6" t="s">
        <v>26</v>
      </c>
      <c r="E102" s="6" t="s">
        <v>27</v>
      </c>
      <c r="F102" s="7">
        <v>42.916280769230774</v>
      </c>
      <c r="G102" s="7">
        <v>1749.2299684787954</v>
      </c>
      <c r="H102" s="44">
        <f>($F102/SUMIFS($F$6:$F$233,$A$6:$A$233,$A102,$C$6:$C$233,$C102))*SUMIFS(План!$C$3:$C$30,План!$A$3:$A$30,$A102,План!$B$3:$B$30,$C102)</f>
        <v>47.2794359807692</v>
      </c>
      <c r="I102" s="44">
        <f>($G102/SUMIFS($G$6:$G$233,$A$6:$A$233,$A102,$C$6:$C$233,$C102))*SUMIFS(План!$D$3:$D$30,План!$A$3:$A$30,$A102,План!$B$3:$B$30,$C102)</f>
        <v>1962.0529479770476</v>
      </c>
    </row>
    <row r="103" spans="1:9" x14ac:dyDescent="0.2">
      <c r="A103" s="6" t="s">
        <v>60</v>
      </c>
      <c r="B103" s="6" t="s">
        <v>45</v>
      </c>
      <c r="C103" s="6" t="s">
        <v>24</v>
      </c>
      <c r="D103" s="6" t="s">
        <v>26</v>
      </c>
      <c r="E103" s="6" t="s">
        <v>14</v>
      </c>
      <c r="F103" s="7">
        <v>236.00962923076918</v>
      </c>
      <c r="G103" s="7">
        <v>11656.75941066393</v>
      </c>
      <c r="H103" s="44">
        <f>($F103/SUMIFS($F$6:$F$233,$A$6:$A$233,$A103,$C$6:$C$233,$C103))*SUMIFS(План!$C$3:$C$30,План!$A$3:$A$30,$A103,План!$B$3:$B$30,$C103)</f>
        <v>260.00394153589718</v>
      </c>
      <c r="I103" s="44">
        <f>($G103/SUMIFS($G$6:$G$233,$A$6:$A$233,$A103,$C$6:$C$233,$C103))*SUMIFS(План!$D$3:$D$30,План!$A$3:$A$30,$A103,План!$B$3:$B$30,$C103)</f>
        <v>13074.998472294699</v>
      </c>
    </row>
    <row r="104" spans="1:9" x14ac:dyDescent="0.2">
      <c r="A104" s="6" t="s">
        <v>60</v>
      </c>
      <c r="B104" s="6" t="s">
        <v>46</v>
      </c>
      <c r="C104" s="6" t="s">
        <v>24</v>
      </c>
      <c r="D104" s="6" t="s">
        <v>25</v>
      </c>
      <c r="E104" s="6" t="s">
        <v>17</v>
      </c>
      <c r="F104" s="7">
        <v>2.2000000000000002</v>
      </c>
      <c r="G104" s="7">
        <v>94.00970285087719</v>
      </c>
      <c r="H104" s="44">
        <f>($F104/SUMIFS($F$6:$F$233,$A$6:$A$233,$A104,$C$6:$C$233,$C104))*SUMIFS(План!$C$3:$C$30,План!$A$3:$A$30,$A104,План!$B$3:$B$30,$C104)</f>
        <v>2.4236666666666653</v>
      </c>
      <c r="I104" s="44">
        <f>($G104/SUMIFS($G$6:$G$233,$A$6:$A$233,$A104,$C$6:$C$233,$C104))*SUMIFS(План!$D$3:$D$30,План!$A$3:$A$30,$A104,План!$B$3:$B$30,$C104)</f>
        <v>105.44755003106718</v>
      </c>
    </row>
    <row r="105" spans="1:9" x14ac:dyDescent="0.2">
      <c r="A105" s="6" t="s">
        <v>60</v>
      </c>
      <c r="B105" s="6" t="s">
        <v>46</v>
      </c>
      <c r="C105" s="6" t="s">
        <v>24</v>
      </c>
      <c r="D105" s="6" t="s">
        <v>25</v>
      </c>
      <c r="E105" s="6" t="s">
        <v>14</v>
      </c>
      <c r="F105" s="7">
        <v>22.9</v>
      </c>
      <c r="G105" s="7">
        <v>820.65062133772881</v>
      </c>
      <c r="H105" s="44">
        <f>($F105/SUMIFS($F$6:$F$233,$A$6:$A$233,$A105,$C$6:$C$233,$C105))*SUMIFS(План!$C$3:$C$30,План!$A$3:$A$30,$A105,План!$B$3:$B$30,$C105)</f>
        <v>25.228166666666645</v>
      </c>
      <c r="I105" s="44">
        <f>($G105/SUMIFS($G$6:$G$233,$A$6:$A$233,$A105,$C$6:$C$233,$C105))*SUMIFS(План!$D$3:$D$30,План!$A$3:$A$30,$A105,План!$B$3:$B$30,$C105)</f>
        <v>920.49644693381856</v>
      </c>
    </row>
    <row r="106" spans="1:9" x14ac:dyDescent="0.2">
      <c r="A106" s="6" t="s">
        <v>60</v>
      </c>
      <c r="B106" s="6" t="s">
        <v>46</v>
      </c>
      <c r="C106" s="6" t="s">
        <v>24</v>
      </c>
      <c r="D106" s="6" t="s">
        <v>26</v>
      </c>
      <c r="E106" s="6" t="s">
        <v>27</v>
      </c>
      <c r="F106" s="7">
        <v>0.18027692307692308</v>
      </c>
      <c r="G106" s="7">
        <v>7.2777746153846152</v>
      </c>
      <c r="H106" s="44">
        <f>($F106/SUMIFS($F$6:$F$233,$A$6:$A$233,$A106,$C$6:$C$233,$C106))*SUMIFS(План!$C$3:$C$30,План!$A$3:$A$30,$A106,План!$B$3:$B$30,$C106)</f>
        <v>0.19860507692307677</v>
      </c>
      <c r="I106" s="44">
        <f>($G106/SUMIFS($G$6:$G$233,$A$6:$A$233,$A106,$C$6:$C$233,$C106))*SUMIFS(План!$D$3:$D$30,План!$A$3:$A$30,$A106,План!$B$3:$B$30,$C106)</f>
        <v>8.1632371935897385</v>
      </c>
    </row>
    <row r="107" spans="1:9" x14ac:dyDescent="0.2">
      <c r="A107" s="6" t="s">
        <v>60</v>
      </c>
      <c r="B107" s="6" t="s">
        <v>46</v>
      </c>
      <c r="C107" s="6" t="s">
        <v>24</v>
      </c>
      <c r="D107" s="6" t="s">
        <v>26</v>
      </c>
      <c r="E107" s="6" t="s">
        <v>14</v>
      </c>
      <c r="F107" s="7">
        <v>33.179279999999999</v>
      </c>
      <c r="G107" s="7">
        <v>1377.3398500000001</v>
      </c>
      <c r="H107" s="44">
        <f>($F107/SUMIFS($F$6:$F$233,$A$6:$A$233,$A107,$C$6:$C$233,$C107))*SUMIFS(План!$C$3:$C$30,План!$A$3:$A$30,$A107,План!$B$3:$B$30,$C107)</f>
        <v>36.552506799999968</v>
      </c>
      <c r="I107" s="44">
        <f>($G107/SUMIFS($G$6:$G$233,$A$6:$A$233,$A107,$C$6:$C$233,$C107))*SUMIFS(План!$D$3:$D$30,План!$A$3:$A$30,$A107,План!$B$3:$B$30,$C107)</f>
        <v>1544.9161984166658</v>
      </c>
    </row>
    <row r="108" spans="1:9" x14ac:dyDescent="0.2">
      <c r="A108" s="6" t="s">
        <v>60</v>
      </c>
      <c r="B108" s="6" t="s">
        <v>47</v>
      </c>
      <c r="C108" s="6" t="s">
        <v>24</v>
      </c>
      <c r="D108" s="6" t="s">
        <v>25</v>
      </c>
      <c r="E108" s="6" t="s">
        <v>17</v>
      </c>
      <c r="F108" s="7">
        <v>41.559267692307685</v>
      </c>
      <c r="G108" s="7">
        <v>1740.5034206309888</v>
      </c>
      <c r="H108" s="44">
        <f>($F108/SUMIFS($F$6:$F$233,$A$6:$A$233,$A108,$C$6:$C$233,$C108))*SUMIFS(План!$C$3:$C$30,План!$A$3:$A$30,$A108,План!$B$3:$B$30,$C108)</f>
        <v>45.784459907692266</v>
      </c>
      <c r="I108" s="44">
        <f>($G108/SUMIFS($G$6:$G$233,$A$6:$A$233,$A108,$C$6:$C$233,$C108))*SUMIFS(План!$D$3:$D$30,План!$A$3:$A$30,$A108,План!$B$3:$B$30,$C108)</f>
        <v>1952.2646701410911</v>
      </c>
    </row>
    <row r="109" spans="1:9" x14ac:dyDescent="0.2">
      <c r="A109" s="6" t="s">
        <v>60</v>
      </c>
      <c r="B109" s="6" t="s">
        <v>47</v>
      </c>
      <c r="C109" s="6" t="s">
        <v>24</v>
      </c>
      <c r="D109" s="6" t="s">
        <v>25</v>
      </c>
      <c r="E109" s="6" t="s">
        <v>5</v>
      </c>
      <c r="F109" s="7">
        <v>131.14788461538464</v>
      </c>
      <c r="G109" s="7">
        <v>4467.4415118258394</v>
      </c>
      <c r="H109" s="44">
        <f>($F109/SUMIFS($F$6:$F$233,$A$6:$A$233,$A109,$C$6:$C$233,$C109))*SUMIFS(План!$C$3:$C$30,План!$A$3:$A$30,$A109,План!$B$3:$B$30,$C109)</f>
        <v>144.48125288461532</v>
      </c>
      <c r="I109" s="44">
        <f>($G109/SUMIFS($G$6:$G$233,$A$6:$A$233,$A109,$C$6:$C$233,$C109))*SUMIFS(План!$D$3:$D$30,План!$A$3:$A$30,$A109,План!$B$3:$B$30,$C109)</f>
        <v>5010.9802290979796</v>
      </c>
    </row>
    <row r="110" spans="1:9" x14ac:dyDescent="0.2">
      <c r="A110" s="6" t="s">
        <v>60</v>
      </c>
      <c r="B110" s="6" t="s">
        <v>47</v>
      </c>
      <c r="C110" s="6" t="s">
        <v>24</v>
      </c>
      <c r="D110" s="6" t="s">
        <v>25</v>
      </c>
      <c r="E110" s="6" t="s">
        <v>14</v>
      </c>
      <c r="F110" s="7">
        <v>54.089515384615389</v>
      </c>
      <c r="G110" s="7">
        <v>2096.6015499890841</v>
      </c>
      <c r="H110" s="44">
        <f>($F110/SUMIFS($F$6:$F$233,$A$6:$A$233,$A110,$C$6:$C$233,$C110))*SUMIFS(План!$C$3:$C$30,План!$A$3:$A$30,$A110,План!$B$3:$B$30,$C110)</f>
        <v>59.588616115384575</v>
      </c>
      <c r="I110" s="44">
        <f>($G110/SUMIFS($G$6:$G$233,$A$6:$A$233,$A110,$C$6:$C$233,$C110))*SUMIFS(План!$D$3:$D$30,План!$A$3:$A$30,$A110,План!$B$3:$B$30,$C110)</f>
        <v>2351.6880719044211</v>
      </c>
    </row>
    <row r="111" spans="1:9" x14ac:dyDescent="0.2">
      <c r="A111" s="6" t="s">
        <v>60</v>
      </c>
      <c r="B111" s="6" t="s">
        <v>47</v>
      </c>
      <c r="C111" s="6" t="s">
        <v>24</v>
      </c>
      <c r="D111" s="6" t="s">
        <v>26</v>
      </c>
      <c r="E111" s="6" t="s">
        <v>27</v>
      </c>
      <c r="F111" s="7">
        <v>51.885599999999982</v>
      </c>
      <c r="G111" s="7">
        <v>1960.2582727900003</v>
      </c>
      <c r="H111" s="44">
        <f>($F111/SUMIFS($F$6:$F$233,$A$6:$A$233,$A111,$C$6:$C$233,$C111))*SUMIFS(План!$C$3:$C$30,План!$A$3:$A$30,$A111,План!$B$3:$B$30,$C111)</f>
        <v>57.160635999999933</v>
      </c>
      <c r="I111" s="44">
        <f>($G111/SUMIFS($G$6:$G$233,$A$6:$A$233,$A111,$C$6:$C$233,$C111))*SUMIFS(План!$D$3:$D$30,План!$A$3:$A$30,$A111,План!$B$3:$B$30,$C111)</f>
        <v>2198.7563626461156</v>
      </c>
    </row>
    <row r="112" spans="1:9" x14ac:dyDescent="0.2">
      <c r="A112" s="6" t="s">
        <v>60</v>
      </c>
      <c r="B112" s="6" t="s">
        <v>47</v>
      </c>
      <c r="C112" s="6" t="s">
        <v>24</v>
      </c>
      <c r="D112" s="6" t="s">
        <v>26</v>
      </c>
      <c r="E112" s="6" t="s">
        <v>14</v>
      </c>
      <c r="F112" s="7">
        <v>217.65936000000005</v>
      </c>
      <c r="G112" s="7">
        <v>9658.6064207300005</v>
      </c>
      <c r="H112" s="44">
        <f>($F112/SUMIFS($F$6:$F$233,$A$6:$A$233,$A112,$C$6:$C$233,$C112))*SUMIFS(План!$C$3:$C$30,План!$A$3:$A$30,$A112,План!$B$3:$B$30,$C112)</f>
        <v>239.78806159999988</v>
      </c>
      <c r="I112" s="44">
        <f>($G112/SUMIFS($G$6:$G$233,$A$6:$A$233,$A112,$C$6:$C$233,$C112))*SUMIFS(План!$D$3:$D$30,План!$A$3:$A$30,$A112,План!$B$3:$B$30,$C112)</f>
        <v>10833.736868585476</v>
      </c>
    </row>
    <row r="113" spans="1:9" x14ac:dyDescent="0.2">
      <c r="A113" s="6" t="s">
        <v>60</v>
      </c>
      <c r="B113" s="6" t="s">
        <v>43</v>
      </c>
      <c r="C113" s="6" t="s">
        <v>28</v>
      </c>
      <c r="D113" s="6" t="s">
        <v>29</v>
      </c>
      <c r="E113" s="6" t="s">
        <v>32</v>
      </c>
      <c r="F113" s="7">
        <v>2.76525</v>
      </c>
      <c r="G113" s="7">
        <v>150.38414</v>
      </c>
      <c r="H113" s="44">
        <f>($F113/SUMIFS($F$6:$F$233,$A$6:$A$233,$A113,$C$6:$C$233,$C113))*SUMIFS(План!$C$3:$C$30,План!$A$3:$A$30,$A113,План!$B$3:$B$30,$C113)</f>
        <v>3.0602099999999983</v>
      </c>
      <c r="I113" s="44">
        <f>($G113/SUMIFS($G$6:$G$233,$A$6:$A$233,$A113,$C$6:$C$233,$C113))*SUMIFS(План!$D$3:$D$30,План!$A$3:$A$30,$A113,План!$B$3:$B$30,$C113)</f>
        <v>169.43279773333325</v>
      </c>
    </row>
    <row r="114" spans="1:9" x14ac:dyDescent="0.2">
      <c r="A114" s="6" t="s">
        <v>60</v>
      </c>
      <c r="B114" s="6" t="s">
        <v>43</v>
      </c>
      <c r="C114" s="6" t="s">
        <v>28</v>
      </c>
      <c r="D114" s="6" t="s">
        <v>29</v>
      </c>
      <c r="E114" s="6" t="s">
        <v>31</v>
      </c>
      <c r="F114" s="7">
        <v>9.5000000000000001E-2</v>
      </c>
      <c r="G114" s="7">
        <v>2.2332371599999998</v>
      </c>
      <c r="H114" s="44">
        <f>($F114/SUMIFS($F$6:$F$233,$A$6:$A$233,$A114,$C$6:$C$233,$C114))*SUMIFS(План!$C$3:$C$30,План!$A$3:$A$30,$A114,План!$B$3:$B$30,$C114)</f>
        <v>0.10513333333333327</v>
      </c>
      <c r="I114" s="44">
        <f>($G114/SUMIFS($G$6:$G$233,$A$6:$A$233,$A114,$C$6:$C$233,$C114))*SUMIFS(План!$D$3:$D$30,План!$A$3:$A$30,$A114,План!$B$3:$B$30,$C114)</f>
        <v>2.5161138669333321</v>
      </c>
    </row>
    <row r="115" spans="1:9" x14ac:dyDescent="0.2">
      <c r="A115" s="6" t="s">
        <v>60</v>
      </c>
      <c r="B115" s="6" t="s">
        <v>43</v>
      </c>
      <c r="C115" s="6" t="s">
        <v>28</v>
      </c>
      <c r="D115" s="6" t="s">
        <v>29</v>
      </c>
      <c r="E115" s="6" t="s">
        <v>27</v>
      </c>
      <c r="F115" s="7">
        <v>1.316307692307692</v>
      </c>
      <c r="G115" s="7">
        <v>28.24278557749901</v>
      </c>
      <c r="H115" s="44">
        <f>($F115/SUMIFS($F$6:$F$233,$A$6:$A$233,$A115,$C$6:$C$233,$C115))*SUMIFS(План!$C$3:$C$30,План!$A$3:$A$30,$A115,План!$B$3:$B$30,$C115)</f>
        <v>1.4567138461538451</v>
      </c>
      <c r="I115" s="44">
        <f>($G115/SUMIFS($G$6:$G$233,$A$6:$A$233,$A115,$C$6:$C$233,$C115))*SUMIFS(План!$D$3:$D$30,План!$A$3:$A$30,$A115,План!$B$3:$B$30,$C115)</f>
        <v>31.820205083982199</v>
      </c>
    </row>
    <row r="116" spans="1:9" x14ac:dyDescent="0.2">
      <c r="A116" s="6" t="s">
        <v>60</v>
      </c>
      <c r="B116" s="6" t="s">
        <v>43</v>
      </c>
      <c r="C116" s="6" t="s">
        <v>28</v>
      </c>
      <c r="D116" s="6" t="s">
        <v>29</v>
      </c>
      <c r="E116" s="6" t="s">
        <v>14</v>
      </c>
      <c r="F116" s="7">
        <v>31.31934</v>
      </c>
      <c r="G116" s="7">
        <v>991.06788935999998</v>
      </c>
      <c r="H116" s="44">
        <f>($F116/SUMIFS($F$6:$F$233,$A$6:$A$233,$A116,$C$6:$C$233,$C116))*SUMIFS(План!$C$3:$C$30,План!$A$3:$A$30,$A116,План!$B$3:$B$30,$C116)</f>
        <v>34.660069599999979</v>
      </c>
      <c r="I116" s="44">
        <f>($G116/SUMIFS($G$6:$G$233,$A$6:$A$233,$A116,$C$6:$C$233,$C116))*SUMIFS(План!$D$3:$D$30,План!$A$3:$A$30,$A116,План!$B$3:$B$30,$C116)</f>
        <v>1116.6031553455994</v>
      </c>
    </row>
    <row r="117" spans="1:9" x14ac:dyDescent="0.2">
      <c r="A117" s="6" t="s">
        <v>60</v>
      </c>
      <c r="B117" s="6" t="s">
        <v>43</v>
      </c>
      <c r="C117" s="6" t="s">
        <v>28</v>
      </c>
      <c r="D117" s="6" t="s">
        <v>33</v>
      </c>
      <c r="E117" s="6" t="s">
        <v>34</v>
      </c>
      <c r="F117" s="7">
        <v>1.2626999999999999</v>
      </c>
      <c r="G117" s="7">
        <v>69.427839999999989</v>
      </c>
      <c r="H117" s="44">
        <f>($F117/SUMIFS($F$6:$F$233,$A$6:$A$233,$A117,$C$6:$C$233,$C117))*SUMIFS(План!$C$3:$C$30,План!$A$3:$A$30,$A117,План!$B$3:$B$30,$C117)</f>
        <v>1.397387999999999</v>
      </c>
      <c r="I117" s="44">
        <f>($G117/SUMIFS($G$6:$G$233,$A$6:$A$233,$A117,$C$6:$C$233,$C117))*SUMIFS(План!$D$3:$D$30,План!$A$3:$A$30,$A117,План!$B$3:$B$30,$C117)</f>
        <v>78.222033066666611</v>
      </c>
    </row>
    <row r="118" spans="1:9" x14ac:dyDescent="0.2">
      <c r="A118" s="6" t="s">
        <v>60</v>
      </c>
      <c r="B118" s="6" t="s">
        <v>44</v>
      </c>
      <c r="C118" s="6" t="s">
        <v>28</v>
      </c>
      <c r="D118" s="6" t="s">
        <v>29</v>
      </c>
      <c r="E118" s="6" t="s">
        <v>32</v>
      </c>
      <c r="F118" s="7">
        <v>127.64100000000002</v>
      </c>
      <c r="G118" s="7">
        <v>6230.2994500000013</v>
      </c>
      <c r="H118" s="44">
        <f>($F118/SUMIFS($F$6:$F$233,$A$6:$A$233,$A118,$C$6:$C$233,$C118))*SUMIFS(План!$C$3:$C$30,План!$A$3:$A$30,$A118,План!$B$3:$B$30,$C118)</f>
        <v>141.25603999999993</v>
      </c>
      <c r="I118" s="44">
        <f>($G118/SUMIFS($G$6:$G$233,$A$6:$A$233,$A118,$C$6:$C$233,$C118))*SUMIFS(План!$D$3:$D$30,План!$A$3:$A$30,$A118,План!$B$3:$B$30,$C118)</f>
        <v>7019.4707136666639</v>
      </c>
    </row>
    <row r="119" spans="1:9" x14ac:dyDescent="0.2">
      <c r="A119" s="6" t="s">
        <v>60</v>
      </c>
      <c r="B119" s="6" t="s">
        <v>44</v>
      </c>
      <c r="C119" s="6" t="s">
        <v>28</v>
      </c>
      <c r="D119" s="6" t="s">
        <v>29</v>
      </c>
      <c r="E119" s="6" t="s">
        <v>31</v>
      </c>
      <c r="F119" s="7">
        <v>345</v>
      </c>
      <c r="G119" s="7">
        <v>7229.209167388698</v>
      </c>
      <c r="H119" s="44">
        <f>($F119/SUMIFS($F$6:$F$233,$A$6:$A$233,$A119,$C$6:$C$233,$C119))*SUMIFS(План!$C$3:$C$30,План!$A$3:$A$30,$A119,План!$B$3:$B$30,$C119)</f>
        <v>381.79999999999978</v>
      </c>
      <c r="I119" s="44">
        <f>($G119/SUMIFS($G$6:$G$233,$A$6:$A$233,$A119,$C$6:$C$233,$C119))*SUMIFS(План!$D$3:$D$30,План!$A$3:$A$30,$A119,План!$B$3:$B$30,$C119)</f>
        <v>8144.9089952579288</v>
      </c>
    </row>
    <row r="120" spans="1:9" x14ac:dyDescent="0.2">
      <c r="A120" s="6" t="s">
        <v>60</v>
      </c>
      <c r="B120" s="6" t="s">
        <v>44</v>
      </c>
      <c r="C120" s="6" t="s">
        <v>28</v>
      </c>
      <c r="D120" s="6" t="s">
        <v>29</v>
      </c>
      <c r="E120" s="6" t="s">
        <v>27</v>
      </c>
      <c r="F120" s="7">
        <v>125.08199999999999</v>
      </c>
      <c r="G120" s="7">
        <v>2640.6958420899996</v>
      </c>
      <c r="H120" s="44">
        <f>($F120/SUMIFS($F$6:$F$233,$A$6:$A$233,$A120,$C$6:$C$233,$C120))*SUMIFS(План!$C$3:$C$30,План!$A$3:$A$30,$A120,План!$B$3:$B$30,$C120)</f>
        <v>138.42407999999992</v>
      </c>
      <c r="I120" s="44">
        <f>($G120/SUMIFS($G$6:$G$233,$A$6:$A$233,$A120,$C$6:$C$233,$C120))*SUMIFS(План!$D$3:$D$30,План!$A$3:$A$30,$A120,План!$B$3:$B$30,$C120)</f>
        <v>2975.1839820880641</v>
      </c>
    </row>
    <row r="121" spans="1:9" x14ac:dyDescent="0.2">
      <c r="A121" s="6" t="s">
        <v>60</v>
      </c>
      <c r="B121" s="6" t="s">
        <v>44</v>
      </c>
      <c r="C121" s="6" t="s">
        <v>28</v>
      </c>
      <c r="D121" s="6" t="s">
        <v>29</v>
      </c>
      <c r="E121" s="6" t="s">
        <v>14</v>
      </c>
      <c r="F121" s="7">
        <v>1345</v>
      </c>
      <c r="G121" s="7">
        <v>46775.074406511725</v>
      </c>
      <c r="H121" s="44">
        <f>($F121/SUMIFS($F$6:$F$233,$A$6:$A$233,$A121,$C$6:$C$233,$C121))*SUMIFS(План!$C$3:$C$30,План!$A$3:$A$30,$A121,План!$B$3:$B$30,$C121)</f>
        <v>1488.4666666666658</v>
      </c>
      <c r="I121" s="44">
        <f>($G121/SUMIFS($G$6:$G$233,$A$6:$A$233,$A121,$C$6:$C$233,$C121))*SUMIFS(План!$D$3:$D$30,План!$A$3:$A$30,$A121,План!$B$3:$B$30,$C121)</f>
        <v>52699.917164669845</v>
      </c>
    </row>
    <row r="122" spans="1:9" x14ac:dyDescent="0.2">
      <c r="A122" s="6" t="s">
        <v>60</v>
      </c>
      <c r="B122" s="6" t="s">
        <v>44</v>
      </c>
      <c r="C122" s="6" t="s">
        <v>28</v>
      </c>
      <c r="D122" s="6" t="s">
        <v>33</v>
      </c>
      <c r="E122" s="6" t="s">
        <v>34</v>
      </c>
      <c r="F122" s="7">
        <v>106.48728109483936</v>
      </c>
      <c r="G122" s="7">
        <v>4500.7596076414457</v>
      </c>
      <c r="H122" s="44">
        <f>($F122/SUMIFS($F$6:$F$233,$A$6:$A$233,$A122,$C$6:$C$233,$C122))*SUMIFS(План!$C$3:$C$30,План!$A$3:$A$30,$A122,План!$B$3:$B$30,$C122)</f>
        <v>117.84592441162216</v>
      </c>
      <c r="I122" s="44">
        <f>($G122/SUMIFS($G$6:$G$233,$A$6:$A$233,$A122,$C$6:$C$233,$C122))*SUMIFS(План!$D$3:$D$30,План!$A$3:$A$30,$A122,План!$B$3:$B$30,$C122)</f>
        <v>5070.8558246093589</v>
      </c>
    </row>
    <row r="123" spans="1:9" x14ac:dyDescent="0.2">
      <c r="A123" s="6" t="s">
        <v>60</v>
      </c>
      <c r="B123" s="6" t="s">
        <v>45</v>
      </c>
      <c r="C123" s="6" t="s">
        <v>28</v>
      </c>
      <c r="D123" s="6" t="s">
        <v>29</v>
      </c>
      <c r="E123" s="6" t="s">
        <v>32</v>
      </c>
      <c r="F123" s="7">
        <v>133.29510000000002</v>
      </c>
      <c r="G123" s="7">
        <v>6898.0500600000023</v>
      </c>
      <c r="H123" s="44">
        <f>($F123/SUMIFS($F$6:$F$233,$A$6:$A$233,$A123,$C$6:$C$233,$C123))*SUMIFS(План!$C$3:$C$30,План!$A$3:$A$30,$A123,План!$B$3:$B$30,$C123)</f>
        <v>147.51324399999993</v>
      </c>
      <c r="I123" s="44">
        <f>($G123/SUMIFS($G$6:$G$233,$A$6:$A$233,$A123,$C$6:$C$233,$C123))*SUMIFS(План!$D$3:$D$30,План!$A$3:$A$30,$A123,План!$B$3:$B$30,$C123)</f>
        <v>7771.8030675999989</v>
      </c>
    </row>
    <row r="124" spans="1:9" x14ac:dyDescent="0.2">
      <c r="A124" s="6" t="s">
        <v>60</v>
      </c>
      <c r="B124" s="6" t="s">
        <v>45</v>
      </c>
      <c r="C124" s="6" t="s">
        <v>28</v>
      </c>
      <c r="D124" s="6" t="s">
        <v>29</v>
      </c>
      <c r="E124" s="6" t="s">
        <v>31</v>
      </c>
      <c r="F124" s="7">
        <v>82.859423076923079</v>
      </c>
      <c r="G124" s="7">
        <v>1803.995094761387</v>
      </c>
      <c r="H124" s="44">
        <f>($F124/SUMIFS($F$6:$F$233,$A$6:$A$233,$A124,$C$6:$C$233,$C124))*SUMIFS(План!$C$3:$C$30,План!$A$3:$A$30,$A124,План!$B$3:$B$30,$C124)</f>
        <v>91.697761538461492</v>
      </c>
      <c r="I124" s="44">
        <f>($G124/SUMIFS($G$6:$G$233,$A$6:$A$233,$A124,$C$6:$C$233,$C124))*SUMIFS(План!$D$3:$D$30,План!$A$3:$A$30,$A124,План!$B$3:$B$30,$C124)</f>
        <v>2032.5011400978281</v>
      </c>
    </row>
    <row r="125" spans="1:9" x14ac:dyDescent="0.2">
      <c r="A125" s="6" t="s">
        <v>60</v>
      </c>
      <c r="B125" s="6" t="s">
        <v>45</v>
      </c>
      <c r="C125" s="6" t="s">
        <v>28</v>
      </c>
      <c r="D125" s="6" t="s">
        <v>29</v>
      </c>
      <c r="E125" s="6" t="s">
        <v>27</v>
      </c>
      <c r="F125" s="7">
        <v>59.713153846153858</v>
      </c>
      <c r="G125" s="7">
        <v>1355.1147440644343</v>
      </c>
      <c r="H125" s="44">
        <f>($F125/SUMIFS($F$6:$F$233,$A$6:$A$233,$A125,$C$6:$C$233,$C125))*SUMIFS(План!$C$3:$C$30,План!$A$3:$A$30,$A125,План!$B$3:$B$30,$C125)</f>
        <v>66.082556923076893</v>
      </c>
      <c r="I125" s="44">
        <f>($G125/SUMIFS($G$6:$G$233,$A$6:$A$233,$A125,$C$6:$C$233,$C125))*SUMIFS(План!$D$3:$D$30,План!$A$3:$A$30,$A125,План!$B$3:$B$30,$C125)</f>
        <v>1526.7626116459285</v>
      </c>
    </row>
    <row r="126" spans="1:9" x14ac:dyDescent="0.2">
      <c r="A126" s="6" t="s">
        <v>60</v>
      </c>
      <c r="B126" s="6" t="s">
        <v>45</v>
      </c>
      <c r="C126" s="6" t="s">
        <v>28</v>
      </c>
      <c r="D126" s="6" t="s">
        <v>29</v>
      </c>
      <c r="E126" s="6" t="s">
        <v>14</v>
      </c>
      <c r="F126" s="7">
        <v>1047.1217438461538</v>
      </c>
      <c r="G126" s="7">
        <v>35799.000827711767</v>
      </c>
      <c r="H126" s="44">
        <f>($F126/SUMIFS($F$6:$F$233,$A$6:$A$233,$A126,$C$6:$C$233,$C126))*SUMIFS(План!$C$3:$C$30,План!$A$3:$A$30,$A126,План!$B$3:$B$30,$C126)</f>
        <v>1158.8147298564095</v>
      </c>
      <c r="I126" s="44">
        <f>($G126/SUMIFS($G$6:$G$233,$A$6:$A$233,$A126,$C$6:$C$233,$C126))*SUMIFS(План!$D$3:$D$30,План!$A$3:$A$30,$A126,План!$B$3:$B$30,$C126)</f>
        <v>40333.540932555232</v>
      </c>
    </row>
    <row r="127" spans="1:9" x14ac:dyDescent="0.2">
      <c r="A127" s="6" t="s">
        <v>60</v>
      </c>
      <c r="B127" s="6" t="s">
        <v>45</v>
      </c>
      <c r="C127" s="6" t="s">
        <v>28</v>
      </c>
      <c r="D127" s="6" t="s">
        <v>33</v>
      </c>
      <c r="E127" s="6" t="s">
        <v>34</v>
      </c>
      <c r="F127" s="7">
        <v>137.80260692307692</v>
      </c>
      <c r="G127" s="7">
        <v>5585.4466667004253</v>
      </c>
      <c r="H127" s="44">
        <f>($F127/SUMIFS($F$6:$F$233,$A$6:$A$233,$A127,$C$6:$C$233,$C127))*SUMIFS(План!$C$3:$C$30,План!$A$3:$A$30,$A127,План!$B$3:$B$30,$C127)</f>
        <v>152.5015516615384</v>
      </c>
      <c r="I127" s="44">
        <f>($G127/SUMIFS($G$6:$G$233,$A$6:$A$233,$A127,$C$6:$C$233,$C127))*SUMIFS(План!$D$3:$D$30,План!$A$3:$A$30,$A127,План!$B$3:$B$30,$C127)</f>
        <v>6292.936577815809</v>
      </c>
    </row>
    <row r="128" spans="1:9" x14ac:dyDescent="0.2">
      <c r="A128" s="6" t="s">
        <v>60</v>
      </c>
      <c r="B128" s="6" t="s">
        <v>46</v>
      </c>
      <c r="C128" s="6" t="s">
        <v>28</v>
      </c>
      <c r="D128" s="6" t="s">
        <v>29</v>
      </c>
      <c r="E128" s="6" t="s">
        <v>32</v>
      </c>
      <c r="F128" s="7">
        <v>0.22534615384615386</v>
      </c>
      <c r="G128" s="7">
        <v>12.053410572450803</v>
      </c>
      <c r="H128" s="44">
        <f>($F128/SUMIFS($F$6:$F$233,$A$6:$A$233,$A128,$C$6:$C$233,$C128))*SUMIFS(План!$C$3:$C$30,План!$A$3:$A$30,$A128,План!$B$3:$B$30,$C128)</f>
        <v>0.24938307692307679</v>
      </c>
      <c r="I128" s="44">
        <f>($G128/SUMIFS($G$6:$G$233,$A$6:$A$233,$A128,$C$6:$C$233,$C128))*SUMIFS(План!$D$3:$D$30,План!$A$3:$A$30,$A128,План!$B$3:$B$30,$C128)</f>
        <v>13.580175911627896</v>
      </c>
    </row>
    <row r="129" spans="1:9" x14ac:dyDescent="0.2">
      <c r="A129" s="6" t="s">
        <v>60</v>
      </c>
      <c r="B129" s="6" t="s">
        <v>46</v>
      </c>
      <c r="C129" s="6" t="s">
        <v>28</v>
      </c>
      <c r="D129" s="6" t="s">
        <v>29</v>
      </c>
      <c r="E129" s="6" t="s">
        <v>31</v>
      </c>
      <c r="F129" s="7">
        <v>2.82</v>
      </c>
      <c r="G129" s="7">
        <v>58.254570000000001</v>
      </c>
      <c r="H129" s="44">
        <f>($F129/SUMIFS($F$6:$F$233,$A$6:$A$233,$A129,$C$6:$C$233,$C129))*SUMIFS(План!$C$3:$C$30,План!$A$3:$A$30,$A129,План!$B$3:$B$30,$C129)</f>
        <v>3.1207999999999978</v>
      </c>
      <c r="I129" s="44">
        <f>($G129/SUMIFS($G$6:$G$233,$A$6:$A$233,$A129,$C$6:$C$233,$C129))*SUMIFS(План!$D$3:$D$30,План!$A$3:$A$30,$A129,План!$B$3:$B$30,$C129)</f>
        <v>65.63348219999996</v>
      </c>
    </row>
    <row r="130" spans="1:9" x14ac:dyDescent="0.2">
      <c r="A130" s="6" t="s">
        <v>60</v>
      </c>
      <c r="B130" s="6" t="s">
        <v>46</v>
      </c>
      <c r="C130" s="6" t="s">
        <v>28</v>
      </c>
      <c r="D130" s="6" t="s">
        <v>29</v>
      </c>
      <c r="E130" s="6" t="s">
        <v>27</v>
      </c>
      <c r="F130" s="7">
        <v>3.0359999999999996</v>
      </c>
      <c r="G130" s="7">
        <v>64.851560000000006</v>
      </c>
      <c r="H130" s="44">
        <f>($F130/SUMIFS($F$6:$F$233,$A$6:$A$233,$A130,$C$6:$C$233,$C130))*SUMIFS(План!$C$3:$C$30,План!$A$3:$A$30,$A130,План!$B$3:$B$30,$C130)</f>
        <v>3.3598399999999975</v>
      </c>
      <c r="I130" s="44">
        <f>($G130/SUMIFS($G$6:$G$233,$A$6:$A$233,$A130,$C$6:$C$233,$C130))*SUMIFS(План!$D$3:$D$30,План!$A$3:$A$30,$A130,План!$B$3:$B$30,$C130)</f>
        <v>73.0660909333333</v>
      </c>
    </row>
    <row r="131" spans="1:9" x14ac:dyDescent="0.2">
      <c r="A131" s="6" t="s">
        <v>60</v>
      </c>
      <c r="B131" s="6" t="s">
        <v>46</v>
      </c>
      <c r="C131" s="6" t="s">
        <v>28</v>
      </c>
      <c r="D131" s="6" t="s">
        <v>29</v>
      </c>
      <c r="E131" s="6" t="s">
        <v>14</v>
      </c>
      <c r="F131" s="7">
        <v>2.3258999999999999</v>
      </c>
      <c r="G131" s="7">
        <v>72.110520000000008</v>
      </c>
      <c r="H131" s="44">
        <f>($F131/SUMIFS($F$6:$F$233,$A$6:$A$233,$A131,$C$6:$C$233,$C131))*SUMIFS(План!$C$3:$C$30,План!$A$3:$A$30,$A131,План!$B$3:$B$30,$C131)</f>
        <v>2.5739959999999984</v>
      </c>
      <c r="I131" s="44">
        <f>($G131/SUMIFS($G$6:$G$233,$A$6:$A$233,$A131,$C$6:$C$233,$C131))*SUMIFS(План!$D$3:$D$30,План!$A$3:$A$30,$A131,План!$B$3:$B$30,$C131)</f>
        <v>81.244519199999957</v>
      </c>
    </row>
    <row r="132" spans="1:9" x14ac:dyDescent="0.2">
      <c r="A132" s="6" t="s">
        <v>60</v>
      </c>
      <c r="B132" s="6" t="s">
        <v>47</v>
      </c>
      <c r="C132" s="6" t="s">
        <v>28</v>
      </c>
      <c r="D132" s="6" t="s">
        <v>29</v>
      </c>
      <c r="E132" s="6" t="s">
        <v>32</v>
      </c>
      <c r="F132" s="7">
        <v>41.125673076923078</v>
      </c>
      <c r="G132" s="7">
        <v>2038.6707177217449</v>
      </c>
      <c r="H132" s="44">
        <f>($F132/SUMIFS($F$6:$F$233,$A$6:$A$233,$A132,$C$6:$C$233,$C132))*SUMIFS(План!$C$3:$C$30,План!$A$3:$A$30,$A132,План!$B$3:$B$30,$C132)</f>
        <v>45.512411538461514</v>
      </c>
      <c r="I132" s="44">
        <f>($G132/SUMIFS($G$6:$G$233,$A$6:$A$233,$A132,$C$6:$C$233,$C132))*SUMIFS(План!$D$3:$D$30,План!$A$3:$A$30,$A132,План!$B$3:$B$30,$C132)</f>
        <v>2296.9023419664982</v>
      </c>
    </row>
    <row r="133" spans="1:9" x14ac:dyDescent="0.2">
      <c r="A133" s="6" t="s">
        <v>60</v>
      </c>
      <c r="B133" s="6" t="s">
        <v>47</v>
      </c>
      <c r="C133" s="6" t="s">
        <v>28</v>
      </c>
      <c r="D133" s="6" t="s">
        <v>29</v>
      </c>
      <c r="E133" s="6" t="s">
        <v>31</v>
      </c>
      <c r="F133" s="7">
        <v>373.18</v>
      </c>
      <c r="G133" s="7">
        <v>7694.9168157399999</v>
      </c>
      <c r="H133" s="44">
        <f>($F133/SUMIFS($F$6:$F$233,$A$6:$A$233,$A133,$C$6:$C$233,$C133))*SUMIFS(План!$C$3:$C$30,План!$A$3:$A$30,$A133,План!$B$3:$B$30,$C133)</f>
        <v>412.98586666666648</v>
      </c>
      <c r="I133" s="44">
        <f>($G133/SUMIFS($G$6:$G$233,$A$6:$A$233,$A133,$C$6:$C$233,$C133))*SUMIFS(План!$D$3:$D$30,План!$A$3:$A$30,$A133,План!$B$3:$B$30,$C133)</f>
        <v>8669.6062790670621</v>
      </c>
    </row>
    <row r="134" spans="1:9" x14ac:dyDescent="0.2">
      <c r="A134" s="6" t="s">
        <v>60</v>
      </c>
      <c r="B134" s="6" t="s">
        <v>47</v>
      </c>
      <c r="C134" s="6" t="s">
        <v>28</v>
      </c>
      <c r="D134" s="6" t="s">
        <v>29</v>
      </c>
      <c r="E134" s="6" t="s">
        <v>27</v>
      </c>
      <c r="F134" s="7">
        <v>58.968000000000004</v>
      </c>
      <c r="G134" s="7">
        <v>1240.79263066</v>
      </c>
      <c r="H134" s="44">
        <f>($F134/SUMIFS($F$6:$F$233,$A$6:$A$233,$A134,$C$6:$C$233,$C134))*SUMIFS(План!$C$3:$C$30,План!$A$3:$A$30,$A134,План!$B$3:$B$30,$C134)</f>
        <v>65.25791999999997</v>
      </c>
      <c r="I134" s="44">
        <f>($G134/SUMIFS($G$6:$G$233,$A$6:$A$233,$A134,$C$6:$C$233,$C134))*SUMIFS(План!$D$3:$D$30,План!$A$3:$A$30,$A134,План!$B$3:$B$30,$C134)</f>
        <v>1397.9596972102659</v>
      </c>
    </row>
    <row r="135" spans="1:9" x14ac:dyDescent="0.2">
      <c r="A135" s="6" t="s">
        <v>60</v>
      </c>
      <c r="B135" s="6" t="s">
        <v>47</v>
      </c>
      <c r="C135" s="6" t="s">
        <v>28</v>
      </c>
      <c r="D135" s="6" t="s">
        <v>29</v>
      </c>
      <c r="E135" s="6" t="s">
        <v>14</v>
      </c>
      <c r="F135" s="7">
        <v>323.84495769230779</v>
      </c>
      <c r="G135" s="7">
        <v>11480.352743191055</v>
      </c>
      <c r="H135" s="44">
        <f>($F135/SUMIFS($F$6:$F$233,$A$6:$A$233,$A135,$C$6:$C$233,$C135))*SUMIFS(План!$C$3:$C$30,План!$A$3:$A$30,$A135,План!$B$3:$B$30,$C135)</f>
        <v>358.38841984615374</v>
      </c>
      <c r="I135" s="44">
        <f>($G135/SUMIFS($G$6:$G$233,$A$6:$A$233,$A135,$C$6:$C$233,$C135))*SUMIFS(План!$D$3:$D$30,План!$A$3:$A$30,$A135,План!$B$3:$B$30,$C135)</f>
        <v>12934.530757328581</v>
      </c>
    </row>
    <row r="136" spans="1:9" x14ac:dyDescent="0.2">
      <c r="A136" s="6" t="s">
        <v>60</v>
      </c>
      <c r="B136" s="6" t="s">
        <v>47</v>
      </c>
      <c r="C136" s="6" t="s">
        <v>28</v>
      </c>
      <c r="D136" s="6" t="s">
        <v>33</v>
      </c>
      <c r="E136" s="6" t="s">
        <v>34</v>
      </c>
      <c r="F136" s="7">
        <v>43.55780192307693</v>
      </c>
      <c r="G136" s="7">
        <v>1836.00781449747</v>
      </c>
      <c r="H136" s="44">
        <f>($F136/SUMIFS($F$6:$F$233,$A$6:$A$233,$A136,$C$6:$C$233,$C136))*SUMIFS(План!$C$3:$C$30,План!$A$3:$A$30,$A136,План!$B$3:$B$30,$C136)</f>
        <v>48.20396746153844</v>
      </c>
      <c r="I136" s="44">
        <f>($G136/SUMIFS($G$6:$G$233,$A$6:$A$233,$A136,$C$6:$C$233,$C136))*SUMIFS(План!$D$3:$D$30,План!$A$3:$A$30,$A136,План!$B$3:$B$30,$C136)</f>
        <v>2068.568804333815</v>
      </c>
    </row>
    <row r="137" spans="1:9" x14ac:dyDescent="0.2">
      <c r="A137" s="6" t="s">
        <v>60</v>
      </c>
      <c r="B137" s="6" t="s">
        <v>43</v>
      </c>
      <c r="C137" s="6" t="s">
        <v>7</v>
      </c>
      <c r="D137" s="6" t="s">
        <v>8</v>
      </c>
      <c r="E137" s="6" t="s">
        <v>11</v>
      </c>
      <c r="F137" s="7">
        <v>0.79055999999999971</v>
      </c>
      <c r="G137" s="7">
        <v>120.65186599999997</v>
      </c>
      <c r="H137" s="44">
        <f>($F137/SUMIFS($F$6:$F$233,$A$6:$A$233,$A137,$C$6:$C$233,$C137))*SUMIFS(План!$C$3:$C$30,План!$A$3:$A$30,$A137,План!$B$3:$B$30,$C137)</f>
        <v>0.87883919999999904</v>
      </c>
      <c r="I137" s="44">
        <f>($G137/SUMIFS($G$6:$G$233,$A$6:$A$233,$A137,$C$6:$C$233,$C137))*SUMIFS(План!$D$3:$D$30,План!$A$3:$A$30,$A137,План!$B$3:$B$30,$C137)</f>
        <v>136.53769502333321</v>
      </c>
    </row>
    <row r="138" spans="1:9" x14ac:dyDescent="0.2">
      <c r="A138" s="6" t="s">
        <v>60</v>
      </c>
      <c r="B138" s="6" t="s">
        <v>44</v>
      </c>
      <c r="C138" s="6" t="s">
        <v>7</v>
      </c>
      <c r="D138" s="6" t="s">
        <v>8</v>
      </c>
      <c r="E138" s="6" t="s">
        <v>11</v>
      </c>
      <c r="F138" s="7">
        <v>8.657999999999999E-2</v>
      </c>
      <c r="G138" s="7">
        <v>12.031590000000001</v>
      </c>
      <c r="H138" s="44">
        <f>($F138/SUMIFS($F$6:$F$233,$A$6:$A$233,$A138,$C$6:$C$233,$C138))*SUMIFS(План!$C$3:$C$30,План!$A$3:$A$30,$A138,План!$B$3:$B$30,$C138)</f>
        <v>9.624809999999992E-2</v>
      </c>
      <c r="I138" s="44">
        <f>($G138/SUMIFS($G$6:$G$233,$A$6:$A$233,$A138,$C$6:$C$233,$C138))*SUMIFS(План!$D$3:$D$30,План!$A$3:$A$30,$A138,План!$B$3:$B$30,$C138)</f>
        <v>13.615749349999991</v>
      </c>
    </row>
    <row r="139" spans="1:9" x14ac:dyDescent="0.2">
      <c r="A139" s="6" t="s">
        <v>60</v>
      </c>
      <c r="B139" s="6" t="s">
        <v>45</v>
      </c>
      <c r="C139" s="6" t="s">
        <v>7</v>
      </c>
      <c r="D139" s="6" t="s">
        <v>8</v>
      </c>
      <c r="E139" s="6" t="s">
        <v>11</v>
      </c>
      <c r="F139" s="7">
        <v>17.864155384615383</v>
      </c>
      <c r="G139" s="7">
        <v>2758.1049313327835</v>
      </c>
      <c r="H139" s="44">
        <f>($F139/SUMIFS($F$6:$F$233,$A$6:$A$233,$A139,$C$6:$C$233,$C139))*SUMIFS(План!$C$3:$C$30,План!$A$3:$A$30,$A139,План!$B$3:$B$30,$C139)</f>
        <v>19.858986069230756</v>
      </c>
      <c r="I139" s="44">
        <f>($G139/SUMIFS($G$6:$G$233,$A$6:$A$233,$A139,$C$6:$C$233,$C139))*SUMIFS(План!$D$3:$D$30,План!$A$3:$A$30,$A139,План!$B$3:$B$30,$C139)</f>
        <v>3121.2554139582644</v>
      </c>
    </row>
    <row r="140" spans="1:9" x14ac:dyDescent="0.2">
      <c r="A140" s="6" t="s">
        <v>60</v>
      </c>
      <c r="B140" s="6" t="s">
        <v>46</v>
      </c>
      <c r="C140" s="6" t="s">
        <v>7</v>
      </c>
      <c r="D140" s="6" t="s">
        <v>8</v>
      </c>
      <c r="E140" s="6" t="s">
        <v>11</v>
      </c>
      <c r="F140" s="7">
        <v>1.44E-2</v>
      </c>
      <c r="G140" s="7">
        <v>1.9687800000000004</v>
      </c>
      <c r="H140" s="44">
        <f>($F140/SUMIFS($F$6:$F$233,$A$6:$A$233,$A140,$C$6:$C$233,$C140))*SUMIFS(План!$C$3:$C$30,План!$A$3:$A$30,$A140,План!$B$3:$B$30,$C140)</f>
        <v>1.6007999999999991E-2</v>
      </c>
      <c r="I140" s="44">
        <f>($G140/SUMIFS($G$6:$G$233,$A$6:$A$233,$A140,$C$6:$C$233,$C140))*SUMIFS(План!$D$3:$D$30,План!$A$3:$A$30,$A140,План!$B$3:$B$30,$C140)</f>
        <v>2.2280026999999989</v>
      </c>
    </row>
    <row r="141" spans="1:9" x14ac:dyDescent="0.2">
      <c r="A141" s="6" t="s">
        <v>60</v>
      </c>
      <c r="B141" s="6" t="s">
        <v>47</v>
      </c>
      <c r="C141" s="6" t="s">
        <v>7</v>
      </c>
      <c r="D141" s="6" t="s">
        <v>8</v>
      </c>
      <c r="E141" s="6" t="s">
        <v>6</v>
      </c>
      <c r="F141" s="7">
        <v>0.86780000000000013</v>
      </c>
      <c r="G141" s="7">
        <v>79.599529999999987</v>
      </c>
      <c r="H141" s="44">
        <f>($F141/SUMIFS($F$6:$F$233,$A$6:$A$233,$A141,$C$6:$C$233,$C141))*SUMIFS(План!$C$3:$C$30,План!$A$3:$A$30,$A141,План!$B$3:$B$30,$C141)</f>
        <v>0.96470433333333294</v>
      </c>
      <c r="I141" s="44">
        <f>($G141/SUMIFS($G$6:$G$233,$A$6:$A$233,$A141,$C$6:$C$233,$C141))*SUMIFS(План!$D$3:$D$30,План!$A$3:$A$30,$A141,План!$B$3:$B$30,$C141)</f>
        <v>90.08013478333325</v>
      </c>
    </row>
    <row r="142" spans="1:9" x14ac:dyDescent="0.2">
      <c r="A142" s="6" t="s">
        <v>60</v>
      </c>
      <c r="B142" s="6" t="s">
        <v>47</v>
      </c>
      <c r="C142" s="6" t="s">
        <v>7</v>
      </c>
      <c r="D142" s="6" t="s">
        <v>8</v>
      </c>
      <c r="E142" s="6" t="s">
        <v>11</v>
      </c>
      <c r="F142" s="7">
        <v>0.69106153846153839</v>
      </c>
      <c r="G142" s="7">
        <v>90.307855164777322</v>
      </c>
      <c r="H142" s="44">
        <f>($F142/SUMIFS($F$6:$F$233,$A$6:$A$233,$A142,$C$6:$C$233,$C142))*SUMIFS(План!$C$3:$C$30,План!$A$3:$A$30,$A142,План!$B$3:$B$30,$C142)</f>
        <v>0.76823007692307643</v>
      </c>
      <c r="I142" s="44">
        <f>($G142/SUMIFS($G$6:$G$233,$A$6:$A$233,$A142,$C$6:$C$233,$C142))*SUMIFS(План!$D$3:$D$30,План!$A$3:$A$30,$A142,План!$B$3:$B$30,$C142)</f>
        <v>102.19838942813959</v>
      </c>
    </row>
    <row r="143" spans="1:9" x14ac:dyDescent="0.2">
      <c r="A143" s="6" t="s">
        <v>60</v>
      </c>
      <c r="B143" s="6" t="s">
        <v>43</v>
      </c>
      <c r="C143" s="6" t="s">
        <v>9</v>
      </c>
      <c r="D143" s="6" t="s">
        <v>9</v>
      </c>
      <c r="E143" s="6" t="s">
        <v>17</v>
      </c>
      <c r="F143" s="7">
        <v>2.2745519999999999</v>
      </c>
      <c r="G143" s="7">
        <v>61.430688639999985</v>
      </c>
      <c r="H143" s="44">
        <f>($F143/SUMIFS($F$6:$F$233,$A$6:$A$233,$A143,$C$6:$C$233,$C143))*SUMIFS(План!$C$3:$C$30,План!$A$3:$A$30,$A143,План!$B$3:$B$30,$C143)</f>
        <v>2.5399163999999983</v>
      </c>
      <c r="I143" s="44">
        <f>($G143/SUMIFS($G$6:$G$233,$A$6:$A$233,$A143,$C$6:$C$233,$C143))*SUMIFS(План!$D$3:$D$30,План!$A$3:$A$30,$A143,План!$B$3:$B$30,$C143)</f>
        <v>69.826216087466619</v>
      </c>
    </row>
    <row r="144" spans="1:9" x14ac:dyDescent="0.2">
      <c r="A144" s="6" t="s">
        <v>60</v>
      </c>
      <c r="B144" s="6" t="s">
        <v>43</v>
      </c>
      <c r="C144" s="6" t="s">
        <v>9</v>
      </c>
      <c r="D144" s="6" t="s">
        <v>9</v>
      </c>
      <c r="E144" s="6" t="s">
        <v>6</v>
      </c>
      <c r="F144" s="7">
        <v>70</v>
      </c>
      <c r="G144" s="7">
        <v>1559.0553672576623</v>
      </c>
      <c r="H144" s="44">
        <f>($F144/SUMIFS($F$6:$F$233,$A$6:$A$233,$A144,$C$6:$C$233,$C144))*SUMIFS(План!$C$3:$C$30,План!$A$3:$A$30,$A144,План!$B$3:$B$30,$C144)</f>
        <v>78.166666666666615</v>
      </c>
      <c r="I144" s="44">
        <f>($G144/SUMIFS($G$6:$G$233,$A$6:$A$233,$A144,$C$6:$C$233,$C144))*SUMIFS(План!$D$3:$D$30,План!$A$3:$A$30,$A144,План!$B$3:$B$30,$C144)</f>
        <v>1772.126267449542</v>
      </c>
    </row>
    <row r="145" spans="1:9" x14ac:dyDescent="0.2">
      <c r="A145" s="6" t="s">
        <v>60</v>
      </c>
      <c r="B145" s="6" t="s">
        <v>43</v>
      </c>
      <c r="C145" s="6" t="s">
        <v>9</v>
      </c>
      <c r="D145" s="6" t="s">
        <v>9</v>
      </c>
      <c r="E145" s="6" t="s">
        <v>11</v>
      </c>
      <c r="F145" s="7">
        <v>132.64619999999999</v>
      </c>
      <c r="G145" s="7">
        <v>3368.4357010400004</v>
      </c>
      <c r="H145" s="44">
        <f>($F145/SUMIFS($F$6:$F$233,$A$6:$A$233,$A145,$C$6:$C$233,$C145))*SUMIFS(План!$C$3:$C$30,План!$A$3:$A$30,$A145,План!$B$3:$B$30,$C145)</f>
        <v>148.12158999999991</v>
      </c>
      <c r="I145" s="44">
        <f>($G145/SUMIFS($G$6:$G$233,$A$6:$A$233,$A145,$C$6:$C$233,$C145))*SUMIFS(План!$D$3:$D$30,План!$A$3:$A$30,$A145,План!$B$3:$B$30,$C145)</f>
        <v>3828.7885801821317</v>
      </c>
    </row>
    <row r="146" spans="1:9" x14ac:dyDescent="0.2">
      <c r="A146" s="6" t="s">
        <v>60</v>
      </c>
      <c r="B146" s="6" t="s">
        <v>43</v>
      </c>
      <c r="C146" s="6" t="s">
        <v>9</v>
      </c>
      <c r="D146" s="6" t="s">
        <v>9</v>
      </c>
      <c r="E146" s="6" t="s">
        <v>12</v>
      </c>
      <c r="F146" s="7">
        <v>296</v>
      </c>
      <c r="G146" s="7">
        <v>5816.1088523003828</v>
      </c>
      <c r="H146" s="44">
        <f>($F146/SUMIFS($F$6:$F$233,$A$6:$A$233,$A146,$C$6:$C$233,$C146))*SUMIFS(План!$C$3:$C$30,План!$A$3:$A$30,$A146,План!$B$3:$B$30,$C146)</f>
        <v>330.53333333333313</v>
      </c>
      <c r="I146" s="44">
        <f>($G146/SUMIFS($G$6:$G$233,$A$6:$A$233,$A146,$C$6:$C$233,$C146))*SUMIFS(План!$D$3:$D$30,План!$A$3:$A$30,$A146,План!$B$3:$B$30,$C146)</f>
        <v>6610.9770621147645</v>
      </c>
    </row>
    <row r="147" spans="1:9" x14ac:dyDescent="0.2">
      <c r="A147" s="6" t="s">
        <v>60</v>
      </c>
      <c r="B147" s="6" t="s">
        <v>44</v>
      </c>
      <c r="C147" s="6" t="s">
        <v>9</v>
      </c>
      <c r="D147" s="6" t="s">
        <v>9</v>
      </c>
      <c r="E147" s="6" t="s">
        <v>17</v>
      </c>
      <c r="F147" s="7">
        <v>243.80962523721885</v>
      </c>
      <c r="G147" s="7">
        <v>5930.7752537651604</v>
      </c>
      <c r="H147" s="44">
        <f>($F147/SUMIFS($F$6:$F$233,$A$6:$A$233,$A147,$C$6:$C$233,$C147))*SUMIFS(План!$C$3:$C$30,План!$A$3:$A$30,$A147,План!$B$3:$B$30,$C147)</f>
        <v>272.25408151489427</v>
      </c>
      <c r="I147" s="44">
        <f>($G147/SUMIFS($G$6:$G$233,$A$6:$A$233,$A147,$C$6:$C$233,$C147))*SUMIFS(План!$D$3:$D$30,План!$A$3:$A$30,$A147,План!$B$3:$B$30,$C147)</f>
        <v>6741.314538446396</v>
      </c>
    </row>
    <row r="148" spans="1:9" x14ac:dyDescent="0.2">
      <c r="A148" s="6" t="s">
        <v>60</v>
      </c>
      <c r="B148" s="6" t="s">
        <v>44</v>
      </c>
      <c r="C148" s="6" t="s">
        <v>9</v>
      </c>
      <c r="D148" s="6" t="s">
        <v>9</v>
      </c>
      <c r="E148" s="6" t="s">
        <v>6</v>
      </c>
      <c r="F148" s="7">
        <v>320.1322502455497</v>
      </c>
      <c r="G148" s="7">
        <v>5855.7886625449837</v>
      </c>
      <c r="H148" s="44">
        <f>($F148/SUMIFS($F$6:$F$233,$A$6:$A$233,$A148,$C$6:$C$233,$C148))*SUMIFS(План!$C$3:$C$30,План!$A$3:$A$30,$A148,План!$B$3:$B$30,$C148)</f>
        <v>357.48101277419693</v>
      </c>
      <c r="I148" s="44">
        <f>($G148/SUMIFS($G$6:$G$233,$A$6:$A$233,$A148,$C$6:$C$233,$C148))*SUMIFS(План!$D$3:$D$30,План!$A$3:$A$30,$A148,План!$B$3:$B$30,$C148)</f>
        <v>6656.0797797594614</v>
      </c>
    </row>
    <row r="149" spans="1:9" x14ac:dyDescent="0.2">
      <c r="A149" s="6" t="s">
        <v>60</v>
      </c>
      <c r="B149" s="6" t="s">
        <v>44</v>
      </c>
      <c r="C149" s="6" t="s">
        <v>9</v>
      </c>
      <c r="D149" s="6" t="s">
        <v>9</v>
      </c>
      <c r="E149" s="6" t="s">
        <v>11</v>
      </c>
      <c r="F149" s="7">
        <v>4875.1172318382105</v>
      </c>
      <c r="G149" s="7">
        <v>109949.95997915944</v>
      </c>
      <c r="H149" s="44">
        <f>($F149/SUMIFS($F$6:$F$233,$A$6:$A$233,$A149,$C$6:$C$233,$C149))*SUMIFS(План!$C$3:$C$30,План!$A$3:$A$30,$A149,План!$B$3:$B$30,$C149)</f>
        <v>5443.8809088859989</v>
      </c>
      <c r="I149" s="44">
        <f>($G149/SUMIFS($G$6:$G$233,$A$6:$A$233,$A149,$C$6:$C$233,$C149))*SUMIFS(План!$D$3:$D$30,План!$A$3:$A$30,$A149,План!$B$3:$B$30,$C149)</f>
        <v>124976.45450964449</v>
      </c>
    </row>
    <row r="150" spans="1:9" x14ac:dyDescent="0.2">
      <c r="A150" s="6" t="s">
        <v>60</v>
      </c>
      <c r="B150" s="6" t="s">
        <v>44</v>
      </c>
      <c r="C150" s="6" t="s">
        <v>9</v>
      </c>
      <c r="D150" s="6" t="s">
        <v>9</v>
      </c>
      <c r="E150" s="6" t="s">
        <v>12</v>
      </c>
      <c r="F150" s="7">
        <v>5350</v>
      </c>
      <c r="G150" s="7">
        <v>99906.314432448111</v>
      </c>
      <c r="H150" s="44">
        <f>($F150/SUMIFS($F$6:$F$233,$A$6:$A$233,$A150,$C$6:$C$233,$C150))*SUMIFS(План!$C$3:$C$30,План!$A$3:$A$30,$A150,План!$B$3:$B$30,$C150)</f>
        <v>5974.1666666666633</v>
      </c>
      <c r="I150" s="44">
        <f>($G150/SUMIFS($G$6:$G$233,$A$6:$A$233,$A150,$C$6:$C$233,$C150))*SUMIFS(План!$D$3:$D$30,План!$A$3:$A$30,$A150,План!$B$3:$B$30,$C150)</f>
        <v>113560.17740488263</v>
      </c>
    </row>
    <row r="151" spans="1:9" x14ac:dyDescent="0.2">
      <c r="A151" s="6" t="s">
        <v>60</v>
      </c>
      <c r="B151" s="6" t="s">
        <v>45</v>
      </c>
      <c r="C151" s="6" t="s">
        <v>9</v>
      </c>
      <c r="D151" s="6" t="s">
        <v>9</v>
      </c>
      <c r="E151" s="6" t="s">
        <v>17</v>
      </c>
      <c r="F151" s="7">
        <v>452.69446367692308</v>
      </c>
      <c r="G151" s="7">
        <v>12363.69372105609</v>
      </c>
      <c r="H151" s="44">
        <f>($F151/SUMIFS($F$6:$F$233,$A$6:$A$233,$A151,$C$6:$C$233,$C151))*SUMIFS(План!$C$3:$C$30,План!$A$3:$A$30,$A151,План!$B$3:$B$30,$C151)</f>
        <v>505.50881777256387</v>
      </c>
      <c r="I151" s="44">
        <f>($G151/SUMIFS($G$6:$G$233,$A$6:$A$233,$A151,$C$6:$C$233,$C151))*SUMIFS(План!$D$3:$D$30,План!$A$3:$A$30,$A151,План!$B$3:$B$30,$C151)</f>
        <v>14053.398529600416</v>
      </c>
    </row>
    <row r="152" spans="1:9" x14ac:dyDescent="0.2">
      <c r="A152" s="6" t="s">
        <v>60</v>
      </c>
      <c r="B152" s="6" t="s">
        <v>45</v>
      </c>
      <c r="C152" s="6" t="s">
        <v>9</v>
      </c>
      <c r="D152" s="6" t="s">
        <v>9</v>
      </c>
      <c r="E152" s="6" t="s">
        <v>10</v>
      </c>
      <c r="F152" s="7">
        <v>175.86699999999999</v>
      </c>
      <c r="G152" s="7">
        <v>2931.269319</v>
      </c>
      <c r="H152" s="44">
        <f>($F152/SUMIFS($F$6:$F$233,$A$6:$A$233,$A152,$C$6:$C$233,$C152))*SUMIFS(План!$C$3:$C$30,План!$A$3:$A$30,$A152,План!$B$3:$B$30,$C152)</f>
        <v>196.38481666666652</v>
      </c>
      <c r="I152" s="44">
        <f>($G152/SUMIFS($G$6:$G$233,$A$6:$A$233,$A152,$C$6:$C$233,$C152))*SUMIFS(План!$D$3:$D$30,План!$A$3:$A$30,$A152,План!$B$3:$B$30,$C152)</f>
        <v>3331.8761259299981</v>
      </c>
    </row>
    <row r="153" spans="1:9" x14ac:dyDescent="0.2">
      <c r="A153" s="6" t="s">
        <v>60</v>
      </c>
      <c r="B153" s="6" t="s">
        <v>45</v>
      </c>
      <c r="C153" s="6" t="s">
        <v>9</v>
      </c>
      <c r="D153" s="6" t="s">
        <v>9</v>
      </c>
      <c r="E153" s="6" t="s">
        <v>6</v>
      </c>
      <c r="F153" s="7">
        <v>30.118999999999993</v>
      </c>
      <c r="G153" s="7">
        <v>648.65117977000011</v>
      </c>
      <c r="H153" s="44">
        <f>($F153/SUMIFS($F$6:$F$233,$A$6:$A$233,$A153,$C$6:$C$233,$C153))*SUMIFS(План!$C$3:$C$30,План!$A$3:$A$30,$A153,План!$B$3:$B$30,$C153)</f>
        <v>33.632883333333311</v>
      </c>
      <c r="I153" s="44">
        <f>($G153/SUMIFS($G$6:$G$233,$A$6:$A$233,$A153,$C$6:$C$233,$C153))*SUMIFS(План!$D$3:$D$30,План!$A$3:$A$30,$A153,План!$B$3:$B$30,$C153)</f>
        <v>737.30017433856642</v>
      </c>
    </row>
    <row r="154" spans="1:9" x14ac:dyDescent="0.2">
      <c r="A154" s="6" t="s">
        <v>60</v>
      </c>
      <c r="B154" s="6" t="s">
        <v>45</v>
      </c>
      <c r="C154" s="6" t="s">
        <v>9</v>
      </c>
      <c r="D154" s="6" t="s">
        <v>9</v>
      </c>
      <c r="E154" s="6" t="s">
        <v>11</v>
      </c>
      <c r="F154" s="7">
        <v>3428.7411692307687</v>
      </c>
      <c r="G154" s="7">
        <v>83954.879200261246</v>
      </c>
      <c r="H154" s="44">
        <f>($F154/SUMIFS($F$6:$F$233,$A$6:$A$233,$A154,$C$6:$C$233,$C154))*SUMIFS(План!$C$3:$C$30,План!$A$3:$A$30,$A154,План!$B$3:$B$30,$C154)</f>
        <v>3828.7609723076894</v>
      </c>
      <c r="I154" s="44">
        <f>($G154/SUMIFS($G$6:$G$233,$A$6:$A$233,$A154,$C$6:$C$233,$C154))*SUMIFS(План!$D$3:$D$30,План!$A$3:$A$30,$A154,План!$B$3:$B$30,$C154)</f>
        <v>95428.71269096357</v>
      </c>
    </row>
    <row r="155" spans="1:9" x14ac:dyDescent="0.2">
      <c r="A155" s="6" t="s">
        <v>60</v>
      </c>
      <c r="B155" s="6" t="s">
        <v>45</v>
      </c>
      <c r="C155" s="6" t="s">
        <v>9</v>
      </c>
      <c r="D155" s="6" t="s">
        <v>9</v>
      </c>
      <c r="E155" s="6" t="s">
        <v>12</v>
      </c>
      <c r="F155" s="7">
        <v>3582.9525769230768</v>
      </c>
      <c r="G155" s="7">
        <v>73678.152059355867</v>
      </c>
      <c r="H155" s="44">
        <f>($F155/SUMIFS($F$6:$F$233,$A$6:$A$233,$A155,$C$6:$C$233,$C155))*SUMIFS(План!$C$3:$C$30,План!$A$3:$A$30,$A155,План!$B$3:$B$30,$C155)</f>
        <v>4000.9637108974339</v>
      </c>
      <c r="I155" s="44">
        <f>($G155/SUMIFS($G$6:$G$233,$A$6:$A$233,$A155,$C$6:$C$233,$C155))*SUMIFS(План!$D$3:$D$30,План!$A$3:$A$30,$A155,План!$B$3:$B$30,$C155)</f>
        <v>83747.499507467801</v>
      </c>
    </row>
    <row r="156" spans="1:9" x14ac:dyDescent="0.2">
      <c r="A156" s="6" t="s">
        <v>60</v>
      </c>
      <c r="B156" s="6" t="s">
        <v>46</v>
      </c>
      <c r="C156" s="6" t="s">
        <v>9</v>
      </c>
      <c r="D156" s="6" t="s">
        <v>9</v>
      </c>
      <c r="E156" s="6" t="s">
        <v>17</v>
      </c>
      <c r="F156" s="7">
        <v>2.1247008923076924</v>
      </c>
      <c r="G156" s="7">
        <v>57.855279799725011</v>
      </c>
      <c r="H156" s="44">
        <f>($F156/SUMIFS($F$6:$F$233,$A$6:$A$233,$A156,$C$6:$C$233,$C156))*SUMIFS(План!$C$3:$C$30,План!$A$3:$A$30,$A156,План!$B$3:$B$30,$C156)</f>
        <v>2.3725826630769218</v>
      </c>
      <c r="I156" s="44">
        <f>($G156/SUMIFS($G$6:$G$233,$A$6:$A$233,$A156,$C$6:$C$233,$C156))*SUMIFS(План!$D$3:$D$30,План!$A$3:$A$30,$A156,План!$B$3:$B$30,$C156)</f>
        <v>65.762168039020736</v>
      </c>
    </row>
    <row r="157" spans="1:9" x14ac:dyDescent="0.2">
      <c r="A157" s="6" t="s">
        <v>60</v>
      </c>
      <c r="B157" s="6" t="s">
        <v>46</v>
      </c>
      <c r="C157" s="6" t="s">
        <v>9</v>
      </c>
      <c r="D157" s="6" t="s">
        <v>9</v>
      </c>
      <c r="E157" s="6" t="s">
        <v>6</v>
      </c>
      <c r="F157" s="7">
        <v>2</v>
      </c>
      <c r="G157" s="7">
        <v>41.148611111111116</v>
      </c>
      <c r="H157" s="44">
        <f>($F157/SUMIFS($F$6:$F$233,$A$6:$A$233,$A157,$C$6:$C$233,$C157))*SUMIFS(План!$C$3:$C$30,План!$A$3:$A$30,$A157,План!$B$3:$B$30,$C157)</f>
        <v>2.2333333333333321</v>
      </c>
      <c r="I157" s="44">
        <f>($G157/SUMIFS($G$6:$G$233,$A$6:$A$233,$A157,$C$6:$C$233,$C157))*SUMIFS(План!$D$3:$D$30,План!$A$3:$A$30,$A157,План!$B$3:$B$30,$C157)</f>
        <v>46.772254629629614</v>
      </c>
    </row>
    <row r="158" spans="1:9" x14ac:dyDescent="0.2">
      <c r="A158" s="6" t="s">
        <v>60</v>
      </c>
      <c r="B158" s="6" t="s">
        <v>46</v>
      </c>
      <c r="C158" s="6" t="s">
        <v>9</v>
      </c>
      <c r="D158" s="6" t="s">
        <v>9</v>
      </c>
      <c r="E158" s="6" t="s">
        <v>11</v>
      </c>
      <c r="F158" s="7">
        <v>75</v>
      </c>
      <c r="G158" s="7">
        <v>1823.0864383269311</v>
      </c>
      <c r="H158" s="44">
        <f>($F158/SUMIFS($F$6:$F$233,$A$6:$A$233,$A158,$C$6:$C$233,$C158))*SUMIFS(План!$C$3:$C$30,План!$A$3:$A$30,$A158,План!$B$3:$B$30,$C158)</f>
        <v>83.749999999999957</v>
      </c>
      <c r="I158" s="44">
        <f>($G158/SUMIFS($G$6:$G$233,$A$6:$A$233,$A158,$C$6:$C$233,$C158))*SUMIFS(План!$D$3:$D$30,План!$A$3:$A$30,$A158,План!$B$3:$B$30,$C158)</f>
        <v>2072.2415848982773</v>
      </c>
    </row>
    <row r="159" spans="1:9" x14ac:dyDescent="0.2">
      <c r="A159" s="6" t="s">
        <v>60</v>
      </c>
      <c r="B159" s="6" t="s">
        <v>46</v>
      </c>
      <c r="C159" s="6" t="s">
        <v>9</v>
      </c>
      <c r="D159" s="6" t="s">
        <v>9</v>
      </c>
      <c r="E159" s="6" t="s">
        <v>12</v>
      </c>
      <c r="F159" s="7">
        <v>25</v>
      </c>
      <c r="G159" s="7">
        <v>457.88430952380958</v>
      </c>
      <c r="H159" s="44">
        <f>($F159/SUMIFS($F$6:$F$233,$A$6:$A$233,$A159,$C$6:$C$233,$C159))*SUMIFS(План!$C$3:$C$30,План!$A$3:$A$30,$A159,План!$B$3:$B$30,$C159)</f>
        <v>27.91666666666665</v>
      </c>
      <c r="I159" s="44">
        <f>($G159/SUMIFS($G$6:$G$233,$A$6:$A$233,$A159,$C$6:$C$233,$C159))*SUMIFS(План!$D$3:$D$30,План!$A$3:$A$30,$A159,План!$B$3:$B$30,$C159)</f>
        <v>520.46183182539664</v>
      </c>
    </row>
    <row r="160" spans="1:9" x14ac:dyDescent="0.2">
      <c r="A160" s="6" t="s">
        <v>60</v>
      </c>
      <c r="B160" s="6" t="s">
        <v>46</v>
      </c>
      <c r="C160" s="6" t="s">
        <v>9</v>
      </c>
      <c r="D160" s="6" t="s">
        <v>9</v>
      </c>
      <c r="E160" s="6" t="s">
        <v>35</v>
      </c>
      <c r="F160" s="7">
        <v>165</v>
      </c>
      <c r="G160" s="7">
        <v>3100.4021905048089</v>
      </c>
      <c r="H160" s="44">
        <f>($F160/SUMIFS($F$6:$F$233,$A$6:$A$233,$A160,$C$6:$C$233,$C160))*SUMIFS(План!$C$3:$C$30,План!$A$3:$A$30,$A160,План!$B$3:$B$30,$C160)</f>
        <v>184.24999999999989</v>
      </c>
      <c r="I160" s="44">
        <f>($G160/SUMIFS($G$6:$G$233,$A$6:$A$233,$A160,$C$6:$C$233,$C160))*SUMIFS(План!$D$3:$D$30,План!$A$3:$A$30,$A160,План!$B$3:$B$30,$C160)</f>
        <v>3524.123823207131</v>
      </c>
    </row>
    <row r="161" spans="1:9" x14ac:dyDescent="0.2">
      <c r="A161" s="6" t="s">
        <v>60</v>
      </c>
      <c r="B161" s="6" t="s">
        <v>47</v>
      </c>
      <c r="C161" s="6" t="s">
        <v>9</v>
      </c>
      <c r="D161" s="6" t="s">
        <v>9</v>
      </c>
      <c r="E161" s="6" t="s">
        <v>17</v>
      </c>
      <c r="F161" s="7">
        <v>29.097098399999997</v>
      </c>
      <c r="G161" s="7">
        <v>716.05565127999989</v>
      </c>
      <c r="H161" s="44">
        <f>($F161/SUMIFS($F$6:$F$233,$A$6:$A$233,$A161,$C$6:$C$233,$C161))*SUMIFS(План!$C$3:$C$30,План!$A$3:$A$30,$A161,План!$B$3:$B$30,$C161)</f>
        <v>32.491759879999982</v>
      </c>
      <c r="I161" s="44">
        <f>($G161/SUMIFS($G$6:$G$233,$A$6:$A$233,$A161,$C$6:$C$233,$C161))*SUMIFS(План!$D$3:$D$30,План!$A$3:$A$30,$A161,План!$B$3:$B$30,$C161)</f>
        <v>813.91659028826609</v>
      </c>
    </row>
    <row r="162" spans="1:9" x14ac:dyDescent="0.2">
      <c r="A162" s="6" t="s">
        <v>60</v>
      </c>
      <c r="B162" s="6" t="s">
        <v>47</v>
      </c>
      <c r="C162" s="6" t="s">
        <v>9</v>
      </c>
      <c r="D162" s="6" t="s">
        <v>9</v>
      </c>
      <c r="E162" s="6" t="s">
        <v>6</v>
      </c>
      <c r="F162" s="7">
        <v>151.70405420687354</v>
      </c>
      <c r="G162" s="7">
        <v>2902.5969537208025</v>
      </c>
      <c r="H162" s="44">
        <f>($F162/SUMIFS($F$6:$F$233,$A$6:$A$233,$A162,$C$6:$C$233,$C162))*SUMIFS(План!$C$3:$C$30,План!$A$3:$A$30,$A162,План!$B$3:$B$30,$C162)</f>
        <v>169.40286053100868</v>
      </c>
      <c r="I162" s="44">
        <f>($G162/SUMIFS($G$6:$G$233,$A$6:$A$233,$A162,$C$6:$C$233,$C162))*SUMIFS(План!$D$3:$D$30,План!$A$3:$A$30,$A162,План!$B$3:$B$30,$C162)</f>
        <v>3299.285204062644</v>
      </c>
    </row>
    <row r="163" spans="1:9" x14ac:dyDescent="0.2">
      <c r="A163" s="6" t="s">
        <v>60</v>
      </c>
      <c r="B163" s="6" t="s">
        <v>47</v>
      </c>
      <c r="C163" s="6" t="s">
        <v>9</v>
      </c>
      <c r="D163" s="6" t="s">
        <v>9</v>
      </c>
      <c r="E163" s="6" t="s">
        <v>11</v>
      </c>
      <c r="F163" s="7">
        <v>552.69406170313891</v>
      </c>
      <c r="G163" s="7">
        <v>12678.052625607093</v>
      </c>
      <c r="H163" s="44">
        <f>($F163/SUMIFS($F$6:$F$233,$A$6:$A$233,$A163,$C$6:$C$233,$C163))*SUMIFS(План!$C$3:$C$30,План!$A$3:$A$30,$A163,План!$B$3:$B$30,$C163)</f>
        <v>617.17503556850477</v>
      </c>
      <c r="I163" s="44">
        <f>($G163/SUMIFS($G$6:$G$233,$A$6:$A$233,$A163,$C$6:$C$233,$C163))*SUMIFS(План!$D$3:$D$30,План!$A$3:$A$30,$A163,План!$B$3:$B$30,$C163)</f>
        <v>14410.719817773388</v>
      </c>
    </row>
    <row r="164" spans="1:9" x14ac:dyDescent="0.2">
      <c r="A164" s="6" t="s">
        <v>60</v>
      </c>
      <c r="B164" s="6" t="s">
        <v>47</v>
      </c>
      <c r="C164" s="6" t="s">
        <v>9</v>
      </c>
      <c r="D164" s="6" t="s">
        <v>9</v>
      </c>
      <c r="E164" s="6" t="s">
        <v>12</v>
      </c>
      <c r="F164" s="7">
        <v>2142.7440000000001</v>
      </c>
      <c r="G164" s="7">
        <v>40281.085224079987</v>
      </c>
      <c r="H164" s="44">
        <f>($F164/SUMIFS($F$6:$F$233,$A$6:$A$233,$A164,$C$6:$C$233,$C164))*SUMIFS(План!$C$3:$C$30,План!$A$3:$A$30,$A164,План!$B$3:$B$30,$C164)</f>
        <v>2392.7307999999989</v>
      </c>
      <c r="I164" s="44">
        <f>($G164/SUMIFS($G$6:$G$233,$A$6:$A$233,$A164,$C$6:$C$233,$C164))*SUMIFS(План!$D$3:$D$30,План!$A$3:$A$30,$A164,План!$B$3:$B$30,$C164)</f>
        <v>45786.166871370893</v>
      </c>
    </row>
    <row r="165" spans="1:9" x14ac:dyDescent="0.2">
      <c r="A165" s="6" t="s">
        <v>60</v>
      </c>
      <c r="B165" s="6" t="s">
        <v>47</v>
      </c>
      <c r="C165" s="6" t="s">
        <v>9</v>
      </c>
      <c r="D165" s="6" t="s">
        <v>9</v>
      </c>
      <c r="E165" s="6" t="s">
        <v>35</v>
      </c>
      <c r="F165" s="7">
        <v>0.2146153846153846</v>
      </c>
      <c r="G165" s="7">
        <v>4.8245426682692294</v>
      </c>
      <c r="H165" s="44">
        <f>($F165/SUMIFS($F$6:$F$233,$A$6:$A$233,$A165,$C$6:$C$233,$C165))*SUMIFS(План!$C$3:$C$30,План!$A$3:$A$30,$A165,План!$B$3:$B$30,$C165)</f>
        <v>0.239653846153846</v>
      </c>
      <c r="I165" s="44">
        <f>($G165/SUMIFS($G$6:$G$233,$A$6:$A$233,$A165,$C$6:$C$233,$C165))*SUMIFS(План!$D$3:$D$30,План!$A$3:$A$30,$A165,План!$B$3:$B$30,$C165)</f>
        <v>5.4838968329326878</v>
      </c>
    </row>
    <row r="166" spans="1:9" x14ac:dyDescent="0.2">
      <c r="A166" s="6" t="s">
        <v>60</v>
      </c>
      <c r="B166" s="6" t="s">
        <v>43</v>
      </c>
      <c r="C166" s="6" t="s">
        <v>36</v>
      </c>
      <c r="D166" s="6" t="s">
        <v>37</v>
      </c>
      <c r="E166" s="6" t="s">
        <v>14</v>
      </c>
      <c r="F166" s="7">
        <v>5.9209999999999994</v>
      </c>
      <c r="G166" s="7">
        <v>588.25468778437323</v>
      </c>
      <c r="H166" s="44">
        <f>($F166/SUMIFS($F$6:$F$233,$A$6:$A$233,$A166,$C$6:$C$233,$C166))*SUMIFS(План!$C$3:$C$30,План!$A$3:$A$30,$A166,План!$B$3:$B$30,$C166)</f>
        <v>6.6413883333333281</v>
      </c>
      <c r="I166" s="44">
        <f>($G166/SUMIFS($G$6:$G$233,$A$6:$A$233,$A166,$C$6:$C$233,$C166))*SUMIFS(План!$D$3:$D$30,План!$A$3:$A$30,$A166,План!$B$3:$B$30,$C166)</f>
        <v>671.59076855382568</v>
      </c>
    </row>
    <row r="167" spans="1:9" x14ac:dyDescent="0.2">
      <c r="A167" s="6" t="s">
        <v>60</v>
      </c>
      <c r="B167" s="6" t="s">
        <v>43</v>
      </c>
      <c r="C167" s="6" t="s">
        <v>36</v>
      </c>
      <c r="D167" s="6" t="s">
        <v>38</v>
      </c>
      <c r="E167" s="6" t="s">
        <v>32</v>
      </c>
      <c r="F167" s="7">
        <v>0.92664000000000002</v>
      </c>
      <c r="G167" s="7">
        <v>88.120129999999989</v>
      </c>
      <c r="H167" s="44">
        <f>($F167/SUMIFS($F$6:$F$233,$A$6:$A$233,$A167,$C$6:$C$233,$C167))*SUMIFS(План!$C$3:$C$30,План!$A$3:$A$30,$A167,План!$B$3:$B$30,$C167)</f>
        <v>1.0393811999999993</v>
      </c>
      <c r="I167" s="44">
        <f>($G167/SUMIFS($G$6:$G$233,$A$6:$A$233,$A167,$C$6:$C$233,$C167))*SUMIFS(План!$D$3:$D$30,План!$A$3:$A$30,$A167,План!$B$3:$B$30,$C167)</f>
        <v>100.60381508333326</v>
      </c>
    </row>
    <row r="168" spans="1:9" x14ac:dyDescent="0.2">
      <c r="A168" s="6" t="s">
        <v>60</v>
      </c>
      <c r="B168" s="6" t="s">
        <v>43</v>
      </c>
      <c r="C168" s="6" t="s">
        <v>36</v>
      </c>
      <c r="D168" s="6" t="s">
        <v>38</v>
      </c>
      <c r="E168" s="6" t="s">
        <v>14</v>
      </c>
      <c r="F168" s="7">
        <v>0.75544615384615399</v>
      </c>
      <c r="G168" s="7">
        <v>61.391916680232988</v>
      </c>
      <c r="H168" s="44">
        <f>($F168/SUMIFS($F$6:$F$233,$A$6:$A$233,$A168,$C$6:$C$233,$C168))*SUMIFS(План!$C$3:$C$30,План!$A$3:$A$30,$A168,План!$B$3:$B$30,$C168)</f>
        <v>0.84735876923076869</v>
      </c>
      <c r="I168" s="44">
        <f>($G168/SUMIFS($G$6:$G$233,$A$6:$A$233,$A168,$C$6:$C$233,$C168))*SUMIFS(План!$D$3:$D$30,План!$A$3:$A$30,$A168,План!$B$3:$B$30,$C168)</f>
        <v>70.089104876599279</v>
      </c>
    </row>
    <row r="169" spans="1:9" x14ac:dyDescent="0.2">
      <c r="A169" s="6" t="s">
        <v>60</v>
      </c>
      <c r="B169" s="6" t="s">
        <v>44</v>
      </c>
      <c r="C169" s="6" t="s">
        <v>36</v>
      </c>
      <c r="D169" s="6" t="s">
        <v>37</v>
      </c>
      <c r="E169" s="6" t="s">
        <v>5</v>
      </c>
      <c r="F169" s="7">
        <v>7.618846153846154</v>
      </c>
      <c r="G169" s="7">
        <v>61.011719999999997</v>
      </c>
      <c r="H169" s="44">
        <f>($F169/SUMIFS($F$6:$F$233,$A$6:$A$233,$A169,$C$6:$C$233,$C169))*SUMIFS(План!$C$3:$C$30,План!$A$3:$A$30,$A169,План!$B$3:$B$30,$C169)</f>
        <v>8.5458057692307641</v>
      </c>
      <c r="I169" s="44">
        <f>($G169/SUMIFS($G$6:$G$233,$A$6:$A$233,$A169,$C$6:$C$233,$C169))*SUMIFS(План!$D$3:$D$30,План!$A$3:$A$30,$A169,План!$B$3:$B$30,$C169)</f>
        <v>69.655046999999954</v>
      </c>
    </row>
    <row r="170" spans="1:9" x14ac:dyDescent="0.2">
      <c r="A170" s="6" t="s">
        <v>60</v>
      </c>
      <c r="B170" s="6" t="s">
        <v>44</v>
      </c>
      <c r="C170" s="6" t="s">
        <v>36</v>
      </c>
      <c r="D170" s="6" t="s">
        <v>37</v>
      </c>
      <c r="E170" s="6" t="s">
        <v>14</v>
      </c>
      <c r="F170" s="7">
        <v>283.11262500000004</v>
      </c>
      <c r="G170" s="7">
        <v>27267.593987940003</v>
      </c>
      <c r="H170" s="44">
        <f>($F170/SUMIFS($F$6:$F$233,$A$6:$A$233,$A170,$C$6:$C$233,$C170))*SUMIFS(План!$C$3:$C$30,План!$A$3:$A$30,$A170,План!$B$3:$B$30,$C170)</f>
        <v>317.55799437499985</v>
      </c>
      <c r="I170" s="44">
        <f>($G170/SUMIFS($G$6:$G$233,$A$6:$A$233,$A170,$C$6:$C$233,$C170))*SUMIFS(План!$D$3:$D$30,План!$A$3:$A$30,$A170,План!$B$3:$B$30,$C170)</f>
        <v>31130.50313623148</v>
      </c>
    </row>
    <row r="171" spans="1:9" x14ac:dyDescent="0.2">
      <c r="A171" s="6" t="s">
        <v>60</v>
      </c>
      <c r="B171" s="6" t="s">
        <v>44</v>
      </c>
      <c r="C171" s="6" t="s">
        <v>36</v>
      </c>
      <c r="D171" s="6" t="s">
        <v>38</v>
      </c>
      <c r="E171" s="6" t="s">
        <v>32</v>
      </c>
      <c r="F171" s="7">
        <v>15</v>
      </c>
      <c r="G171" s="7">
        <v>1309.2700213630444</v>
      </c>
      <c r="H171" s="44">
        <f>($F171/SUMIFS($F$6:$F$233,$A$6:$A$233,$A171,$C$6:$C$233,$C171))*SUMIFS(План!$C$3:$C$30,План!$A$3:$A$30,$A171,План!$B$3:$B$30,$C171)</f>
        <v>16.824999999999989</v>
      </c>
      <c r="I171" s="44">
        <f>($G171/SUMIFS($G$6:$G$233,$A$6:$A$233,$A171,$C$6:$C$233,$C171))*SUMIFS(План!$D$3:$D$30,План!$A$3:$A$30,$A171,План!$B$3:$B$30,$C171)</f>
        <v>1494.7499410561413</v>
      </c>
    </row>
    <row r="172" spans="1:9" x14ac:dyDescent="0.2">
      <c r="A172" s="6" t="s">
        <v>60</v>
      </c>
      <c r="B172" s="6" t="s">
        <v>44</v>
      </c>
      <c r="C172" s="6" t="s">
        <v>36</v>
      </c>
      <c r="D172" s="6" t="s">
        <v>38</v>
      </c>
      <c r="E172" s="6" t="s">
        <v>5</v>
      </c>
      <c r="F172" s="7">
        <v>9.2346615384615376</v>
      </c>
      <c r="G172" s="7">
        <v>457.56811681265913</v>
      </c>
      <c r="H172" s="44">
        <f>($F172/SUMIFS($F$6:$F$233,$A$6:$A$233,$A172,$C$6:$C$233,$C172))*SUMIFS(План!$C$3:$C$30,План!$A$3:$A$30,$A172,План!$B$3:$B$30,$C172)</f>
        <v>10.358212025641018</v>
      </c>
      <c r="I172" s="44">
        <f>($G172/SUMIFS($G$6:$G$233,$A$6:$A$233,$A172,$C$6:$C$233,$C172))*SUMIFS(План!$D$3:$D$30,План!$A$3:$A$30,$A172,План!$B$3:$B$30,$C172)</f>
        <v>522.39026669445218</v>
      </c>
    </row>
    <row r="173" spans="1:9" x14ac:dyDescent="0.2">
      <c r="A173" s="6" t="s">
        <v>60</v>
      </c>
      <c r="B173" s="6" t="s">
        <v>44</v>
      </c>
      <c r="C173" s="6" t="s">
        <v>36</v>
      </c>
      <c r="D173" s="6" t="s">
        <v>38</v>
      </c>
      <c r="E173" s="6" t="s">
        <v>14</v>
      </c>
      <c r="F173" s="7">
        <v>89</v>
      </c>
      <c r="G173" s="7">
        <v>6754.2134973374814</v>
      </c>
      <c r="H173" s="44">
        <f>($F173/SUMIFS($F$6:$F$233,$A$6:$A$233,$A173,$C$6:$C$233,$C173))*SUMIFS(План!$C$3:$C$30,План!$A$3:$A$30,$A173,План!$B$3:$B$30,$C173)</f>
        <v>99.828333333333262</v>
      </c>
      <c r="I173" s="44">
        <f>($G173/SUMIFS($G$6:$G$233,$A$6:$A$233,$A173,$C$6:$C$233,$C173))*SUMIFS(План!$D$3:$D$30,План!$A$3:$A$30,$A173,План!$B$3:$B$30,$C173)</f>
        <v>7711.0604094602859</v>
      </c>
    </row>
    <row r="174" spans="1:9" x14ac:dyDescent="0.2">
      <c r="A174" s="6" t="s">
        <v>60</v>
      </c>
      <c r="B174" s="6" t="s">
        <v>45</v>
      </c>
      <c r="C174" s="6" t="s">
        <v>36</v>
      </c>
      <c r="D174" s="6" t="s">
        <v>37</v>
      </c>
      <c r="E174" s="6" t="s">
        <v>14</v>
      </c>
      <c r="F174" s="7">
        <v>513.57197235576916</v>
      </c>
      <c r="G174" s="7">
        <v>52992.650674198296</v>
      </c>
      <c r="H174" s="44">
        <f>($F174/SUMIFS($F$6:$F$233,$A$6:$A$233,$A174,$C$6:$C$233,$C174))*SUMIFS(План!$C$3:$C$30,План!$A$3:$A$30,$A174,План!$B$3:$B$30,$C174)</f>
        <v>576.05656232572073</v>
      </c>
      <c r="I174" s="44">
        <f>($G174/SUMIFS($G$6:$G$233,$A$6:$A$233,$A174,$C$6:$C$233,$C174))*SUMIFS(План!$D$3:$D$30,План!$A$3:$A$30,$A174,План!$B$3:$B$30,$C174)</f>
        <v>60499.942853043016</v>
      </c>
    </row>
    <row r="175" spans="1:9" x14ac:dyDescent="0.2">
      <c r="A175" s="6" t="s">
        <v>60</v>
      </c>
      <c r="B175" s="6" t="s">
        <v>45</v>
      </c>
      <c r="C175" s="6" t="s">
        <v>36</v>
      </c>
      <c r="D175" s="6" t="s">
        <v>38</v>
      </c>
      <c r="E175" s="6" t="s">
        <v>32</v>
      </c>
      <c r="F175" s="7">
        <v>30.997080000000004</v>
      </c>
      <c r="G175" s="7">
        <v>3074.2760200000007</v>
      </c>
      <c r="H175" s="44">
        <f>($F175/SUMIFS($F$6:$F$233,$A$6:$A$233,$A175,$C$6:$C$233,$C175))*SUMIFS(План!$C$3:$C$30,План!$A$3:$A$30,$A175,План!$B$3:$B$30,$C175)</f>
        <v>34.768391399999977</v>
      </c>
      <c r="I175" s="44">
        <f>($G175/SUMIFS($G$6:$G$233,$A$6:$A$233,$A175,$C$6:$C$233,$C175))*SUMIFS(План!$D$3:$D$30,План!$A$3:$A$30,$A175,План!$B$3:$B$30,$C175)</f>
        <v>3509.7984561666653</v>
      </c>
    </row>
    <row r="176" spans="1:9" x14ac:dyDescent="0.2">
      <c r="A176" s="6" t="s">
        <v>60</v>
      </c>
      <c r="B176" s="6" t="s">
        <v>45</v>
      </c>
      <c r="C176" s="6" t="s">
        <v>36</v>
      </c>
      <c r="D176" s="6" t="s">
        <v>38</v>
      </c>
      <c r="E176" s="6" t="s">
        <v>5</v>
      </c>
      <c r="F176" s="7">
        <v>7.2893999999999997</v>
      </c>
      <c r="G176" s="7">
        <v>497.26990035999989</v>
      </c>
      <c r="H176" s="44">
        <f>($F176/SUMIFS($F$6:$F$233,$A$6:$A$233,$A176,$C$6:$C$233,$C176))*SUMIFS(План!$C$3:$C$30,План!$A$3:$A$30,$A176,План!$B$3:$B$30,$C176)</f>
        <v>8.1762769999999936</v>
      </c>
      <c r="I176" s="44">
        <f>($G176/SUMIFS($G$6:$G$233,$A$6:$A$233,$A176,$C$6:$C$233,$C176))*SUMIFS(План!$D$3:$D$30,План!$A$3:$A$30,$A176,План!$B$3:$B$30,$C176)</f>
        <v>567.7164695776662</v>
      </c>
    </row>
    <row r="177" spans="1:9" x14ac:dyDescent="0.2">
      <c r="A177" s="6" t="s">
        <v>60</v>
      </c>
      <c r="B177" s="6" t="s">
        <v>45</v>
      </c>
      <c r="C177" s="6" t="s">
        <v>36</v>
      </c>
      <c r="D177" s="6" t="s">
        <v>38</v>
      </c>
      <c r="E177" s="6" t="s">
        <v>14</v>
      </c>
      <c r="F177" s="7">
        <v>153.09728495192309</v>
      </c>
      <c r="G177" s="7">
        <v>12539.042534486307</v>
      </c>
      <c r="H177" s="44">
        <f>($F177/SUMIFS($F$6:$F$233,$A$6:$A$233,$A177,$C$6:$C$233,$C177))*SUMIFS(План!$C$3:$C$30,План!$A$3:$A$30,$A177,План!$B$3:$B$30,$C177)</f>
        <v>171.72412128774027</v>
      </c>
      <c r="I177" s="44">
        <f>($G177/SUMIFS($G$6:$G$233,$A$6:$A$233,$A177,$C$6:$C$233,$C177))*SUMIFS(План!$D$3:$D$30,План!$A$3:$A$30,$A177,План!$B$3:$B$30,$C177)</f>
        <v>14315.406893538524</v>
      </c>
    </row>
    <row r="178" spans="1:9" x14ac:dyDescent="0.2">
      <c r="A178" s="6" t="s">
        <v>60</v>
      </c>
      <c r="B178" s="6" t="s">
        <v>46</v>
      </c>
      <c r="C178" s="6" t="s">
        <v>36</v>
      </c>
      <c r="D178" s="6" t="s">
        <v>37</v>
      </c>
      <c r="E178" s="6" t="s">
        <v>14</v>
      </c>
      <c r="F178" s="7">
        <v>20</v>
      </c>
      <c r="G178" s="7">
        <v>1819.8378624875563</v>
      </c>
      <c r="H178" s="44">
        <f>($F178/SUMIFS($F$6:$F$233,$A$6:$A$233,$A178,$C$6:$C$233,$C178))*SUMIFS(План!$C$3:$C$30,План!$A$3:$A$30,$A178,План!$B$3:$B$30,$C178)</f>
        <v>22.433333333333316</v>
      </c>
      <c r="I178" s="44">
        <f>($G178/SUMIFS($G$6:$G$233,$A$6:$A$233,$A178,$C$6:$C$233,$C178))*SUMIFS(План!$D$3:$D$30,План!$A$3:$A$30,$A178,План!$B$3:$B$30,$C178)</f>
        <v>2077.6482263399589</v>
      </c>
    </row>
    <row r="179" spans="1:9" x14ac:dyDescent="0.2">
      <c r="A179" s="6" t="s">
        <v>60</v>
      </c>
      <c r="B179" s="6" t="s">
        <v>46</v>
      </c>
      <c r="C179" s="6" t="s">
        <v>36</v>
      </c>
      <c r="D179" s="6" t="s">
        <v>38</v>
      </c>
      <c r="E179" s="6" t="s">
        <v>14</v>
      </c>
      <c r="F179" s="7">
        <v>0.33136615384615381</v>
      </c>
      <c r="G179" s="7">
        <v>26.004351897475129</v>
      </c>
      <c r="H179" s="44">
        <f>($F179/SUMIFS($F$6:$F$233,$A$6:$A$233,$A179,$C$6:$C$233,$C179))*SUMIFS(План!$C$3:$C$30,План!$A$3:$A$30,$A179,План!$B$3:$B$30,$C179)</f>
        <v>0.37168236923076892</v>
      </c>
      <c r="I179" s="44">
        <f>($G179/SUMIFS($G$6:$G$233,$A$6:$A$233,$A179,$C$6:$C$233,$C179))*SUMIFS(План!$D$3:$D$30,План!$A$3:$A$30,$A179,План!$B$3:$B$30,$C179)</f>
        <v>29.688301749617416</v>
      </c>
    </row>
    <row r="180" spans="1:9" x14ac:dyDescent="0.2">
      <c r="A180" s="6" t="s">
        <v>60</v>
      </c>
      <c r="B180" s="6" t="s">
        <v>47</v>
      </c>
      <c r="C180" s="6" t="s">
        <v>36</v>
      </c>
      <c r="D180" s="6" t="s">
        <v>37</v>
      </c>
      <c r="E180" s="6" t="s">
        <v>14</v>
      </c>
      <c r="F180" s="7">
        <v>138.048</v>
      </c>
      <c r="G180" s="7">
        <v>13174.552094020002</v>
      </c>
      <c r="H180" s="44">
        <f>($F180/SUMIFS($F$6:$F$233,$A$6:$A$233,$A180,$C$6:$C$233,$C180))*SUMIFS(План!$C$3:$C$30,План!$A$3:$A$30,$A180,План!$B$3:$B$30,$C180)</f>
        <v>154.84383999999989</v>
      </c>
      <c r="I180" s="44">
        <f>($G180/SUMIFS($G$6:$G$233,$A$6:$A$233,$A180,$C$6:$C$233,$C180))*SUMIFS(План!$D$3:$D$30,План!$A$3:$A$30,$A180,План!$B$3:$B$30,$C180)</f>
        <v>15040.946974006158</v>
      </c>
    </row>
    <row r="181" spans="1:9" x14ac:dyDescent="0.2">
      <c r="A181" s="6" t="s">
        <v>60</v>
      </c>
      <c r="B181" s="6" t="s">
        <v>47</v>
      </c>
      <c r="C181" s="6" t="s">
        <v>36</v>
      </c>
      <c r="D181" s="6" t="s">
        <v>38</v>
      </c>
      <c r="E181" s="6" t="s">
        <v>32</v>
      </c>
      <c r="F181" s="7">
        <v>5.3956800000000005</v>
      </c>
      <c r="G181" s="7">
        <v>476.38152000000008</v>
      </c>
      <c r="H181" s="44">
        <f>($F181/SUMIFS($F$6:$F$233,$A$6:$A$233,$A181,$C$6:$C$233,$C181))*SUMIFS(План!$C$3:$C$30,План!$A$3:$A$30,$A181,План!$B$3:$B$30,$C181)</f>
        <v>6.0521543999999965</v>
      </c>
      <c r="I181" s="44">
        <f>($G181/SUMIFS($G$6:$G$233,$A$6:$A$233,$A181,$C$6:$C$233,$C181))*SUMIFS(План!$D$3:$D$30,План!$A$3:$A$30,$A181,План!$B$3:$B$30,$C181)</f>
        <v>543.86890199999971</v>
      </c>
    </row>
    <row r="182" spans="1:9" x14ac:dyDescent="0.2">
      <c r="A182" s="6" t="s">
        <v>60</v>
      </c>
      <c r="B182" s="6" t="s">
        <v>47</v>
      </c>
      <c r="C182" s="6" t="s">
        <v>36</v>
      </c>
      <c r="D182" s="6" t="s">
        <v>38</v>
      </c>
      <c r="E182" s="6" t="s">
        <v>5</v>
      </c>
      <c r="F182" s="7">
        <v>27.612000000000002</v>
      </c>
      <c r="G182" s="7">
        <v>1687.7246654399999</v>
      </c>
      <c r="H182" s="44">
        <f>($F182/SUMIFS($F$6:$F$233,$A$6:$A$233,$A182,$C$6:$C$233,$C182))*SUMIFS(План!$C$3:$C$30,План!$A$3:$A$30,$A182,План!$B$3:$B$30,$C182)</f>
        <v>30.971459999999979</v>
      </c>
      <c r="I182" s="44">
        <f>($G182/SUMIFS($G$6:$G$233,$A$6:$A$233,$A182,$C$6:$C$233,$C182))*SUMIFS(План!$D$3:$D$30,План!$A$3:$A$30,$A182,План!$B$3:$B$30,$C182)</f>
        <v>1926.8189930439985</v>
      </c>
    </row>
    <row r="183" spans="1:9" x14ac:dyDescent="0.2">
      <c r="A183" s="6" t="s">
        <v>60</v>
      </c>
      <c r="B183" s="6" t="s">
        <v>47</v>
      </c>
      <c r="C183" s="6" t="s">
        <v>36</v>
      </c>
      <c r="D183" s="6" t="s">
        <v>38</v>
      </c>
      <c r="E183" s="6" t="s">
        <v>14</v>
      </c>
      <c r="F183" s="7">
        <v>51.490319999999997</v>
      </c>
      <c r="G183" s="7">
        <v>3896.1393100699997</v>
      </c>
      <c r="H183" s="44">
        <f>($F183/SUMIFS($F$6:$F$233,$A$6:$A$233,$A183,$C$6:$C$233,$C183))*SUMIFS(План!$C$3:$C$30,План!$A$3:$A$30,$A183,План!$B$3:$B$30,$C183)</f>
        <v>57.754975599999959</v>
      </c>
      <c r="I183" s="44">
        <f>($G183/SUMIFS($G$6:$G$233,$A$6:$A$233,$A183,$C$6:$C$233,$C183))*SUMIFS(План!$D$3:$D$30,План!$A$3:$A$30,$A183,План!$B$3:$B$30,$C183)</f>
        <v>4448.09237899658</v>
      </c>
    </row>
    <row r="184" spans="1:9" x14ac:dyDescent="0.2">
      <c r="A184" s="6" t="s">
        <v>60</v>
      </c>
      <c r="B184" s="6" t="s">
        <v>47</v>
      </c>
      <c r="C184" s="6" t="s">
        <v>36</v>
      </c>
      <c r="D184" s="6" t="s">
        <v>39</v>
      </c>
      <c r="E184" s="6" t="s">
        <v>5</v>
      </c>
      <c r="F184" s="7">
        <v>0.53479999999999994</v>
      </c>
      <c r="G184" s="7">
        <v>35.584140000000005</v>
      </c>
      <c r="H184" s="44">
        <f>($F184/SUMIFS($F$6:$F$233,$A$6:$A$233,$A184,$C$6:$C$233,$C184))*SUMIFS(План!$C$3:$C$30,План!$A$3:$A$30,$A184,План!$B$3:$B$30,$C184)</f>
        <v>0.59986733333333286</v>
      </c>
      <c r="I184" s="44">
        <f>($G184/SUMIFS($G$6:$G$233,$A$6:$A$233,$A184,$C$6:$C$233,$C184))*SUMIFS(План!$D$3:$D$30,План!$A$3:$A$30,$A184,План!$B$3:$B$30,$C184)</f>
        <v>40.625226499999982</v>
      </c>
    </row>
    <row r="185" spans="1:9" x14ac:dyDescent="0.2">
      <c r="A185" s="6" t="s">
        <v>60</v>
      </c>
      <c r="B185" s="6" t="s">
        <v>47</v>
      </c>
      <c r="C185" s="6" t="s">
        <v>36</v>
      </c>
      <c r="D185" s="6" t="s">
        <v>39</v>
      </c>
      <c r="E185" s="6" t="s">
        <v>6</v>
      </c>
      <c r="F185" s="7">
        <v>4.0000000000000001E-3</v>
      </c>
      <c r="G185" s="7">
        <v>0.32427999999999996</v>
      </c>
      <c r="H185" s="44">
        <f>($F185/SUMIFS($F$6:$F$233,$A$6:$A$233,$A185,$C$6:$C$233,$C185))*SUMIFS(План!$C$3:$C$30,План!$A$3:$A$30,$A185,План!$B$3:$B$30,$C185)</f>
        <v>4.486666666666664E-3</v>
      </c>
      <c r="I185" s="44">
        <f>($G185/SUMIFS($G$6:$G$233,$A$6:$A$233,$A185,$C$6:$C$233,$C185))*SUMIFS(План!$D$3:$D$30,План!$A$3:$A$30,$A185,План!$B$3:$B$30,$C185)</f>
        <v>0.37021966666666639</v>
      </c>
    </row>
    <row r="186" spans="1:9" x14ac:dyDescent="0.2">
      <c r="A186" s="6" t="s">
        <v>60</v>
      </c>
      <c r="B186" s="6" t="s">
        <v>43</v>
      </c>
      <c r="C186" s="6" t="s">
        <v>40</v>
      </c>
      <c r="D186" s="6" t="s">
        <v>41</v>
      </c>
      <c r="E186" s="6" t="s">
        <v>42</v>
      </c>
      <c r="F186" s="7">
        <v>1.2941307692307691</v>
      </c>
      <c r="G186" s="7">
        <v>129.22778506329112</v>
      </c>
      <c r="H186" s="44">
        <f>($F186/SUMIFS($F$6:$F$233,$A$6:$A$233,$A186,$C$6:$C$233,$C186))*SUMIFS(План!$C$3:$C$30,План!$A$3:$A$30,$A186,План!$B$3:$B$30,$C186)</f>
        <v>1.4580540000000002</v>
      </c>
      <c r="I186" s="44">
        <f>($G186/SUMIFS($G$6:$G$233,$A$6:$A$233,$A186,$C$6:$C$233,$C186))*SUMIFS(План!$D$3:$D$30,План!$A$3:$A$30,$A186,План!$B$3:$B$30,$C186)</f>
        <v>148.18119353924052</v>
      </c>
    </row>
    <row r="187" spans="1:9" x14ac:dyDescent="0.2">
      <c r="A187" s="6" t="s">
        <v>60</v>
      </c>
      <c r="B187" s="6" t="s">
        <v>44</v>
      </c>
      <c r="C187" s="6" t="s">
        <v>40</v>
      </c>
      <c r="D187" s="6" t="s">
        <v>41</v>
      </c>
      <c r="E187" s="6" t="s">
        <v>42</v>
      </c>
      <c r="F187" s="7">
        <v>173</v>
      </c>
      <c r="G187" s="7">
        <v>16397.242633066242</v>
      </c>
      <c r="H187" s="44">
        <f>($F187/SUMIFS($F$6:$F$233,$A$6:$A$233,$A187,$C$6:$C$233,$C187))*SUMIFS(План!$C$3:$C$30,План!$A$3:$A$30,$A187,План!$B$3:$B$30,$C187)</f>
        <v>194.91333333333336</v>
      </c>
      <c r="I187" s="44">
        <f>($G187/SUMIFS($G$6:$G$233,$A$6:$A$233,$A187,$C$6:$C$233,$C187))*SUMIFS(План!$D$3:$D$30,План!$A$3:$A$30,$A187,План!$B$3:$B$30,$C187)</f>
        <v>18802.171552582629</v>
      </c>
    </row>
    <row r="188" spans="1:9" x14ac:dyDescent="0.2">
      <c r="A188" s="6" t="s">
        <v>60</v>
      </c>
      <c r="B188" s="6" t="s">
        <v>45</v>
      </c>
      <c r="C188" s="6" t="s">
        <v>40</v>
      </c>
      <c r="D188" s="6" t="s">
        <v>41</v>
      </c>
      <c r="E188" s="6" t="s">
        <v>42</v>
      </c>
      <c r="F188" s="7">
        <v>358.19971442307678</v>
      </c>
      <c r="G188" s="7">
        <v>36700.2999967098</v>
      </c>
      <c r="H188" s="44">
        <f>($F188/SUMIFS($F$6:$F$233,$A$6:$A$233,$A188,$C$6:$C$233,$C188))*SUMIFS(План!$C$3:$C$30,План!$A$3:$A$30,$A188,План!$B$3:$B$30,$C188)</f>
        <v>403.57167824999993</v>
      </c>
      <c r="I188" s="44">
        <f>($G188/SUMIFS($G$6:$G$233,$A$6:$A$233,$A188,$C$6:$C$233,$C188))*SUMIFS(План!$D$3:$D$30,План!$A$3:$A$30,$A188,План!$B$3:$B$30,$C188)</f>
        <v>42083.010662893917</v>
      </c>
    </row>
    <row r="189" spans="1:9" x14ac:dyDescent="0.2">
      <c r="A189" s="6" t="s">
        <v>60</v>
      </c>
      <c r="B189" s="6" t="s">
        <v>46</v>
      </c>
      <c r="C189" s="6" t="s">
        <v>40</v>
      </c>
      <c r="D189" s="6" t="s">
        <v>41</v>
      </c>
      <c r="E189" s="6" t="s">
        <v>42</v>
      </c>
      <c r="F189" s="7">
        <v>3.5</v>
      </c>
      <c r="G189" s="7">
        <v>307.24663952745851</v>
      </c>
      <c r="H189" s="44">
        <f>($F189/SUMIFS($F$6:$F$233,$A$6:$A$233,$A189,$C$6:$C$233,$C189))*SUMIFS(План!$C$3:$C$30,План!$A$3:$A$30,$A189,План!$B$3:$B$30,$C189)</f>
        <v>3.9433333333333338</v>
      </c>
      <c r="I189" s="44">
        <f>($G189/SUMIFS($G$6:$G$233,$A$6:$A$233,$A189,$C$6:$C$233,$C189))*SUMIFS(План!$D$3:$D$30,План!$A$3:$A$30,$A189,План!$B$3:$B$30,$C189)</f>
        <v>352.30947999148583</v>
      </c>
    </row>
    <row r="190" spans="1:9" x14ac:dyDescent="0.2">
      <c r="A190" s="6" t="s">
        <v>60</v>
      </c>
      <c r="B190" s="6" t="s">
        <v>47</v>
      </c>
      <c r="C190" s="6" t="s">
        <v>40</v>
      </c>
      <c r="D190" s="6" t="s">
        <v>41</v>
      </c>
      <c r="E190" s="6" t="s">
        <v>42</v>
      </c>
      <c r="F190" s="7">
        <v>83.451761538461525</v>
      </c>
      <c r="G190" s="7">
        <v>7852.3825345236437</v>
      </c>
      <c r="H190" s="44">
        <f>($F190/SUMIFS($F$6:$F$233,$A$6:$A$233,$A190,$C$6:$C$233,$C190))*SUMIFS(План!$C$3:$C$30,План!$A$3:$A$30,$A190,План!$B$3:$B$30,$C190)</f>
        <v>94.022318000000013</v>
      </c>
      <c r="I190" s="44">
        <f>($G190/SUMIFS($G$6:$G$233,$A$6:$A$233,$A190,$C$6:$C$233,$C190))*SUMIFS(План!$D$3:$D$30,План!$A$3:$A$30,$A190,План!$B$3:$B$30,$C190)</f>
        <v>9004.0653062537804</v>
      </c>
    </row>
    <row r="191" spans="1:9" x14ac:dyDescent="0.2">
      <c r="A191" s="6" t="s">
        <v>61</v>
      </c>
      <c r="B191" s="6" t="s">
        <v>44</v>
      </c>
      <c r="C191" s="6" t="s">
        <v>50</v>
      </c>
      <c r="D191" s="6" t="s">
        <v>50</v>
      </c>
      <c r="E191" s="6" t="s">
        <v>51</v>
      </c>
      <c r="F191" s="7">
        <v>23.5</v>
      </c>
      <c r="G191" s="7">
        <v>638.03165422755842</v>
      </c>
      <c r="H191" s="44">
        <f>($F191/SUMIFS($F$6:$F$233,$A$6:$A$233,$A191,$C$6:$C$233,$C191))*SUMIFS(План!$C$3:$C$30,План!$A$3:$A$30,$A191,План!$B$3:$B$30,$C191)</f>
        <v>26.59416666666668</v>
      </c>
      <c r="I191" s="44">
        <f>($G191/SUMIFS($G$6:$G$233,$A$6:$A$233,$A191,$C$6:$C$233,$C191))*SUMIFS(План!$D$3:$D$30,План!$A$3:$A$30,$A191,План!$B$3:$B$30,$C191)</f>
        <v>734.79978845207165</v>
      </c>
    </row>
    <row r="192" spans="1:9" x14ac:dyDescent="0.2">
      <c r="A192" s="6" t="s">
        <v>61</v>
      </c>
      <c r="B192" s="6" t="s">
        <v>45</v>
      </c>
      <c r="C192" s="6" t="s">
        <v>50</v>
      </c>
      <c r="D192" s="6" t="s">
        <v>50</v>
      </c>
      <c r="E192" s="6" t="s">
        <v>51</v>
      </c>
      <c r="F192" s="7">
        <v>65.3</v>
      </c>
      <c r="G192" s="7">
        <v>1929.3502611300312</v>
      </c>
      <c r="H192" s="44">
        <f>($F192/SUMIFS($F$6:$F$233,$A$6:$A$233,$A192,$C$6:$C$233,$C192))*SUMIFS(План!$C$3:$C$30,План!$A$3:$A$30,$A192,План!$B$3:$B$30,$C192)</f>
        <v>73.897833333333352</v>
      </c>
      <c r="I192" s="44">
        <f>($G192/SUMIFS($G$6:$G$233,$A$6:$A$233,$A192,$C$6:$C$233,$C192))*SUMIFS(План!$D$3:$D$30,План!$A$3:$A$30,$A192,План!$B$3:$B$30,$C192)</f>
        <v>2221.9683840680868</v>
      </c>
    </row>
    <row r="193" spans="1:9" x14ac:dyDescent="0.2">
      <c r="A193" s="6" t="s">
        <v>61</v>
      </c>
      <c r="B193" s="6" t="s">
        <v>46</v>
      </c>
      <c r="C193" s="6" t="s">
        <v>50</v>
      </c>
      <c r="D193" s="6" t="s">
        <v>50</v>
      </c>
      <c r="E193" s="6" t="s">
        <v>51</v>
      </c>
      <c r="F193" s="7">
        <v>0.252</v>
      </c>
      <c r="G193" s="7">
        <v>7.0767099999999985</v>
      </c>
      <c r="H193" s="44">
        <f>($F193/SUMIFS($F$6:$F$233,$A$6:$A$233,$A193,$C$6:$C$233,$C193))*SUMIFS(План!$C$3:$C$30,План!$A$3:$A$30,$A193,План!$B$3:$B$30,$C193)</f>
        <v>0.2851800000000001</v>
      </c>
      <c r="I193" s="44">
        <f>($G193/SUMIFS($G$6:$G$233,$A$6:$A$233,$A193,$C$6:$C$233,$C193))*SUMIFS(План!$D$3:$D$30,План!$A$3:$A$30,$A193,План!$B$3:$B$30,$C193)</f>
        <v>8.1500110166666673</v>
      </c>
    </row>
    <row r="194" spans="1:9" x14ac:dyDescent="0.2">
      <c r="A194" s="6" t="s">
        <v>61</v>
      </c>
      <c r="B194" s="6" t="s">
        <v>47</v>
      </c>
      <c r="C194" s="6" t="s">
        <v>50</v>
      </c>
      <c r="D194" s="6" t="s">
        <v>50</v>
      </c>
      <c r="E194" s="6" t="s">
        <v>51</v>
      </c>
      <c r="F194" s="7">
        <v>0.79200000000000004</v>
      </c>
      <c r="G194" s="7">
        <v>21.745451370000001</v>
      </c>
      <c r="H194" s="44">
        <f>($F194/SUMIFS($F$6:$F$233,$A$6:$A$233,$A194,$C$6:$C$233,$C194))*SUMIFS(План!$C$3:$C$30,План!$A$3:$A$30,$A194,План!$B$3:$B$30,$C194)</f>
        <v>0.89628000000000041</v>
      </c>
      <c r="I194" s="44">
        <f>($G194/SUMIFS($G$6:$G$233,$A$6:$A$233,$A194,$C$6:$C$233,$C194))*SUMIFS(План!$D$3:$D$30,План!$A$3:$A$30,$A194,План!$B$3:$B$30,$C194)</f>
        <v>25.043511494450012</v>
      </c>
    </row>
    <row r="195" spans="1:9" x14ac:dyDescent="0.2">
      <c r="A195" s="6" t="s">
        <v>61</v>
      </c>
      <c r="B195" s="6" t="s">
        <v>44</v>
      </c>
      <c r="C195" s="6" t="s">
        <v>28</v>
      </c>
      <c r="D195" s="6" t="s">
        <v>29</v>
      </c>
      <c r="E195" s="6" t="s">
        <v>52</v>
      </c>
      <c r="F195" s="7">
        <v>155</v>
      </c>
      <c r="G195" s="7">
        <v>3387.2619794443212</v>
      </c>
      <c r="H195" s="44">
        <f>($F195/SUMIFS($F$6:$F$233,$A$6:$A$233,$A195,$C$6:$C$233,$C195))*SUMIFS(План!$C$3:$C$30,План!$A$3:$A$30,$A195,План!$B$3:$B$30,$C195)</f>
        <v>176.18333333333337</v>
      </c>
      <c r="I195" s="44">
        <f>($G195/SUMIFS($G$6:$G$233,$A$6:$A$233,$A195,$C$6:$C$233,$C195))*SUMIFS(План!$D$3:$D$30,План!$A$3:$A$30,$A195,План!$B$3:$B$30,$C195)</f>
        <v>3917.9330228905992</v>
      </c>
    </row>
    <row r="196" spans="1:9" x14ac:dyDescent="0.2">
      <c r="A196" s="6" t="s">
        <v>61</v>
      </c>
      <c r="B196" s="6" t="s">
        <v>44</v>
      </c>
      <c r="C196" s="6" t="s">
        <v>28</v>
      </c>
      <c r="D196" s="6" t="s">
        <v>29</v>
      </c>
      <c r="E196" s="6" t="s">
        <v>51</v>
      </c>
      <c r="F196" s="7">
        <v>20.2</v>
      </c>
      <c r="G196" s="7">
        <v>651.5209586887255</v>
      </c>
      <c r="H196" s="44">
        <f>($F196/SUMIFS($F$6:$F$233,$A$6:$A$233,$A196,$C$6:$C$233,$C196))*SUMIFS(План!$C$3:$C$30,План!$A$3:$A$30,$A196,План!$B$3:$B$30,$C196)</f>
        <v>22.960666666666668</v>
      </c>
      <c r="I196" s="44">
        <f>($G196/SUMIFS($G$6:$G$233,$A$6:$A$233,$A196,$C$6:$C$233,$C196))*SUMIFS(План!$D$3:$D$30,План!$A$3:$A$30,$A196,План!$B$3:$B$30,$C196)</f>
        <v>753.59257554995941</v>
      </c>
    </row>
    <row r="197" spans="1:9" x14ac:dyDescent="0.2">
      <c r="A197" s="6" t="s">
        <v>61</v>
      </c>
      <c r="B197" s="6" t="s">
        <v>44</v>
      </c>
      <c r="C197" s="6" t="s">
        <v>28</v>
      </c>
      <c r="D197" s="6" t="s">
        <v>29</v>
      </c>
      <c r="E197" s="6" t="s">
        <v>49</v>
      </c>
      <c r="F197" s="7">
        <v>10.9</v>
      </c>
      <c r="G197" s="7">
        <v>226.16193219521614</v>
      </c>
      <c r="H197" s="44">
        <f>($F197/SUMIFS($F$6:$F$233,$A$6:$A$233,$A197,$C$6:$C$233,$C197))*SUMIFS(План!$C$3:$C$30,План!$A$3:$A$30,$A197,План!$B$3:$B$30,$C197)</f>
        <v>12.38966666666667</v>
      </c>
      <c r="I197" s="44">
        <f>($G197/SUMIFS($G$6:$G$233,$A$6:$A$233,$A197,$C$6:$C$233,$C197))*SUMIFS(План!$D$3:$D$30,План!$A$3:$A$30,$A197,План!$B$3:$B$30,$C197)</f>
        <v>261.5939682391334</v>
      </c>
    </row>
    <row r="198" spans="1:9" x14ac:dyDescent="0.2">
      <c r="A198" s="6" t="s">
        <v>61</v>
      </c>
      <c r="B198" s="6" t="s">
        <v>45</v>
      </c>
      <c r="C198" s="6" t="s">
        <v>28</v>
      </c>
      <c r="D198" s="6" t="s">
        <v>29</v>
      </c>
      <c r="E198" s="6" t="s">
        <v>52</v>
      </c>
      <c r="F198" s="7">
        <v>224.9</v>
      </c>
      <c r="G198" s="7">
        <v>5160.483509364155</v>
      </c>
      <c r="H198" s="44">
        <f>($F198/SUMIFS($F$6:$F$233,$A$6:$A$233,$A198,$C$6:$C$233,$C198))*SUMIFS(План!$C$3:$C$30,План!$A$3:$A$30,$A198,План!$B$3:$B$30,$C198)</f>
        <v>255.6363333333334</v>
      </c>
      <c r="I198" s="44">
        <f>($G198/SUMIFS($G$6:$G$233,$A$6:$A$233,$A198,$C$6:$C$233,$C198))*SUMIFS(План!$D$3:$D$30,План!$A$3:$A$30,$A198,План!$B$3:$B$30,$C198)</f>
        <v>5968.9592591645405</v>
      </c>
    </row>
    <row r="199" spans="1:9" x14ac:dyDescent="0.2">
      <c r="A199" s="6" t="s">
        <v>61</v>
      </c>
      <c r="B199" s="6" t="s">
        <v>45</v>
      </c>
      <c r="C199" s="6" t="s">
        <v>28</v>
      </c>
      <c r="D199" s="6" t="s">
        <v>29</v>
      </c>
      <c r="E199" s="6" t="s">
        <v>51</v>
      </c>
      <c r="F199" s="7">
        <v>4.1706923076923079</v>
      </c>
      <c r="G199" s="7">
        <v>145.79985149762311</v>
      </c>
      <c r="H199" s="44">
        <f>($F199/SUMIFS($F$6:$F$233,$A$6:$A$233,$A199,$C$6:$C$233,$C199))*SUMIFS(План!$C$3:$C$30,План!$A$3:$A$30,$A199,План!$B$3:$B$30,$C199)</f>
        <v>4.7406869230769244</v>
      </c>
      <c r="I199" s="44">
        <f>($G199/SUMIFS($G$6:$G$233,$A$6:$A$233,$A199,$C$6:$C$233,$C199))*SUMIFS(План!$D$3:$D$30,План!$A$3:$A$30,$A199,План!$B$3:$B$30,$C199)</f>
        <v>168.64182823225079</v>
      </c>
    </row>
    <row r="200" spans="1:9" x14ac:dyDescent="0.2">
      <c r="A200" s="6" t="s">
        <v>61</v>
      </c>
      <c r="B200" s="6" t="s">
        <v>45</v>
      </c>
      <c r="C200" s="6" t="s">
        <v>28</v>
      </c>
      <c r="D200" s="6" t="s">
        <v>29</v>
      </c>
      <c r="E200" s="6" t="s">
        <v>49</v>
      </c>
      <c r="F200" s="7">
        <v>7.4757692307692301</v>
      </c>
      <c r="G200" s="7">
        <v>165.72936510338107</v>
      </c>
      <c r="H200" s="44">
        <f>($F200/SUMIFS($F$6:$F$233,$A$6:$A$233,$A200,$C$6:$C$233,$C200))*SUMIFS(План!$C$3:$C$30,План!$A$3:$A$30,$A200,План!$B$3:$B$30,$C200)</f>
        <v>8.4974576923076945</v>
      </c>
      <c r="I200" s="44">
        <f>($G200/SUMIFS($G$6:$G$233,$A$6:$A$233,$A200,$C$6:$C$233,$C200))*SUMIFS(План!$D$3:$D$30,План!$A$3:$A$30,$A200,План!$B$3:$B$30,$C200)</f>
        <v>191.6936323029108</v>
      </c>
    </row>
    <row r="201" spans="1:9" x14ac:dyDescent="0.2">
      <c r="A201" s="6" t="s">
        <v>61</v>
      </c>
      <c r="B201" s="6" t="s">
        <v>46</v>
      </c>
      <c r="C201" s="6" t="s">
        <v>28</v>
      </c>
      <c r="D201" s="6" t="s">
        <v>29</v>
      </c>
      <c r="E201" s="6" t="s">
        <v>52</v>
      </c>
      <c r="F201" s="7">
        <v>2.5296000000000007</v>
      </c>
      <c r="G201" s="7">
        <v>55.394424240039363</v>
      </c>
      <c r="H201" s="44">
        <f>($F201/SUMIFS($F$6:$F$233,$A$6:$A$233,$A201,$C$6:$C$233,$C201))*SUMIFS(План!$C$3:$C$30,План!$A$3:$A$30,$A201,План!$B$3:$B$30,$C201)</f>
        <v>2.8753120000000014</v>
      </c>
      <c r="I201" s="44">
        <f>($G201/SUMIFS($G$6:$G$233,$A$6:$A$233,$A201,$C$6:$C$233,$C201))*SUMIFS(План!$D$3:$D$30,План!$A$3:$A$30,$A201,План!$B$3:$B$30,$C201)</f>
        <v>64.072884037645551</v>
      </c>
    </row>
    <row r="202" spans="1:9" x14ac:dyDescent="0.2">
      <c r="A202" s="6" t="s">
        <v>61</v>
      </c>
      <c r="B202" s="6" t="s">
        <v>46</v>
      </c>
      <c r="C202" s="6" t="s">
        <v>28</v>
      </c>
      <c r="D202" s="6" t="s">
        <v>29</v>
      </c>
      <c r="E202" s="6" t="s">
        <v>51</v>
      </c>
      <c r="F202" s="7">
        <v>10.452000000000002</v>
      </c>
      <c r="G202" s="7">
        <v>346.40712000000008</v>
      </c>
      <c r="H202" s="44">
        <f>($F202/SUMIFS($F$6:$F$233,$A$6:$A$233,$A202,$C$6:$C$233,$C202))*SUMIFS(План!$C$3:$C$30,План!$A$3:$A$30,$A202,План!$B$3:$B$30,$C202)</f>
        <v>11.880440000000004</v>
      </c>
      <c r="I202" s="44">
        <f>($G202/SUMIFS($G$6:$G$233,$A$6:$A$233,$A202,$C$6:$C$233,$C202))*SUMIFS(План!$D$3:$D$30,План!$A$3:$A$30,$A202,План!$B$3:$B$30,$C202)</f>
        <v>400.67756880000019</v>
      </c>
    </row>
    <row r="203" spans="1:9" x14ac:dyDescent="0.2">
      <c r="A203" s="6" t="s">
        <v>61</v>
      </c>
      <c r="B203" s="6" t="s">
        <v>46</v>
      </c>
      <c r="C203" s="6" t="s">
        <v>28</v>
      </c>
      <c r="D203" s="6" t="s">
        <v>29</v>
      </c>
      <c r="E203" s="6" t="s">
        <v>49</v>
      </c>
      <c r="F203" s="7">
        <v>8.7899999999999991</v>
      </c>
      <c r="G203" s="7">
        <v>182.42442999999997</v>
      </c>
      <c r="H203" s="44">
        <f>($F203/SUMIFS($F$6:$F$233,$A$6:$A$233,$A203,$C$6:$C$233,$C203))*SUMIFS(План!$C$3:$C$30,План!$A$3:$A$30,$A203,План!$B$3:$B$30,$C203)</f>
        <v>9.9913000000000007</v>
      </c>
      <c r="I203" s="44">
        <f>($G203/SUMIFS($G$6:$G$233,$A$6:$A$233,$A203,$C$6:$C$233,$C203))*SUMIFS(План!$D$3:$D$30,План!$A$3:$A$30,$A203,План!$B$3:$B$30,$C203)</f>
        <v>211.00425736666668</v>
      </c>
    </row>
    <row r="204" spans="1:9" x14ac:dyDescent="0.2">
      <c r="A204" s="6" t="s">
        <v>61</v>
      </c>
      <c r="B204" s="6" t="s">
        <v>47</v>
      </c>
      <c r="C204" s="6" t="s">
        <v>28</v>
      </c>
      <c r="D204" s="6" t="s">
        <v>29</v>
      </c>
      <c r="E204" s="6" t="s">
        <v>52</v>
      </c>
      <c r="F204" s="7">
        <v>5.3759999999999994</v>
      </c>
      <c r="G204" s="7">
        <v>128.50505407999995</v>
      </c>
      <c r="H204" s="44">
        <f>($F204/SUMIFS($F$6:$F$233,$A$6:$A$233,$A204,$C$6:$C$233,$C204))*SUMIFS(План!$C$3:$C$30,План!$A$3:$A$30,$A204,План!$B$3:$B$30,$C204)</f>
        <v>6.1107200000000006</v>
      </c>
      <c r="I204" s="44">
        <f>($G204/SUMIFS($G$6:$G$233,$A$6:$A$233,$A204,$C$6:$C$233,$C204))*SUMIFS(План!$D$3:$D$30,План!$A$3:$A$30,$A204,План!$B$3:$B$30,$C204)</f>
        <v>148.63751255253331</v>
      </c>
    </row>
    <row r="205" spans="1:9" x14ac:dyDescent="0.2">
      <c r="A205" s="6" t="s">
        <v>61</v>
      </c>
      <c r="B205" s="6" t="s">
        <v>47</v>
      </c>
      <c r="C205" s="6" t="s">
        <v>28</v>
      </c>
      <c r="D205" s="6" t="s">
        <v>29</v>
      </c>
      <c r="E205" s="6" t="s">
        <v>51</v>
      </c>
      <c r="F205" s="7">
        <v>2.4055</v>
      </c>
      <c r="G205" s="7">
        <v>81.193214860000012</v>
      </c>
      <c r="H205" s="44">
        <f>($F205/SUMIFS($F$6:$F$233,$A$6:$A$233,$A205,$C$6:$C$233,$C205))*SUMIFS(План!$C$3:$C$30,План!$A$3:$A$30,$A205,План!$B$3:$B$30,$C205)</f>
        <v>2.7342516666666672</v>
      </c>
      <c r="I205" s="44">
        <f>($G205/SUMIFS($G$6:$G$233,$A$6:$A$233,$A205,$C$6:$C$233,$C205))*SUMIFS(План!$D$3:$D$30,План!$A$3:$A$30,$A205,План!$B$3:$B$30,$C205)</f>
        <v>93.913485188066701</v>
      </c>
    </row>
    <row r="206" spans="1:9" x14ac:dyDescent="0.2">
      <c r="A206" s="6" t="s">
        <v>61</v>
      </c>
      <c r="B206" s="6" t="s">
        <v>47</v>
      </c>
      <c r="C206" s="6" t="s">
        <v>28</v>
      </c>
      <c r="D206" s="6" t="s">
        <v>29</v>
      </c>
      <c r="E206" s="6" t="s">
        <v>49</v>
      </c>
      <c r="F206" s="7">
        <v>3.45</v>
      </c>
      <c r="G206" s="7">
        <v>73.886279999999999</v>
      </c>
      <c r="H206" s="44">
        <f>($F206/SUMIFS($F$6:$F$233,$A$6:$A$233,$A206,$C$6:$C$233,$C206))*SUMIFS(План!$C$3:$C$30,План!$A$3:$A$30,$A206,План!$B$3:$B$30,$C206)</f>
        <v>3.9215000000000013</v>
      </c>
      <c r="I206" s="44">
        <f>($G206/SUMIFS($G$6:$G$233,$A$6:$A$233,$A206,$C$6:$C$233,$C206))*SUMIFS(План!$D$3:$D$30,План!$A$3:$A$30,$A206,План!$B$3:$B$30,$C206)</f>
        <v>85.461797200000021</v>
      </c>
    </row>
    <row r="207" spans="1:9" x14ac:dyDescent="0.2">
      <c r="A207" s="6" t="s">
        <v>61</v>
      </c>
      <c r="B207" s="6" t="s">
        <v>44</v>
      </c>
      <c r="C207" s="6" t="s">
        <v>7</v>
      </c>
      <c r="D207" s="6" t="s">
        <v>8</v>
      </c>
      <c r="E207" s="6" t="s">
        <v>48</v>
      </c>
      <c r="F207" s="7">
        <v>57.735999999999997</v>
      </c>
      <c r="G207" s="7">
        <v>7403.5502385000018</v>
      </c>
      <c r="H207" s="44">
        <f>($F207/SUMIFS($F$6:$F$233,$A$6:$A$233,$A207,$C$6:$C$233,$C207))*SUMIFS(План!$C$3:$C$30,План!$A$3:$A$30,$A207,План!$B$3:$B$30,$C207)</f>
        <v>65.915266666666682</v>
      </c>
      <c r="I207" s="44">
        <f>($G207/SUMIFS($G$6:$G$233,$A$6:$A$233,$A207,$C$6:$C$233,$C207))*SUMIFS(План!$D$3:$D$30,План!$A$3:$A$30,$A207,План!$B$3:$B$30,$C207)</f>
        <v>8600.4575270575042</v>
      </c>
    </row>
    <row r="208" spans="1:9" x14ac:dyDescent="0.2">
      <c r="A208" s="6" t="s">
        <v>61</v>
      </c>
      <c r="B208" s="6" t="s">
        <v>44</v>
      </c>
      <c r="C208" s="6" t="s">
        <v>7</v>
      </c>
      <c r="D208" s="6" t="s">
        <v>8</v>
      </c>
      <c r="E208" s="6" t="s">
        <v>11</v>
      </c>
      <c r="F208" s="7">
        <v>37.1</v>
      </c>
      <c r="G208" s="7">
        <v>4901.5473221138591</v>
      </c>
      <c r="H208" s="44">
        <f>($F208/SUMIFS($F$6:$F$233,$A$6:$A$233,$A208,$C$6:$C$233,$C208))*SUMIFS(План!$C$3:$C$30,План!$A$3:$A$30,$A208,План!$B$3:$B$30,$C208)</f>
        <v>42.355833333333351</v>
      </c>
      <c r="I208" s="44">
        <f>($G208/SUMIFS($G$6:$G$233,$A$6:$A$233,$A208,$C$6:$C$233,$C208))*SUMIFS(План!$D$3:$D$30,План!$A$3:$A$30,$A208,План!$B$3:$B$30,$C208)</f>
        <v>5693.9641391889354</v>
      </c>
    </row>
    <row r="209" spans="1:9" x14ac:dyDescent="0.2">
      <c r="A209" s="6" t="s">
        <v>61</v>
      </c>
      <c r="B209" s="6" t="s">
        <v>44</v>
      </c>
      <c r="C209" s="6" t="s">
        <v>7</v>
      </c>
      <c r="D209" s="6" t="s">
        <v>8</v>
      </c>
      <c r="E209" s="6" t="s">
        <v>49</v>
      </c>
      <c r="F209" s="7">
        <v>15.368</v>
      </c>
      <c r="G209" s="7">
        <v>1830.3766140000002</v>
      </c>
      <c r="H209" s="44">
        <f>($F209/SUMIFS($F$6:$F$233,$A$6:$A$233,$A209,$C$6:$C$233,$C209))*SUMIFS(План!$C$3:$C$30,План!$A$3:$A$30,$A209,План!$B$3:$B$30,$C209)</f>
        <v>17.545133333333339</v>
      </c>
      <c r="I209" s="44">
        <f>($G209/SUMIFS($G$6:$G$233,$A$6:$A$233,$A209,$C$6:$C$233,$C209))*SUMIFS(План!$D$3:$D$30,План!$A$3:$A$30,$A209,План!$B$3:$B$30,$C209)</f>
        <v>2126.2874999300011</v>
      </c>
    </row>
    <row r="210" spans="1:9" x14ac:dyDescent="0.2">
      <c r="A210" s="6" t="s">
        <v>61</v>
      </c>
      <c r="B210" s="6" t="s">
        <v>45</v>
      </c>
      <c r="C210" s="6" t="s">
        <v>7</v>
      </c>
      <c r="D210" s="6" t="s">
        <v>8</v>
      </c>
      <c r="E210" s="6" t="s">
        <v>48</v>
      </c>
      <c r="F210" s="7">
        <v>89.888000000000019</v>
      </c>
      <c r="G210" s="7">
        <v>12375.378061500001</v>
      </c>
      <c r="H210" s="44">
        <f>($F210/SUMIFS($F$6:$F$233,$A$6:$A$233,$A210,$C$6:$C$233,$C210))*SUMIFS(План!$C$3:$C$30,План!$A$3:$A$30,$A210,План!$B$3:$B$30,$C210)</f>
        <v>102.62213333333339</v>
      </c>
      <c r="I210" s="44">
        <f>($G210/SUMIFS($G$6:$G$233,$A$6:$A$233,$A210,$C$6:$C$233,$C210))*SUMIFS(План!$D$3:$D$30,План!$A$3:$A$30,$A210,План!$B$3:$B$30,$C210)</f>
        <v>14376.064181442507</v>
      </c>
    </row>
    <row r="211" spans="1:9" x14ac:dyDescent="0.2">
      <c r="A211" s="6" t="s">
        <v>61</v>
      </c>
      <c r="B211" s="6" t="s">
        <v>45</v>
      </c>
      <c r="C211" s="6" t="s">
        <v>7</v>
      </c>
      <c r="D211" s="6" t="s">
        <v>8</v>
      </c>
      <c r="E211" s="6" t="s">
        <v>49</v>
      </c>
      <c r="F211" s="7">
        <v>22.5</v>
      </c>
      <c r="G211" s="7">
        <v>2854.614479446986</v>
      </c>
      <c r="H211" s="44">
        <f>($F211/SUMIFS($F$6:$F$233,$A$6:$A$233,$A211,$C$6:$C$233,$C211))*SUMIFS(План!$C$3:$C$30,План!$A$3:$A$30,$A211,План!$B$3:$B$30,$C211)</f>
        <v>25.687500000000011</v>
      </c>
      <c r="I211" s="44">
        <f>($G211/SUMIFS($G$6:$G$233,$A$6:$A$233,$A211,$C$6:$C$233,$C211))*SUMIFS(План!$D$3:$D$30,План!$A$3:$A$30,$A211,План!$B$3:$B$30,$C211)</f>
        <v>3316.1104869575829</v>
      </c>
    </row>
    <row r="212" spans="1:9" x14ac:dyDescent="0.2">
      <c r="A212" s="6" t="s">
        <v>61</v>
      </c>
      <c r="B212" s="6" t="s">
        <v>46</v>
      </c>
      <c r="C212" s="6" t="s">
        <v>7</v>
      </c>
      <c r="D212" s="6" t="s">
        <v>8</v>
      </c>
      <c r="E212" s="6" t="s">
        <v>48</v>
      </c>
      <c r="F212" s="7">
        <v>5.1126153846153848</v>
      </c>
      <c r="G212" s="7">
        <v>684.3641479301873</v>
      </c>
      <c r="H212" s="44">
        <f>($F212/SUMIFS($F$6:$F$233,$A$6:$A$233,$A212,$C$6:$C$233,$C212))*SUMIFS(План!$C$3:$C$30,План!$A$3:$A$30,$A212,План!$B$3:$B$30,$C212)</f>
        <v>5.8369025641025658</v>
      </c>
      <c r="I212" s="44">
        <f>($G212/SUMIFS($G$6:$G$233,$A$6:$A$233,$A212,$C$6:$C$233,$C212))*SUMIFS(План!$D$3:$D$30,План!$A$3:$A$30,$A212,План!$B$3:$B$30,$C212)</f>
        <v>795.00301851223446</v>
      </c>
    </row>
    <row r="213" spans="1:9" x14ac:dyDescent="0.2">
      <c r="A213" s="6" t="s">
        <v>61</v>
      </c>
      <c r="B213" s="6" t="s">
        <v>46</v>
      </c>
      <c r="C213" s="6" t="s">
        <v>7</v>
      </c>
      <c r="D213" s="6" t="s">
        <v>8</v>
      </c>
      <c r="E213" s="6" t="s">
        <v>49</v>
      </c>
      <c r="F213" s="7">
        <v>2.6560000000000001</v>
      </c>
      <c r="G213" s="7">
        <v>338.00843999999989</v>
      </c>
      <c r="H213" s="44">
        <f>($F213/SUMIFS($F$6:$F$233,$A$6:$A$233,$A213,$C$6:$C$233,$C213))*SUMIFS(План!$C$3:$C$30,План!$A$3:$A$30,$A213,План!$B$3:$B$30,$C213)</f>
        <v>3.032266666666668</v>
      </c>
      <c r="I213" s="44">
        <f>($G213/SUMIFS($G$6:$G$233,$A$6:$A$233,$A213,$C$6:$C$233,$C213))*SUMIFS(План!$D$3:$D$30,План!$A$3:$A$30,$A213,План!$B$3:$B$30,$C213)</f>
        <v>392.65313780000002</v>
      </c>
    </row>
    <row r="214" spans="1:9" x14ac:dyDescent="0.2">
      <c r="A214" s="6" t="s">
        <v>61</v>
      </c>
      <c r="B214" s="6" t="s">
        <v>47</v>
      </c>
      <c r="C214" s="6" t="s">
        <v>7</v>
      </c>
      <c r="D214" s="6" t="s">
        <v>8</v>
      </c>
      <c r="E214" s="6" t="s">
        <v>48</v>
      </c>
      <c r="F214" s="7">
        <v>0.14307692307692307</v>
      </c>
      <c r="G214" s="7">
        <v>18.274929230769235</v>
      </c>
      <c r="H214" s="44">
        <f>($F214/SUMIFS($F$6:$F$233,$A$6:$A$233,$A214,$C$6:$C$233,$C214))*SUMIFS(План!$C$3:$C$30,План!$A$3:$A$30,$A214,План!$B$3:$B$30,$C214)</f>
        <v>0.16334615384615389</v>
      </c>
      <c r="I214" s="44">
        <f>($G214/SUMIFS($G$6:$G$233,$A$6:$A$233,$A214,$C$6:$C$233,$C214))*SUMIFS(План!$D$3:$D$30,План!$A$3:$A$30,$A214,План!$B$3:$B$30,$C214)</f>
        <v>21.229376123076936</v>
      </c>
    </row>
    <row r="215" spans="1:9" x14ac:dyDescent="0.2">
      <c r="A215" s="6" t="s">
        <v>61</v>
      </c>
      <c r="B215" s="6" t="s">
        <v>47</v>
      </c>
      <c r="C215" s="6" t="s">
        <v>7</v>
      </c>
      <c r="D215" s="6" t="s">
        <v>8</v>
      </c>
      <c r="E215" s="6" t="s">
        <v>11</v>
      </c>
      <c r="F215" s="7">
        <v>0.25324615384615384</v>
      </c>
      <c r="G215" s="7">
        <v>34.736212652243587</v>
      </c>
      <c r="H215" s="44">
        <f>($F215/SUMIFS($F$6:$F$233,$A$6:$A$233,$A215,$C$6:$C$233,$C215))*SUMIFS(План!$C$3:$C$30,План!$A$3:$A$30,$A215,План!$B$3:$B$30,$C215)</f>
        <v>0.28912269230769239</v>
      </c>
      <c r="I215" s="44">
        <f>($G215/SUMIFS($G$6:$G$233,$A$6:$A$233,$A215,$C$6:$C$233,$C215))*SUMIFS(План!$D$3:$D$30,План!$A$3:$A$30,$A215,План!$B$3:$B$30,$C215)</f>
        <v>40.351900364356311</v>
      </c>
    </row>
    <row r="216" spans="1:9" x14ac:dyDescent="0.2">
      <c r="A216" s="6" t="s">
        <v>61</v>
      </c>
      <c r="B216" s="6" t="s">
        <v>47</v>
      </c>
      <c r="C216" s="6" t="s">
        <v>7</v>
      </c>
      <c r="D216" s="6" t="s">
        <v>8</v>
      </c>
      <c r="E216" s="6" t="s">
        <v>49</v>
      </c>
      <c r="F216" s="7">
        <v>2.4E-2</v>
      </c>
      <c r="G216" s="7">
        <v>2.8568800000000003</v>
      </c>
      <c r="H216" s="44">
        <f>($F216/SUMIFS($F$6:$F$233,$A$6:$A$233,$A216,$C$6:$C$233,$C216))*SUMIFS(План!$C$3:$C$30,План!$A$3:$A$30,$A216,План!$B$3:$B$30,$C216)</f>
        <v>2.7400000000000011E-2</v>
      </c>
      <c r="I216" s="44">
        <f>($G216/SUMIFS($G$6:$G$233,$A$6:$A$233,$A216,$C$6:$C$233,$C216))*SUMIFS(План!$D$3:$D$30,План!$A$3:$A$30,$A216,План!$B$3:$B$30,$C216)</f>
        <v>3.3187422666666677</v>
      </c>
    </row>
    <row r="217" spans="1:9" x14ac:dyDescent="0.2">
      <c r="A217" s="6" t="s">
        <v>61</v>
      </c>
      <c r="B217" s="6" t="s">
        <v>44</v>
      </c>
      <c r="C217" s="6" t="s">
        <v>9</v>
      </c>
      <c r="D217" s="6" t="s">
        <v>9</v>
      </c>
      <c r="E217" s="6" t="s">
        <v>48</v>
      </c>
      <c r="F217" s="7">
        <v>280</v>
      </c>
      <c r="G217" s="7">
        <v>5685.7997011433608</v>
      </c>
      <c r="H217" s="44">
        <f>($F217/SUMIFS($F$6:$F$233,$A$6:$A$233,$A217,$C$6:$C$233,$C217))*SUMIFS(План!$C$3:$C$30,План!$A$3:$A$30,$A217,План!$B$3:$B$30,$C217)</f>
        <v>321.06666666666672</v>
      </c>
      <c r="I217" s="44">
        <f>($G217/SUMIFS($G$6:$G$233,$A$6:$A$233,$A217,$C$6:$C$233,$C217))*SUMIFS(План!$D$3:$D$30,План!$A$3:$A$30,$A217,План!$B$3:$B$30,$C217)</f>
        <v>6633.4329846672563</v>
      </c>
    </row>
    <row r="218" spans="1:9" x14ac:dyDescent="0.2">
      <c r="A218" s="6" t="s">
        <v>61</v>
      </c>
      <c r="B218" s="6" t="s">
        <v>44</v>
      </c>
      <c r="C218" s="6" t="s">
        <v>9</v>
      </c>
      <c r="D218" s="6" t="s">
        <v>9</v>
      </c>
      <c r="E218" s="6" t="s">
        <v>49</v>
      </c>
      <c r="F218" s="7">
        <v>365</v>
      </c>
      <c r="G218" s="7">
        <v>6574.260817572911</v>
      </c>
      <c r="H218" s="44">
        <f>($F218/SUMIFS($F$6:$F$233,$A$6:$A$233,$A218,$C$6:$C$233,$C218))*SUMIFS(План!$C$3:$C$30,План!$A$3:$A$30,$A218,План!$B$3:$B$30,$C218)</f>
        <v>418.53333333333342</v>
      </c>
      <c r="I218" s="44">
        <f>($G218/SUMIFS($G$6:$G$233,$A$6:$A$233,$A218,$C$6:$C$233,$C218))*SUMIFS(План!$D$3:$D$30,План!$A$3:$A$30,$A218,План!$B$3:$B$30,$C218)</f>
        <v>7669.9709538350653</v>
      </c>
    </row>
    <row r="219" spans="1:9" x14ac:dyDescent="0.2">
      <c r="A219" s="6" t="s">
        <v>61</v>
      </c>
      <c r="B219" s="6" t="s">
        <v>45</v>
      </c>
      <c r="C219" s="6" t="s">
        <v>9</v>
      </c>
      <c r="D219" s="6" t="s">
        <v>9</v>
      </c>
      <c r="E219" s="6" t="s">
        <v>48</v>
      </c>
      <c r="F219" s="7">
        <v>206.3</v>
      </c>
      <c r="G219" s="7">
        <v>4598.1339775802217</v>
      </c>
      <c r="H219" s="44">
        <f>($F219/SUMIFS($F$6:$F$233,$A$6:$A$233,$A219,$C$6:$C$233,$C219))*SUMIFS(План!$C$3:$C$30,План!$A$3:$A$30,$A219,План!$B$3:$B$30,$C219)</f>
        <v>236.55733333333339</v>
      </c>
      <c r="I219" s="44">
        <f>($G219/SUMIFS($G$6:$G$233,$A$6:$A$233,$A219,$C$6:$C$233,$C219))*SUMIFS(План!$D$3:$D$30,План!$A$3:$A$30,$A219,План!$B$3:$B$30,$C219)</f>
        <v>5364.48964051026</v>
      </c>
    </row>
    <row r="220" spans="1:9" x14ac:dyDescent="0.2">
      <c r="A220" s="6" t="s">
        <v>61</v>
      </c>
      <c r="B220" s="6" t="s">
        <v>45</v>
      </c>
      <c r="C220" s="6" t="s">
        <v>9</v>
      </c>
      <c r="D220" s="6" t="s">
        <v>9</v>
      </c>
      <c r="E220" s="6" t="s">
        <v>49</v>
      </c>
      <c r="F220" s="7">
        <v>381.384027</v>
      </c>
      <c r="G220" s="7">
        <v>7283.6740897899972</v>
      </c>
      <c r="H220" s="44">
        <f>($F220/SUMIFS($F$6:$F$233,$A$6:$A$233,$A220,$C$6:$C$233,$C220))*SUMIFS(План!$C$3:$C$30,План!$A$3:$A$30,$A220,План!$B$3:$B$30,$C220)</f>
        <v>437.3203509600001</v>
      </c>
      <c r="I220" s="44">
        <f>($G220/SUMIFS($G$6:$G$233,$A$6:$A$233,$A220,$C$6:$C$233,$C220))*SUMIFS(План!$D$3:$D$30,План!$A$3:$A$30,$A220,План!$B$3:$B$30,$C220)</f>
        <v>8497.6197714216669</v>
      </c>
    </row>
    <row r="221" spans="1:9" x14ac:dyDescent="0.2">
      <c r="A221" s="6" t="s">
        <v>61</v>
      </c>
      <c r="B221" s="6" t="s">
        <v>46</v>
      </c>
      <c r="C221" s="6" t="s">
        <v>9</v>
      </c>
      <c r="D221" s="6" t="s">
        <v>9</v>
      </c>
      <c r="E221" s="6" t="s">
        <v>48</v>
      </c>
      <c r="F221" s="7">
        <v>46.236623999999999</v>
      </c>
      <c r="G221" s="7">
        <v>985.35476000000006</v>
      </c>
      <c r="H221" s="44">
        <f>($F221/SUMIFS($F$6:$F$233,$A$6:$A$233,$A221,$C$6:$C$233,$C221))*SUMIFS(План!$C$3:$C$30,План!$A$3:$A$30,$A221,План!$B$3:$B$30,$C221)</f>
        <v>53.017995520000014</v>
      </c>
      <c r="I221" s="44">
        <f>($G221/SUMIFS($G$6:$G$233,$A$6:$A$233,$A221,$C$6:$C$233,$C221))*SUMIFS(План!$D$3:$D$30,План!$A$3:$A$30,$A221,План!$B$3:$B$30,$C221)</f>
        <v>1149.5805533333337</v>
      </c>
    </row>
    <row r="222" spans="1:9" x14ac:dyDescent="0.2">
      <c r="A222" s="6" t="s">
        <v>61</v>
      </c>
      <c r="B222" s="6" t="s">
        <v>46</v>
      </c>
      <c r="C222" s="6" t="s">
        <v>9</v>
      </c>
      <c r="D222" s="6" t="s">
        <v>9</v>
      </c>
      <c r="E222" s="6" t="s">
        <v>49</v>
      </c>
      <c r="F222" s="7">
        <v>425</v>
      </c>
      <c r="G222" s="7">
        <v>7207.4762667159266</v>
      </c>
      <c r="H222" s="44">
        <f>($F222/SUMIFS($F$6:$F$233,$A$6:$A$233,$A222,$C$6:$C$233,$C222))*SUMIFS(План!$C$3:$C$30,План!$A$3:$A$30,$A222,План!$B$3:$B$30,$C222)</f>
        <v>487.33333333333343</v>
      </c>
      <c r="I222" s="44">
        <f>($G222/SUMIFS($G$6:$G$233,$A$6:$A$233,$A222,$C$6:$C$233,$C222))*SUMIFS(План!$D$3:$D$30,План!$A$3:$A$30,$A222,План!$B$3:$B$30,$C222)</f>
        <v>8408.7223111685835</v>
      </c>
    </row>
    <row r="223" spans="1:9" x14ac:dyDescent="0.2">
      <c r="A223" s="6" t="s">
        <v>61</v>
      </c>
      <c r="B223" s="6" t="s">
        <v>46</v>
      </c>
      <c r="C223" s="6" t="s">
        <v>9</v>
      </c>
      <c r="D223" s="6" t="s">
        <v>9</v>
      </c>
      <c r="E223" s="6" t="s">
        <v>53</v>
      </c>
      <c r="F223" s="7">
        <v>7.4997002769230772</v>
      </c>
      <c r="G223" s="7">
        <v>176.49325981229586</v>
      </c>
      <c r="H223" s="44">
        <f>($F223/SUMIFS($F$6:$F$233,$A$6:$A$233,$A223,$C$6:$C$233,$C223))*SUMIFS(План!$C$3:$C$30,План!$A$3:$A$30,$A223,План!$B$3:$B$30,$C223)</f>
        <v>8.5996563175384626</v>
      </c>
      <c r="I223" s="44">
        <f>($G223/SUMIFS($G$6:$G$233,$A$6:$A$233,$A223,$C$6:$C$233,$C223))*SUMIFS(План!$D$3:$D$30,План!$A$3:$A$30,$A223,План!$B$3:$B$30,$C223)</f>
        <v>205.90880311434523</v>
      </c>
    </row>
    <row r="224" spans="1:9" x14ac:dyDescent="0.2">
      <c r="A224" s="6" t="s">
        <v>61</v>
      </c>
      <c r="B224" s="6" t="s">
        <v>47</v>
      </c>
      <c r="C224" s="6" t="s">
        <v>9</v>
      </c>
      <c r="D224" s="6" t="s">
        <v>9</v>
      </c>
      <c r="E224" s="6" t="s">
        <v>48</v>
      </c>
      <c r="F224" s="7">
        <v>10.016400461538462</v>
      </c>
      <c r="G224" s="7">
        <v>208.97168870411502</v>
      </c>
      <c r="H224" s="44">
        <f>($F224/SUMIFS($F$6:$F$233,$A$6:$A$233,$A224,$C$6:$C$233,$C224))*SUMIFS(План!$C$3:$C$30,План!$A$3:$A$30,$A224,План!$B$3:$B$30,$C224)</f>
        <v>11.485472529230773</v>
      </c>
      <c r="I224" s="44">
        <f>($G224/SUMIFS($G$6:$G$233,$A$6:$A$233,$A224,$C$6:$C$233,$C224))*SUMIFS(План!$D$3:$D$30,План!$A$3:$A$30,$A224,План!$B$3:$B$30,$C224)</f>
        <v>243.80030348813429</v>
      </c>
    </row>
    <row r="225" spans="1:9" x14ac:dyDescent="0.2">
      <c r="A225" s="6" t="s">
        <v>61</v>
      </c>
      <c r="B225" s="6" t="s">
        <v>47</v>
      </c>
      <c r="C225" s="6" t="s">
        <v>9</v>
      </c>
      <c r="D225" s="6" t="s">
        <v>9</v>
      </c>
      <c r="E225" s="6" t="s">
        <v>49</v>
      </c>
      <c r="F225" s="7">
        <v>22.567236000000001</v>
      </c>
      <c r="G225" s="7">
        <v>414.57107159000003</v>
      </c>
      <c r="H225" s="44">
        <f>($F225/SUMIFS($F$6:$F$233,$A$6:$A$233,$A225,$C$6:$C$233,$C225))*SUMIFS(План!$C$3:$C$30,План!$A$3:$A$30,$A225,План!$B$3:$B$30,$C225)</f>
        <v>25.877097280000005</v>
      </c>
      <c r="I225" s="44">
        <f>($G225/SUMIFS($G$6:$G$233,$A$6:$A$233,$A225,$C$6:$C$233,$C225))*SUMIFS(План!$D$3:$D$30,План!$A$3:$A$30,$A225,План!$B$3:$B$30,$C225)</f>
        <v>483.66625018833355</v>
      </c>
    </row>
    <row r="226" spans="1:9" x14ac:dyDescent="0.2">
      <c r="A226" s="6" t="s">
        <v>61</v>
      </c>
      <c r="B226" s="6" t="s">
        <v>44</v>
      </c>
      <c r="C226" s="6" t="s">
        <v>36</v>
      </c>
      <c r="D226" s="6" t="s">
        <v>37</v>
      </c>
      <c r="E226" s="6" t="s">
        <v>52</v>
      </c>
      <c r="F226" s="7">
        <v>1.56</v>
      </c>
      <c r="G226" s="7">
        <v>139.44022999999999</v>
      </c>
      <c r="H226" s="44">
        <f>($F226/SUMIFS($F$6:$F$233,$A$6:$A$233,$A226,$C$6:$C$233,$C226))*SUMIFS(План!$C$3:$C$30,План!$A$3:$A$30,$A226,План!$B$3:$B$30,$C226)</f>
        <v>1.7966000000000004</v>
      </c>
      <c r="I226" s="44">
        <f>($G226/SUMIFS($G$6:$G$233,$A$6:$A$233,$A226,$C$6:$C$233,$C226))*SUMIFS(План!$D$3:$D$30,План!$A$3:$A$30,$A226,План!$B$3:$B$30,$C226)</f>
        <v>163.37746948333339</v>
      </c>
    </row>
    <row r="227" spans="1:9" x14ac:dyDescent="0.2">
      <c r="A227" s="6" t="s">
        <v>61</v>
      </c>
      <c r="B227" s="6" t="s">
        <v>44</v>
      </c>
      <c r="C227" s="6" t="s">
        <v>36</v>
      </c>
      <c r="D227" s="6" t="s">
        <v>39</v>
      </c>
      <c r="E227" s="6" t="s">
        <v>48</v>
      </c>
      <c r="F227" s="7">
        <v>11.972</v>
      </c>
      <c r="G227" s="7">
        <v>989.6915170799997</v>
      </c>
      <c r="H227" s="44">
        <f>($F227/SUMIFS($F$6:$F$233,$A$6:$A$233,$A227,$C$6:$C$233,$C227))*SUMIFS(План!$C$3:$C$30,План!$A$3:$A$30,$A227,План!$B$3:$B$30,$C227)</f>
        <v>13.787753333333336</v>
      </c>
      <c r="I227" s="44">
        <f>($G227/SUMIFS($G$6:$G$233,$A$6:$A$233,$A227,$C$6:$C$233,$C227))*SUMIFS(План!$D$3:$D$30,План!$A$3:$A$30,$A227,План!$B$3:$B$30,$C227)</f>
        <v>1159.5885608454</v>
      </c>
    </row>
    <row r="228" spans="1:9" x14ac:dyDescent="0.2">
      <c r="A228" s="6" t="s">
        <v>61</v>
      </c>
      <c r="B228" s="6" t="s">
        <v>45</v>
      </c>
      <c r="C228" s="6" t="s">
        <v>36</v>
      </c>
      <c r="D228" s="6" t="s">
        <v>37</v>
      </c>
      <c r="E228" s="6" t="s">
        <v>52</v>
      </c>
      <c r="F228" s="7">
        <v>2.8643701923076925</v>
      </c>
      <c r="G228" s="7">
        <v>275.8575100354953</v>
      </c>
      <c r="H228" s="44">
        <f>($F228/SUMIFS($F$6:$F$233,$A$6:$A$233,$A228,$C$6:$C$233,$C228))*SUMIFS(План!$C$3:$C$30,План!$A$3:$A$30,$A228,План!$B$3:$B$30,$C228)</f>
        <v>3.2987996714743599</v>
      </c>
      <c r="I228" s="44">
        <f>($G228/SUMIFS($G$6:$G$233,$A$6:$A$233,$A228,$C$6:$C$233,$C228))*SUMIFS(План!$D$3:$D$30,План!$A$3:$A$30,$A228,План!$B$3:$B$30,$C228)</f>
        <v>323.21304925825547</v>
      </c>
    </row>
    <row r="229" spans="1:9" x14ac:dyDescent="0.2">
      <c r="A229" s="6" t="s">
        <v>61</v>
      </c>
      <c r="B229" s="6" t="s">
        <v>45</v>
      </c>
      <c r="C229" s="6" t="s">
        <v>36</v>
      </c>
      <c r="D229" s="6" t="s">
        <v>39</v>
      </c>
      <c r="E229" s="6" t="s">
        <v>48</v>
      </c>
      <c r="F229" s="7">
        <v>56.023799999999987</v>
      </c>
      <c r="G229" s="7">
        <v>4941.193602119999</v>
      </c>
      <c r="H229" s="44">
        <f>($F229/SUMIFS($F$6:$F$233,$A$6:$A$233,$A229,$C$6:$C$233,$C229))*SUMIFS(План!$C$3:$C$30,План!$A$3:$A$30,$A229,План!$B$3:$B$30,$C229)</f>
        <v>64.520742999999996</v>
      </c>
      <c r="I229" s="44">
        <f>($G229/SUMIFS($G$6:$G$233,$A$6:$A$233,$A229,$C$6:$C$233,$C229))*SUMIFS(План!$D$3:$D$30,План!$A$3:$A$30,$A229,План!$B$3:$B$30,$C229)</f>
        <v>5789.4318371506015</v>
      </c>
    </row>
    <row r="230" spans="1:9" x14ac:dyDescent="0.2">
      <c r="A230" s="6" t="s">
        <v>61</v>
      </c>
      <c r="B230" s="6" t="s">
        <v>46</v>
      </c>
      <c r="C230" s="6" t="s">
        <v>36</v>
      </c>
      <c r="D230" s="6" t="s">
        <v>37</v>
      </c>
      <c r="E230" s="6" t="s">
        <v>52</v>
      </c>
      <c r="F230" s="7">
        <v>1.92875</v>
      </c>
      <c r="G230" s="7">
        <v>194.63108999999997</v>
      </c>
      <c r="H230" s="44">
        <f>($F230/SUMIFS($F$6:$F$233,$A$6:$A$233,$A230,$C$6:$C$233,$C230))*SUMIFS(План!$C$3:$C$30,План!$A$3:$A$30,$A230,План!$B$3:$B$30,$C230)</f>
        <v>2.2212770833333337</v>
      </c>
      <c r="I230" s="44">
        <f>($G230/SUMIFS($G$6:$G$233,$A$6:$A$233,$A230,$C$6:$C$233,$C230))*SUMIFS(План!$D$3:$D$30,План!$A$3:$A$30,$A230,План!$B$3:$B$30,$C230)</f>
        <v>228.04276045000006</v>
      </c>
    </row>
    <row r="231" spans="1:9" x14ac:dyDescent="0.2">
      <c r="A231" s="6" t="s">
        <v>61</v>
      </c>
      <c r="B231" s="6" t="s">
        <v>46</v>
      </c>
      <c r="C231" s="6" t="s">
        <v>36</v>
      </c>
      <c r="D231" s="6" t="s">
        <v>39</v>
      </c>
      <c r="E231" s="6" t="s">
        <v>48</v>
      </c>
      <c r="F231" s="7">
        <v>0.59600000000000009</v>
      </c>
      <c r="G231" s="7">
        <v>50.082109999999979</v>
      </c>
      <c r="H231" s="44">
        <f>($F231/SUMIFS($F$6:$F$233,$A$6:$A$233,$A231,$C$6:$C$233,$C231))*SUMIFS(План!$C$3:$C$30,План!$A$3:$A$30,$A231,План!$B$3:$B$30,$C231)</f>
        <v>0.68639333333333352</v>
      </c>
      <c r="I231" s="44">
        <f>($G231/SUMIFS($G$6:$G$233,$A$6:$A$233,$A231,$C$6:$C$233,$C231))*SUMIFS(План!$D$3:$D$30,План!$A$3:$A$30,$A231,План!$B$3:$B$30,$C231)</f>
        <v>58.679538883333336</v>
      </c>
    </row>
    <row r="232" spans="1:9" x14ac:dyDescent="0.2">
      <c r="A232" s="6" t="s">
        <v>61</v>
      </c>
      <c r="B232" s="6" t="s">
        <v>47</v>
      </c>
      <c r="C232" s="6" t="s">
        <v>36</v>
      </c>
      <c r="D232" s="6" t="s">
        <v>37</v>
      </c>
      <c r="E232" s="6" t="s">
        <v>52</v>
      </c>
      <c r="F232" s="7">
        <v>0.58625000000000005</v>
      </c>
      <c r="G232" s="7">
        <v>54.926810000000003</v>
      </c>
      <c r="H232" s="44">
        <f>($F232/SUMIFS($F$6:$F$233,$A$6:$A$233,$A232,$C$6:$C$233,$C232))*SUMIFS(План!$C$3:$C$30,План!$A$3:$A$30,$A232,План!$B$3:$B$30,$C232)</f>
        <v>0.67516458333333351</v>
      </c>
      <c r="I232" s="44">
        <f>($G232/SUMIFS($G$6:$G$233,$A$6:$A$233,$A232,$C$6:$C$233,$C232))*SUMIFS(План!$D$3:$D$30,План!$A$3:$A$30,$A232,План!$B$3:$B$30,$C232)</f>
        <v>64.355912383333362</v>
      </c>
    </row>
    <row r="233" spans="1:9" x14ac:dyDescent="0.2">
      <c r="A233" s="6" t="s">
        <v>61</v>
      </c>
      <c r="B233" s="6" t="s">
        <v>47</v>
      </c>
      <c r="C233" s="6" t="s">
        <v>36</v>
      </c>
      <c r="D233" s="6" t="s">
        <v>39</v>
      </c>
      <c r="E233" s="6" t="s">
        <v>48</v>
      </c>
      <c r="F233" s="7">
        <v>1.6E-2</v>
      </c>
      <c r="G233" s="7">
        <v>1.3220399999999999</v>
      </c>
      <c r="H233" s="44">
        <f>($F233/SUMIFS($F$6:$F$233,$A$6:$A$233,$A233,$C$6:$C$233,$C233))*SUMIFS(План!$C$3:$C$30,План!$A$3:$A$30,$A233,План!$B$3:$B$30,$C233)</f>
        <v>1.8426666666666671E-2</v>
      </c>
      <c r="I233" s="44">
        <f>($G233/SUMIFS($G$6:$G$233,$A$6:$A$233,$A233,$C$6:$C$233,$C233))*SUMIFS(План!$D$3:$D$30,План!$A$3:$A$30,$A233,План!$B$3:$B$30,$C233)</f>
        <v>1.5489902000000004</v>
      </c>
    </row>
  </sheetData>
  <autoFilter ref="A6:G233" xr:uid="{00000000-0009-0000-0000-000002000000}"/>
  <mergeCells count="3">
    <mergeCell ref="F5:G5"/>
    <mergeCell ref="H5:I5"/>
    <mergeCell ref="A2:I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P26"/>
  <sheetViews>
    <sheetView zoomScaleNormal="100" workbookViewId="0">
      <selection activeCell="A2" sqref="A2:E2"/>
    </sheetView>
  </sheetViews>
  <sheetFormatPr defaultColWidth="8.140625" defaultRowHeight="12.75" x14ac:dyDescent="0.2"/>
  <cols>
    <col min="1" max="1" width="20.140625" bestFit="1" customWidth="1"/>
    <col min="2" max="2" width="37.85546875" bestFit="1" customWidth="1"/>
    <col min="3" max="3" width="18.5703125" customWidth="1"/>
    <col min="4" max="4" width="20" bestFit="1" customWidth="1"/>
    <col min="5" max="5" width="22.5703125" bestFit="1" customWidth="1"/>
    <col min="6" max="7" width="1.42578125" customWidth="1"/>
    <col min="8" max="8" width="14.140625" customWidth="1"/>
    <col min="9" max="9" width="27.28515625" customWidth="1"/>
    <col min="10" max="10" width="17.140625" customWidth="1"/>
    <col min="11" max="229" width="12" customWidth="1"/>
    <col min="230" max="230" width="6.5703125" customWidth="1"/>
    <col min="231" max="231" width="9.85546875" bestFit="1" customWidth="1"/>
    <col min="232" max="232" width="8.140625" customWidth="1"/>
    <col min="233" max="233" width="9.85546875" bestFit="1" customWidth="1"/>
    <col min="234" max="234" width="6.5703125" customWidth="1"/>
    <col min="235" max="235" width="9.85546875" bestFit="1" customWidth="1"/>
    <col min="236" max="236" width="6.5703125" customWidth="1"/>
    <col min="237" max="237" width="9.85546875" bestFit="1" customWidth="1"/>
    <col min="238" max="238" width="8.140625" customWidth="1"/>
    <col min="239" max="239" width="9.85546875" bestFit="1" customWidth="1"/>
    <col min="240" max="240" width="6.5703125" customWidth="1"/>
    <col min="241" max="241" width="9.85546875" bestFit="1" customWidth="1"/>
    <col min="242" max="242" width="6.5703125" customWidth="1"/>
    <col min="243" max="243" width="9.85546875" bestFit="1" customWidth="1"/>
    <col min="244" max="244" width="6.5703125" customWidth="1"/>
    <col min="245" max="245" width="9.85546875" bestFit="1" customWidth="1"/>
    <col min="246" max="246" width="6.5703125" customWidth="1"/>
    <col min="247" max="247" width="9.85546875" bestFit="1" customWidth="1"/>
    <col min="248" max="248" width="8.140625" customWidth="1"/>
    <col min="249" max="249" width="9.85546875" bestFit="1" customWidth="1"/>
  </cols>
  <sheetData>
    <row r="1" spans="1:250" ht="15" x14ac:dyDescent="0.25">
      <c r="A1" s="42" t="s">
        <v>87</v>
      </c>
    </row>
    <row r="2" spans="1:250" ht="56.25" customHeight="1" x14ac:dyDescent="0.2">
      <c r="A2" s="84" t="s">
        <v>88</v>
      </c>
      <c r="B2" s="84"/>
      <c r="C2" s="84"/>
      <c r="D2" s="84"/>
      <c r="E2" s="84"/>
      <c r="N2" s="65"/>
    </row>
    <row r="3" spans="1:250" s="22" customFormat="1" ht="15" x14ac:dyDescent="0.25">
      <c r="A3" s="23"/>
      <c r="B3" s="24"/>
      <c r="C3" s="25" t="s">
        <v>67</v>
      </c>
      <c r="D3" s="24"/>
      <c r="E3" s="26"/>
      <c r="H3"/>
      <c r="I3"/>
      <c r="J3" s="54" t="s">
        <v>95</v>
      </c>
      <c r="K3"/>
      <c r="L3"/>
      <c r="N3" s="65" t="s">
        <v>102</v>
      </c>
    </row>
    <row r="4" spans="1:250" s="30" customFormat="1" ht="30" x14ac:dyDescent="0.2">
      <c r="A4" s="31" t="s">
        <v>68</v>
      </c>
      <c r="B4" s="31" t="s">
        <v>0</v>
      </c>
      <c r="C4" s="27" t="s">
        <v>91</v>
      </c>
      <c r="D4" s="28" t="s">
        <v>70</v>
      </c>
      <c r="E4" s="29" t="s">
        <v>92</v>
      </c>
      <c r="H4" s="54" t="s">
        <v>68</v>
      </c>
      <c r="I4" s="54" t="s">
        <v>0</v>
      </c>
      <c r="J4" t="s">
        <v>96</v>
      </c>
      <c r="K4" t="s">
        <v>97</v>
      </c>
      <c r="L4" s="66" t="s">
        <v>98</v>
      </c>
      <c r="M4"/>
      <c r="N4" s="65" t="s">
        <v>103</v>
      </c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</row>
    <row r="5" spans="1:250" x14ac:dyDescent="0.2">
      <c r="A5" s="3" t="s">
        <v>57</v>
      </c>
      <c r="B5" s="3" t="s">
        <v>4</v>
      </c>
      <c r="C5" s="17">
        <v>1623.5474999999999</v>
      </c>
      <c r="D5" s="20">
        <v>1639.7831896153846</v>
      </c>
      <c r="E5" s="12">
        <f>C5/D5-1</f>
        <v>-9.9011196835069315E-3</v>
      </c>
      <c r="H5" t="s">
        <v>57</v>
      </c>
      <c r="I5" t="s">
        <v>4</v>
      </c>
      <c r="J5" s="8">
        <v>1623.5474999999999</v>
      </c>
      <c r="K5" s="8">
        <v>1639.7831896153846</v>
      </c>
      <c r="L5" s="51">
        <v>-9.9011196835069315E-3</v>
      </c>
    </row>
    <row r="6" spans="1:250" ht="15" x14ac:dyDescent="0.25">
      <c r="A6" s="14" t="s">
        <v>62</v>
      </c>
      <c r="B6" s="15"/>
      <c r="C6" s="19">
        <v>1623.5474999999999</v>
      </c>
      <c r="D6" s="21">
        <v>1639.7831896153846</v>
      </c>
      <c r="E6" s="16">
        <f t="shared" ref="E6:E26" si="0">C6/D6-1</f>
        <v>-9.9011196835069315E-3</v>
      </c>
      <c r="H6" s="55" t="s">
        <v>62</v>
      </c>
      <c r="I6" s="55"/>
      <c r="J6" s="56">
        <v>1623.5474999999999</v>
      </c>
      <c r="K6" s="56">
        <v>1639.7831896153846</v>
      </c>
      <c r="L6" s="57">
        <v>-9.9011196835069315E-3</v>
      </c>
      <c r="N6" s="58"/>
    </row>
    <row r="7" spans="1:250" x14ac:dyDescent="0.2">
      <c r="A7" s="3" t="s">
        <v>58</v>
      </c>
      <c r="B7" s="3" t="s">
        <v>4</v>
      </c>
      <c r="C7" s="17">
        <v>274.17469395593861</v>
      </c>
      <c r="D7" s="20">
        <v>286.7634446020499</v>
      </c>
      <c r="E7" s="12">
        <f t="shared" si="0"/>
        <v>-4.389942610565678E-2</v>
      </c>
      <c r="H7" t="s">
        <v>58</v>
      </c>
      <c r="I7" t="s">
        <v>4</v>
      </c>
      <c r="J7" s="8">
        <v>274.17469395593861</v>
      </c>
      <c r="K7" s="8">
        <v>286.7634446020499</v>
      </c>
      <c r="L7" s="51">
        <v>-4.389942610565678E-2</v>
      </c>
    </row>
    <row r="8" spans="1:250" ht="15" x14ac:dyDescent="0.25">
      <c r="A8" s="14" t="s">
        <v>63</v>
      </c>
      <c r="B8" s="15"/>
      <c r="C8" s="19">
        <v>274.17469395593861</v>
      </c>
      <c r="D8" s="21">
        <v>286.7634446020499</v>
      </c>
      <c r="E8" s="16">
        <f t="shared" si="0"/>
        <v>-4.389942610565678E-2</v>
      </c>
      <c r="H8" s="55" t="s">
        <v>63</v>
      </c>
      <c r="I8" s="55"/>
      <c r="J8" s="56">
        <v>274.17469395593861</v>
      </c>
      <c r="K8" s="56">
        <v>286.7634446020499</v>
      </c>
      <c r="L8" s="57">
        <v>-4.389942610565678E-2</v>
      </c>
    </row>
    <row r="9" spans="1:250" x14ac:dyDescent="0.2">
      <c r="A9" s="3" t="s">
        <v>59</v>
      </c>
      <c r="B9" s="3" t="s">
        <v>43</v>
      </c>
      <c r="C9" s="17">
        <v>0.65207519999999997</v>
      </c>
      <c r="D9" s="20">
        <v>0.7014196319999999</v>
      </c>
      <c r="E9" s="12">
        <f t="shared" si="0"/>
        <v>-7.0349373967907303E-2</v>
      </c>
      <c r="H9" t="s">
        <v>59</v>
      </c>
      <c r="I9" t="s">
        <v>43</v>
      </c>
      <c r="J9" s="8">
        <v>0.65207519999999997</v>
      </c>
      <c r="K9" s="8">
        <v>0.7014196319999999</v>
      </c>
      <c r="L9" s="51">
        <v>-7.0349373967907303E-2</v>
      </c>
    </row>
    <row r="10" spans="1:250" x14ac:dyDescent="0.2">
      <c r="A10" s="4"/>
      <c r="B10" s="5" t="s">
        <v>44</v>
      </c>
      <c r="C10" s="18">
        <v>566.03885759999991</v>
      </c>
      <c r="D10" s="8">
        <v>609.77067001599994</v>
      </c>
      <c r="E10" s="13">
        <f t="shared" si="0"/>
        <v>-7.1718458375265137E-2</v>
      </c>
      <c r="I10" t="s">
        <v>44</v>
      </c>
      <c r="J10" s="8">
        <v>566.03885759999991</v>
      </c>
      <c r="K10" s="8">
        <v>609.77067001599994</v>
      </c>
      <c r="L10" s="51">
        <v>-7.1718458375265137E-2</v>
      </c>
    </row>
    <row r="11" spans="1:250" x14ac:dyDescent="0.2">
      <c r="A11" s="4"/>
      <c r="B11" s="5" t="s">
        <v>45</v>
      </c>
      <c r="C11" s="18">
        <v>412.18323076923082</v>
      </c>
      <c r="D11" s="8">
        <v>443.82689443589749</v>
      </c>
      <c r="E11" s="13">
        <f>C11/D11-1</f>
        <v>-7.1297309972361278E-2</v>
      </c>
      <c r="I11" t="s">
        <v>45</v>
      </c>
      <c r="J11" s="8">
        <v>412.18323076923082</v>
      </c>
      <c r="K11" s="8">
        <v>443.82689443589749</v>
      </c>
      <c r="L11" s="51">
        <v>-7.1297309972361278E-2</v>
      </c>
    </row>
    <row r="12" spans="1:250" x14ac:dyDescent="0.2">
      <c r="A12" s="4"/>
      <c r="B12" s="5" t="s">
        <v>46</v>
      </c>
      <c r="C12" s="18">
        <v>1141.4769395999999</v>
      </c>
      <c r="D12" s="8">
        <v>1229.0717866359998</v>
      </c>
      <c r="E12" s="13">
        <f t="shared" si="0"/>
        <v>-7.1269105668554267E-2</v>
      </c>
      <c r="I12" t="s">
        <v>46</v>
      </c>
      <c r="J12" s="8">
        <v>1141.4769395999999</v>
      </c>
      <c r="K12" s="8">
        <v>1229.0717866359998</v>
      </c>
      <c r="L12" s="51">
        <v>-7.1269105668554267E-2</v>
      </c>
    </row>
    <row r="13" spans="1:250" x14ac:dyDescent="0.2">
      <c r="A13" s="4"/>
      <c r="B13" s="5" t="s">
        <v>47</v>
      </c>
      <c r="C13" s="18">
        <v>171.33681152307693</v>
      </c>
      <c r="D13" s="8">
        <v>184.73969997061536</v>
      </c>
      <c r="E13" s="13">
        <f t="shared" si="0"/>
        <v>-7.255012566151342E-2</v>
      </c>
      <c r="I13" t="s">
        <v>47</v>
      </c>
      <c r="J13" s="8">
        <v>171.33681152307693</v>
      </c>
      <c r="K13" s="8">
        <v>184.73969997061536</v>
      </c>
      <c r="L13" s="51">
        <v>-7.255012566151342E-2</v>
      </c>
    </row>
    <row r="14" spans="1:250" ht="15" x14ac:dyDescent="0.25">
      <c r="A14" s="14" t="s">
        <v>64</v>
      </c>
      <c r="B14" s="15"/>
      <c r="C14" s="19">
        <v>2291.6879146923075</v>
      </c>
      <c r="D14" s="21">
        <v>2468.1104706905126</v>
      </c>
      <c r="E14" s="16">
        <f t="shared" si="0"/>
        <v>-7.1480818258854772E-2</v>
      </c>
      <c r="H14" s="55" t="s">
        <v>64</v>
      </c>
      <c r="I14" s="55"/>
      <c r="J14" s="56">
        <v>2291.6879146923075</v>
      </c>
      <c r="K14" s="56">
        <v>2468.1104706905126</v>
      </c>
      <c r="L14" s="57">
        <v>-7.1480818258854772E-2</v>
      </c>
    </row>
    <row r="15" spans="1:250" x14ac:dyDescent="0.2">
      <c r="A15" s="3" t="s">
        <v>60</v>
      </c>
      <c r="B15" s="3" t="s">
        <v>43</v>
      </c>
      <c r="C15" s="17">
        <v>604.72717450000005</v>
      </c>
      <c r="D15" s="20">
        <v>673.9801745685894</v>
      </c>
      <c r="E15" s="12">
        <f t="shared" si="0"/>
        <v>-0.10275228067786679</v>
      </c>
      <c r="H15" t="s">
        <v>60</v>
      </c>
      <c r="I15" t="s">
        <v>43</v>
      </c>
      <c r="J15" s="8">
        <v>604.72717450000005</v>
      </c>
      <c r="K15" s="8">
        <v>673.9801745685894</v>
      </c>
      <c r="L15" s="51">
        <v>-0.10275228067786679</v>
      </c>
    </row>
    <row r="16" spans="1:250" x14ac:dyDescent="0.2">
      <c r="A16" s="4"/>
      <c r="B16" s="5" t="s">
        <v>44</v>
      </c>
      <c r="C16" s="18">
        <v>15461.106781338896</v>
      </c>
      <c r="D16" s="8">
        <v>17211.115838235295</v>
      </c>
      <c r="E16" s="13">
        <f t="shared" si="0"/>
        <v>-0.10167900055664447</v>
      </c>
      <c r="I16" t="s">
        <v>44</v>
      </c>
      <c r="J16" s="8">
        <v>15461.106781338896</v>
      </c>
      <c r="K16" s="8">
        <v>17211.115838235295</v>
      </c>
      <c r="L16" s="51">
        <v>-0.10167900055664447</v>
      </c>
    </row>
    <row r="17" spans="1:12" x14ac:dyDescent="0.2">
      <c r="A17" s="4"/>
      <c r="B17" s="5" t="s">
        <v>45</v>
      </c>
      <c r="C17" s="18">
        <v>12068.331083330768</v>
      </c>
      <c r="D17" s="8">
        <v>13436.668858813455</v>
      </c>
      <c r="E17" s="13">
        <f t="shared" si="0"/>
        <v>-0.10183608674594669</v>
      </c>
      <c r="I17" t="s">
        <v>45</v>
      </c>
      <c r="J17" s="8">
        <v>12068.331083330768</v>
      </c>
      <c r="K17" s="8">
        <v>13436.668858813455</v>
      </c>
      <c r="L17" s="51">
        <v>-0.10183608674594669</v>
      </c>
    </row>
    <row r="18" spans="1:12" x14ac:dyDescent="0.2">
      <c r="A18" s="4"/>
      <c r="B18" s="5" t="s">
        <v>46</v>
      </c>
      <c r="C18" s="18">
        <v>414.58327012307689</v>
      </c>
      <c r="D18" s="8">
        <v>461.01151731948704</v>
      </c>
      <c r="E18" s="13">
        <f t="shared" si="0"/>
        <v>-0.10070951690396657</v>
      </c>
      <c r="I18" t="s">
        <v>46</v>
      </c>
      <c r="J18" s="8">
        <v>414.58327012307689</v>
      </c>
      <c r="K18" s="8">
        <v>461.01151731948693</v>
      </c>
      <c r="L18" s="51">
        <v>-0.10070951690396635</v>
      </c>
    </row>
    <row r="19" spans="1:12" x14ac:dyDescent="0.2">
      <c r="A19" s="4"/>
      <c r="B19" s="5" t="s">
        <v>47</v>
      </c>
      <c r="C19" s="18">
        <v>5372.8818310484739</v>
      </c>
      <c r="D19" s="8">
        <v>5968.4590328783315</v>
      </c>
      <c r="E19" s="13">
        <f t="shared" si="0"/>
        <v>-9.9787432325331049E-2</v>
      </c>
      <c r="I19" t="s">
        <v>47</v>
      </c>
      <c r="J19" s="8">
        <v>5372.8818310484739</v>
      </c>
      <c r="K19" s="8">
        <v>5968.4590328783315</v>
      </c>
      <c r="L19" s="51">
        <v>-9.9787432325331049E-2</v>
      </c>
    </row>
    <row r="20" spans="1:12" ht="15" x14ac:dyDescent="0.25">
      <c r="A20" s="14" t="s">
        <v>65</v>
      </c>
      <c r="B20" s="15"/>
      <c r="C20" s="19">
        <v>33921.630140341214</v>
      </c>
      <c r="D20" s="21">
        <v>37751.235421815159</v>
      </c>
      <c r="E20" s="16">
        <f t="shared" si="0"/>
        <v>-0.10144317765190136</v>
      </c>
      <c r="H20" s="55" t="s">
        <v>65</v>
      </c>
      <c r="I20" s="55"/>
      <c r="J20" s="56">
        <v>33921.630140341214</v>
      </c>
      <c r="K20" s="56">
        <v>37751.235421815159</v>
      </c>
      <c r="L20" s="57">
        <v>-0.10144317765190058</v>
      </c>
    </row>
    <row r="21" spans="1:12" x14ac:dyDescent="0.2">
      <c r="A21" s="3" t="s">
        <v>61</v>
      </c>
      <c r="B21" s="3" t="s">
        <v>44</v>
      </c>
      <c r="C21" s="17">
        <v>978.33600000000001</v>
      </c>
      <c r="D21" s="20">
        <v>1119.12842</v>
      </c>
      <c r="E21" s="12">
        <f t="shared" si="0"/>
        <v>-0.12580541918504762</v>
      </c>
      <c r="H21" t="s">
        <v>61</v>
      </c>
      <c r="I21" t="s">
        <v>44</v>
      </c>
      <c r="J21" s="8">
        <v>978.33600000000001</v>
      </c>
      <c r="K21" s="8">
        <v>1119.12842</v>
      </c>
      <c r="L21" s="51">
        <v>-0.12580541918504762</v>
      </c>
    </row>
    <row r="22" spans="1:12" x14ac:dyDescent="0.2">
      <c r="A22" s="4"/>
      <c r="B22" s="5" t="s">
        <v>45</v>
      </c>
      <c r="C22" s="18">
        <v>1060.8066587307692</v>
      </c>
      <c r="D22" s="8">
        <v>1212.7791715801927</v>
      </c>
      <c r="E22" s="13">
        <f t="shared" si="0"/>
        <v>-0.1253093031367043</v>
      </c>
      <c r="I22" t="s">
        <v>45</v>
      </c>
      <c r="J22" s="8">
        <v>1060.8066587307692</v>
      </c>
      <c r="K22" s="8">
        <v>1212.7791715801927</v>
      </c>
      <c r="L22" s="51">
        <v>-0.1253093031367043</v>
      </c>
    </row>
    <row r="23" spans="1:12" x14ac:dyDescent="0.2">
      <c r="A23" s="4"/>
      <c r="B23" s="5" t="s">
        <v>46</v>
      </c>
      <c r="C23" s="18">
        <v>511.05328966153843</v>
      </c>
      <c r="D23" s="8">
        <v>585.76005681830782</v>
      </c>
      <c r="E23" s="13">
        <f t="shared" si="0"/>
        <v>-0.12753817247723687</v>
      </c>
      <c r="I23" t="s">
        <v>46</v>
      </c>
      <c r="J23" s="8">
        <v>511.05328966153843</v>
      </c>
      <c r="K23" s="8">
        <v>585.76005681830782</v>
      </c>
      <c r="L23" s="51">
        <v>-0.12753817247723687</v>
      </c>
    </row>
    <row r="24" spans="1:12" x14ac:dyDescent="0.2">
      <c r="A24" s="4"/>
      <c r="B24" s="5" t="s">
        <v>47</v>
      </c>
      <c r="C24" s="18">
        <v>45.629709538461533</v>
      </c>
      <c r="D24" s="8">
        <v>52.198781572051296</v>
      </c>
      <c r="E24" s="13">
        <f t="shared" si="0"/>
        <v>-0.12584722929829895</v>
      </c>
      <c r="I24" t="s">
        <v>47</v>
      </c>
      <c r="J24" s="8">
        <v>45.629709538461533</v>
      </c>
      <c r="K24" s="8">
        <v>52.198781572051296</v>
      </c>
      <c r="L24" s="51">
        <v>-0.12584722929829895</v>
      </c>
    </row>
    <row r="25" spans="1:12" ht="15" x14ac:dyDescent="0.25">
      <c r="A25" s="14" t="s">
        <v>66</v>
      </c>
      <c r="B25" s="15"/>
      <c r="C25" s="19">
        <v>2595.825657930769</v>
      </c>
      <c r="D25" s="21">
        <v>2969.866429970552</v>
      </c>
      <c r="E25" s="16">
        <f t="shared" si="0"/>
        <v>-0.12594531803354259</v>
      </c>
      <c r="H25" s="55" t="s">
        <v>66</v>
      </c>
      <c r="I25" s="55"/>
      <c r="J25" s="56">
        <v>2595.825657930769</v>
      </c>
      <c r="K25" s="56">
        <v>2969.866429970552</v>
      </c>
      <c r="L25" s="57">
        <v>-0.12594531803354259</v>
      </c>
    </row>
    <row r="26" spans="1:12" ht="15" x14ac:dyDescent="0.25">
      <c r="A26" s="32" t="s">
        <v>56</v>
      </c>
      <c r="B26" s="33"/>
      <c r="C26" s="34">
        <v>40706.865906920226</v>
      </c>
      <c r="D26" s="35">
        <v>45115.758956693651</v>
      </c>
      <c r="E26" s="36">
        <f t="shared" si="0"/>
        <v>-9.7724013775441376E-2</v>
      </c>
      <c r="H26" t="s">
        <v>56</v>
      </c>
      <c r="J26" s="8">
        <v>40706.865906920226</v>
      </c>
      <c r="K26" s="8">
        <v>45115.758956693651</v>
      </c>
      <c r="L26" s="51">
        <v>-9.7724013775441376E-2</v>
      </c>
    </row>
  </sheetData>
  <mergeCells count="1">
    <mergeCell ref="A2:E2"/>
  </mergeCells>
  <phoneticPr fontId="2" type="noConversion"/>
  <pageMargins left="0.75" right="0.75" top="1" bottom="1" header="0.5" footer="0.5"/>
  <pageSetup paperSize="9" orientation="portrait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12"/>
  <sheetViews>
    <sheetView zoomScale="110" zoomScaleNormal="110" workbookViewId="0">
      <selection activeCell="J2" sqref="J2"/>
    </sheetView>
  </sheetViews>
  <sheetFormatPr defaultRowHeight="12.75" x14ac:dyDescent="0.2"/>
  <cols>
    <col min="1" max="1" width="14.140625" customWidth="1"/>
    <col min="2" max="2" width="8.28515625" customWidth="1"/>
    <col min="3" max="3" width="35.7109375" customWidth="1"/>
    <col min="4" max="4" width="20.140625" bestFit="1" customWidth="1"/>
    <col min="5" max="6" width="11.28515625" customWidth="1"/>
    <col min="7" max="7" width="4.140625" customWidth="1"/>
    <col min="8" max="8" width="8.28515625" customWidth="1"/>
    <col min="9" max="9" width="13.42578125" customWidth="1"/>
    <col min="10" max="10" width="24.42578125" bestFit="1" customWidth="1"/>
    <col min="11" max="11" width="18.42578125" customWidth="1"/>
  </cols>
  <sheetData>
    <row r="1" spans="1:13" ht="15" x14ac:dyDescent="0.25">
      <c r="A1" s="42" t="s">
        <v>89</v>
      </c>
    </row>
    <row r="2" spans="1:13" ht="45" customHeight="1" x14ac:dyDescent="0.2">
      <c r="A2" s="85" t="s">
        <v>93</v>
      </c>
      <c r="B2" s="85"/>
      <c r="C2" s="85"/>
      <c r="D2" s="85"/>
      <c r="E2" s="85"/>
      <c r="F2" s="85"/>
      <c r="J2" s="65" t="s">
        <v>102</v>
      </c>
    </row>
    <row r="4" spans="1:13" ht="15" x14ac:dyDescent="0.25">
      <c r="A4" s="43" t="s">
        <v>90</v>
      </c>
    </row>
    <row r="5" spans="1:13" x14ac:dyDescent="0.2">
      <c r="H5" s="59"/>
      <c r="I5" s="59"/>
      <c r="J5" s="59"/>
      <c r="K5" s="59"/>
      <c r="L5" s="60" t="s">
        <v>95</v>
      </c>
      <c r="M5" s="59"/>
    </row>
    <row r="6" spans="1:13" s="30" customFormat="1" ht="30" x14ac:dyDescent="0.2">
      <c r="A6" s="37" t="s">
        <v>68</v>
      </c>
      <c r="B6" s="37" t="s">
        <v>0</v>
      </c>
      <c r="C6" s="37" t="s">
        <v>1</v>
      </c>
      <c r="D6" s="37" t="s">
        <v>3</v>
      </c>
      <c r="E6" s="38" t="s">
        <v>91</v>
      </c>
      <c r="F6" s="38" t="s">
        <v>70</v>
      </c>
      <c r="H6" s="60" t="s">
        <v>68</v>
      </c>
      <c r="I6" s="60" t="s">
        <v>0</v>
      </c>
      <c r="J6" s="60" t="s">
        <v>1</v>
      </c>
      <c r="K6" s="60" t="s">
        <v>3</v>
      </c>
      <c r="L6" s="59" t="s">
        <v>96</v>
      </c>
      <c r="M6" s="59" t="s">
        <v>97</v>
      </c>
    </row>
    <row r="7" spans="1:13" x14ac:dyDescent="0.2">
      <c r="A7" s="6" t="s">
        <v>57</v>
      </c>
      <c r="B7" s="6" t="s">
        <v>4</v>
      </c>
      <c r="C7" s="6" t="s">
        <v>7</v>
      </c>
      <c r="D7" s="6" t="s">
        <v>6</v>
      </c>
      <c r="E7" s="7">
        <v>1.0730769230769231E-2</v>
      </c>
      <c r="F7" s="7">
        <v>1.1052692307692309E-2</v>
      </c>
      <c r="H7" s="59" t="s">
        <v>57</v>
      </c>
      <c r="I7" s="59" t="s">
        <v>4</v>
      </c>
      <c r="J7" s="59" t="s">
        <v>7</v>
      </c>
      <c r="K7" s="59" t="s">
        <v>6</v>
      </c>
      <c r="L7" s="61">
        <v>1.0730769230769231E-2</v>
      </c>
      <c r="M7" s="61">
        <v>1.1052692307692309E-2</v>
      </c>
    </row>
    <row r="8" spans="1:13" x14ac:dyDescent="0.2">
      <c r="A8" s="6" t="s">
        <v>57</v>
      </c>
      <c r="B8" s="6" t="s">
        <v>4</v>
      </c>
      <c r="C8" s="6" t="s">
        <v>9</v>
      </c>
      <c r="D8" s="6" t="s">
        <v>10</v>
      </c>
      <c r="E8" s="7">
        <v>1623.5367692307691</v>
      </c>
      <c r="F8" s="7">
        <v>1639.7721369230769</v>
      </c>
      <c r="H8" s="59" t="s">
        <v>57</v>
      </c>
      <c r="I8" s="59" t="s">
        <v>4</v>
      </c>
      <c r="J8" s="59" t="s">
        <v>9</v>
      </c>
      <c r="K8" s="59" t="s">
        <v>10</v>
      </c>
      <c r="L8" s="61">
        <v>1623.5367692307691</v>
      </c>
      <c r="M8" s="61">
        <v>1639.7721369230769</v>
      </c>
    </row>
    <row r="9" spans="1:13" x14ac:dyDescent="0.2">
      <c r="A9" s="6" t="s">
        <v>58</v>
      </c>
      <c r="B9" s="6" t="s">
        <v>4</v>
      </c>
      <c r="C9" s="6" t="s">
        <v>13</v>
      </c>
      <c r="D9" s="6" t="s">
        <v>14</v>
      </c>
      <c r="E9" s="7">
        <v>7.8421249999999993</v>
      </c>
      <c r="F9" s="7">
        <v>8.1558099999999989</v>
      </c>
      <c r="H9" s="59" t="s">
        <v>58</v>
      </c>
      <c r="I9" s="59" t="s">
        <v>4</v>
      </c>
      <c r="J9" s="59" t="s">
        <v>13</v>
      </c>
      <c r="K9" s="59" t="s">
        <v>14</v>
      </c>
      <c r="L9" s="61">
        <v>7.8421249999999993</v>
      </c>
      <c r="M9" s="61">
        <v>8.1558099999999989</v>
      </c>
    </row>
    <row r="10" spans="1:13" x14ac:dyDescent="0.2">
      <c r="A10" s="6" t="s">
        <v>58</v>
      </c>
      <c r="B10" s="6" t="s">
        <v>4</v>
      </c>
      <c r="C10" s="6" t="s">
        <v>18</v>
      </c>
      <c r="D10" s="6" t="s">
        <v>22</v>
      </c>
      <c r="E10" s="7">
        <v>62.138100000000009</v>
      </c>
      <c r="F10" s="7">
        <v>64.416497000000007</v>
      </c>
      <c r="H10" s="59" t="s">
        <v>58</v>
      </c>
      <c r="I10" s="59" t="s">
        <v>4</v>
      </c>
      <c r="J10" s="59" t="s">
        <v>18</v>
      </c>
      <c r="K10" s="59" t="s">
        <v>22</v>
      </c>
      <c r="L10" s="61">
        <v>62.138100000000009</v>
      </c>
      <c r="M10" s="61">
        <v>64.416497000000007</v>
      </c>
    </row>
    <row r="11" spans="1:13" x14ac:dyDescent="0.2">
      <c r="A11" s="6" t="s">
        <v>58</v>
      </c>
      <c r="B11" s="6" t="s">
        <v>4</v>
      </c>
      <c r="C11" s="6" t="s">
        <v>18</v>
      </c>
      <c r="D11" s="6" t="s">
        <v>16</v>
      </c>
      <c r="E11" s="7">
        <v>6.1903709999999998</v>
      </c>
      <c r="F11" s="7">
        <v>6.4173512699999993</v>
      </c>
      <c r="H11" s="59" t="s">
        <v>58</v>
      </c>
      <c r="I11" s="59" t="s">
        <v>4</v>
      </c>
      <c r="J11" s="59" t="s">
        <v>18</v>
      </c>
      <c r="K11" s="59" t="s">
        <v>16</v>
      </c>
      <c r="L11" s="61">
        <v>6.1903709999999998</v>
      </c>
      <c r="M11" s="61">
        <v>6.4173512699999993</v>
      </c>
    </row>
    <row r="12" spans="1:13" x14ac:dyDescent="0.2">
      <c r="A12" s="6" t="s">
        <v>58</v>
      </c>
      <c r="B12" s="6" t="s">
        <v>4</v>
      </c>
      <c r="C12" s="6" t="s">
        <v>18</v>
      </c>
      <c r="D12" s="6" t="s">
        <v>14</v>
      </c>
      <c r="E12" s="7">
        <v>33.7791219</v>
      </c>
      <c r="F12" s="7">
        <v>35.017689702999995</v>
      </c>
      <c r="H12" s="59" t="s">
        <v>58</v>
      </c>
      <c r="I12" s="59" t="s">
        <v>4</v>
      </c>
      <c r="J12" s="59" t="s">
        <v>18</v>
      </c>
      <c r="K12" s="59" t="s">
        <v>14</v>
      </c>
      <c r="L12" s="61">
        <v>33.7791219</v>
      </c>
      <c r="M12" s="61">
        <v>35.017689702999995</v>
      </c>
    </row>
    <row r="13" spans="1:13" x14ac:dyDescent="0.2">
      <c r="A13" s="6" t="s">
        <v>58</v>
      </c>
      <c r="B13" s="6" t="s">
        <v>4</v>
      </c>
      <c r="C13" s="6" t="s">
        <v>24</v>
      </c>
      <c r="D13" s="6" t="s">
        <v>17</v>
      </c>
      <c r="E13" s="7">
        <v>5.5826009984893332</v>
      </c>
      <c r="F13" s="7">
        <v>5.8152093734263888</v>
      </c>
      <c r="H13" s="59" t="s">
        <v>58</v>
      </c>
      <c r="I13" s="59" t="s">
        <v>4</v>
      </c>
      <c r="J13" s="59" t="s">
        <v>24</v>
      </c>
      <c r="K13" s="59" t="s">
        <v>17</v>
      </c>
      <c r="L13" s="61">
        <v>5.5826009984893332</v>
      </c>
      <c r="M13" s="61">
        <v>5.8152093734263888</v>
      </c>
    </row>
    <row r="14" spans="1:13" x14ac:dyDescent="0.2">
      <c r="A14" s="6" t="s">
        <v>58</v>
      </c>
      <c r="B14" s="6" t="s">
        <v>4</v>
      </c>
      <c r="C14" s="6" t="s">
        <v>24</v>
      </c>
      <c r="D14" s="6" t="s">
        <v>27</v>
      </c>
      <c r="E14" s="7">
        <v>5.0430513533539383</v>
      </c>
      <c r="F14" s="7">
        <v>5.2531784930770193</v>
      </c>
      <c r="H14" s="59" t="s">
        <v>58</v>
      </c>
      <c r="I14" s="59" t="s">
        <v>4</v>
      </c>
      <c r="J14" s="59" t="s">
        <v>24</v>
      </c>
      <c r="K14" s="59" t="s">
        <v>27</v>
      </c>
      <c r="L14" s="61">
        <v>5.0430513533539383</v>
      </c>
      <c r="M14" s="61">
        <v>5.2531784930770193</v>
      </c>
    </row>
    <row r="15" spans="1:13" x14ac:dyDescent="0.2">
      <c r="A15" s="6" t="s">
        <v>58</v>
      </c>
      <c r="B15" s="6" t="s">
        <v>4</v>
      </c>
      <c r="C15" s="6" t="s">
        <v>24</v>
      </c>
      <c r="D15" s="6" t="s">
        <v>14</v>
      </c>
      <c r="E15" s="7">
        <v>25.251847522357352</v>
      </c>
      <c r="F15" s="7">
        <v>26.304007835788909</v>
      </c>
      <c r="H15" s="59" t="s">
        <v>58</v>
      </c>
      <c r="I15" s="59" t="s">
        <v>4</v>
      </c>
      <c r="J15" s="59" t="s">
        <v>24</v>
      </c>
      <c r="K15" s="59" t="s">
        <v>14</v>
      </c>
      <c r="L15" s="61">
        <v>25.251847522357352</v>
      </c>
      <c r="M15" s="61">
        <v>26.304007835788909</v>
      </c>
    </row>
    <row r="16" spans="1:13" x14ac:dyDescent="0.2">
      <c r="A16" s="6" t="s">
        <v>58</v>
      </c>
      <c r="B16" s="6" t="s">
        <v>4</v>
      </c>
      <c r="C16" s="6" t="s">
        <v>28</v>
      </c>
      <c r="D16" s="6" t="s">
        <v>32</v>
      </c>
      <c r="E16" s="7">
        <v>7.3031448562703982</v>
      </c>
      <c r="F16" s="7">
        <v>7.6439582828963495</v>
      </c>
      <c r="H16" s="59" t="s">
        <v>58</v>
      </c>
      <c r="I16" s="59" t="s">
        <v>4</v>
      </c>
      <c r="J16" s="59" t="s">
        <v>28</v>
      </c>
      <c r="K16" s="59" t="s">
        <v>32</v>
      </c>
      <c r="L16" s="61">
        <v>7.3031448562703982</v>
      </c>
      <c r="M16" s="61">
        <v>7.6439582828963495</v>
      </c>
    </row>
    <row r="17" spans="1:13" x14ac:dyDescent="0.2">
      <c r="A17" s="6" t="s">
        <v>58</v>
      </c>
      <c r="B17" s="6" t="s">
        <v>4</v>
      </c>
      <c r="C17" s="6" t="s">
        <v>28</v>
      </c>
      <c r="D17" s="6" t="s">
        <v>34</v>
      </c>
      <c r="E17" s="7">
        <v>7.9268549999999989</v>
      </c>
      <c r="F17" s="7">
        <v>8.2967748999999991</v>
      </c>
      <c r="H17" s="59" t="s">
        <v>58</v>
      </c>
      <c r="I17" s="59" t="s">
        <v>4</v>
      </c>
      <c r="J17" s="59" t="s">
        <v>28</v>
      </c>
      <c r="K17" s="59" t="s">
        <v>34</v>
      </c>
      <c r="L17" s="61">
        <v>7.9268549999999989</v>
      </c>
      <c r="M17" s="61">
        <v>8.2967748999999991</v>
      </c>
    </row>
    <row r="18" spans="1:13" x14ac:dyDescent="0.2">
      <c r="A18" s="6" t="s">
        <v>58</v>
      </c>
      <c r="B18" s="6" t="s">
        <v>4</v>
      </c>
      <c r="C18" s="6" t="s">
        <v>28</v>
      </c>
      <c r="D18" s="6" t="s">
        <v>30</v>
      </c>
      <c r="E18" s="7">
        <v>7.9353973652802523</v>
      </c>
      <c r="F18" s="7">
        <v>8.3057159089933297</v>
      </c>
      <c r="H18" s="59" t="s">
        <v>58</v>
      </c>
      <c r="I18" s="59" t="s">
        <v>4</v>
      </c>
      <c r="J18" s="59" t="s">
        <v>28</v>
      </c>
      <c r="K18" s="59" t="s">
        <v>30</v>
      </c>
      <c r="L18" s="61">
        <v>7.9353973652802523</v>
      </c>
      <c r="M18" s="61">
        <v>8.3057159089933297</v>
      </c>
    </row>
    <row r="19" spans="1:13" x14ac:dyDescent="0.2">
      <c r="A19" s="6" t="s">
        <v>58</v>
      </c>
      <c r="B19" s="6" t="s">
        <v>4</v>
      </c>
      <c r="C19" s="6" t="s">
        <v>28</v>
      </c>
      <c r="D19" s="6" t="s">
        <v>31</v>
      </c>
      <c r="E19" s="7">
        <v>2.3325</v>
      </c>
      <c r="F19" s="7">
        <v>2.4413500000000004</v>
      </c>
      <c r="H19" s="59" t="s">
        <v>58</v>
      </c>
      <c r="I19" s="59" t="s">
        <v>4</v>
      </c>
      <c r="J19" s="59" t="s">
        <v>28</v>
      </c>
      <c r="K19" s="59" t="s">
        <v>31</v>
      </c>
      <c r="L19" s="61">
        <v>2.3325</v>
      </c>
      <c r="M19" s="61">
        <v>2.4413500000000004</v>
      </c>
    </row>
    <row r="20" spans="1:13" x14ac:dyDescent="0.2">
      <c r="A20" s="6" t="s">
        <v>58</v>
      </c>
      <c r="B20" s="6" t="s">
        <v>4</v>
      </c>
      <c r="C20" s="6" t="s">
        <v>28</v>
      </c>
      <c r="D20" s="6" t="s">
        <v>27</v>
      </c>
      <c r="E20" s="7">
        <v>2.1260000000000003</v>
      </c>
      <c r="F20" s="7">
        <v>2.2252133333333335</v>
      </c>
      <c r="H20" s="59" t="s">
        <v>58</v>
      </c>
      <c r="I20" s="59" t="s">
        <v>4</v>
      </c>
      <c r="J20" s="59" t="s">
        <v>28</v>
      </c>
      <c r="K20" s="59" t="s">
        <v>27</v>
      </c>
      <c r="L20" s="61">
        <v>2.1260000000000003</v>
      </c>
      <c r="M20" s="61">
        <v>2.2252133333333335</v>
      </c>
    </row>
    <row r="21" spans="1:13" x14ac:dyDescent="0.2">
      <c r="A21" s="6" t="s">
        <v>58</v>
      </c>
      <c r="B21" s="6" t="s">
        <v>4</v>
      </c>
      <c r="C21" s="6" t="s">
        <v>28</v>
      </c>
      <c r="D21" s="6" t="s">
        <v>14</v>
      </c>
      <c r="E21" s="7">
        <v>23.146281575571983</v>
      </c>
      <c r="F21" s="7">
        <v>24.226441382432011</v>
      </c>
      <c r="H21" s="59" t="s">
        <v>58</v>
      </c>
      <c r="I21" s="59" t="s">
        <v>4</v>
      </c>
      <c r="J21" s="59" t="s">
        <v>28</v>
      </c>
      <c r="K21" s="59" t="s">
        <v>14</v>
      </c>
      <c r="L21" s="61">
        <v>23.146281575571983</v>
      </c>
      <c r="M21" s="61">
        <v>24.226441382432011</v>
      </c>
    </row>
    <row r="22" spans="1:13" x14ac:dyDescent="0.2">
      <c r="A22" s="6" t="s">
        <v>58</v>
      </c>
      <c r="B22" s="6" t="s">
        <v>4</v>
      </c>
      <c r="C22" s="6" t="s">
        <v>7</v>
      </c>
      <c r="D22" s="6" t="s">
        <v>5</v>
      </c>
      <c r="E22" s="7">
        <v>0.16692307692307695</v>
      </c>
      <c r="F22" s="7">
        <v>0.17554743589743591</v>
      </c>
      <c r="H22" s="59" t="s">
        <v>58</v>
      </c>
      <c r="I22" s="59" t="s">
        <v>4</v>
      </c>
      <c r="J22" s="59" t="s">
        <v>7</v>
      </c>
      <c r="K22" s="59" t="s">
        <v>5</v>
      </c>
      <c r="L22" s="61">
        <v>0.16692307692307695</v>
      </c>
      <c r="M22" s="61">
        <v>0.17554743589743591</v>
      </c>
    </row>
    <row r="23" spans="1:13" x14ac:dyDescent="0.2">
      <c r="A23" s="6" t="s">
        <v>58</v>
      </c>
      <c r="B23" s="6" t="s">
        <v>4</v>
      </c>
      <c r="C23" s="6" t="s">
        <v>7</v>
      </c>
      <c r="D23" s="6" t="s">
        <v>6</v>
      </c>
      <c r="E23" s="7">
        <v>5.6571999999999996</v>
      </c>
      <c r="F23" s="7">
        <v>5.9494886666666655</v>
      </c>
      <c r="H23" s="59" t="s">
        <v>58</v>
      </c>
      <c r="I23" s="59" t="s">
        <v>4</v>
      </c>
      <c r="J23" s="59" t="s">
        <v>7</v>
      </c>
      <c r="K23" s="59" t="s">
        <v>6</v>
      </c>
      <c r="L23" s="61">
        <v>5.6571999999999996</v>
      </c>
      <c r="M23" s="61">
        <v>5.9494886666666655</v>
      </c>
    </row>
    <row r="24" spans="1:13" x14ac:dyDescent="0.2">
      <c r="A24" s="6" t="s">
        <v>58</v>
      </c>
      <c r="B24" s="6" t="s">
        <v>4</v>
      </c>
      <c r="C24" s="6" t="s">
        <v>9</v>
      </c>
      <c r="D24" s="6" t="s">
        <v>17</v>
      </c>
      <c r="E24" s="7">
        <v>1.4027364000000002</v>
      </c>
      <c r="F24" s="7">
        <v>1.4822247960000003</v>
      </c>
      <c r="H24" s="59" t="s">
        <v>58</v>
      </c>
      <c r="I24" s="59" t="s">
        <v>4</v>
      </c>
      <c r="J24" s="59" t="s">
        <v>9</v>
      </c>
      <c r="K24" s="59" t="s">
        <v>17</v>
      </c>
      <c r="L24" s="61">
        <v>1.4027364000000002</v>
      </c>
      <c r="M24" s="61">
        <v>1.4822247960000003</v>
      </c>
    </row>
    <row r="25" spans="1:13" x14ac:dyDescent="0.2">
      <c r="A25" s="6" t="s">
        <v>58</v>
      </c>
      <c r="B25" s="6" t="s">
        <v>4</v>
      </c>
      <c r="C25" s="6" t="s">
        <v>9</v>
      </c>
      <c r="D25" s="6" t="s">
        <v>30</v>
      </c>
      <c r="E25" s="7">
        <v>5.4881305999999999</v>
      </c>
      <c r="F25" s="7">
        <v>5.7991246673333334</v>
      </c>
      <c r="H25" s="59" t="s">
        <v>58</v>
      </c>
      <c r="I25" s="59" t="s">
        <v>4</v>
      </c>
      <c r="J25" s="59" t="s">
        <v>9</v>
      </c>
      <c r="K25" s="59" t="s">
        <v>30</v>
      </c>
      <c r="L25" s="61">
        <v>5.4881305999999999</v>
      </c>
      <c r="M25" s="61">
        <v>5.7991246673333334</v>
      </c>
    </row>
    <row r="26" spans="1:13" x14ac:dyDescent="0.2">
      <c r="A26" s="6" t="s">
        <v>58</v>
      </c>
      <c r="B26" s="6" t="s">
        <v>4</v>
      </c>
      <c r="C26" s="6" t="s">
        <v>9</v>
      </c>
      <c r="D26" s="6" t="s">
        <v>6</v>
      </c>
      <c r="E26" s="7">
        <v>2.5430000000000001</v>
      </c>
      <c r="F26" s="7">
        <v>2.6871033333333338</v>
      </c>
      <c r="H26" s="59" t="s">
        <v>58</v>
      </c>
      <c r="I26" s="59" t="s">
        <v>4</v>
      </c>
      <c r="J26" s="59" t="s">
        <v>9</v>
      </c>
      <c r="K26" s="59" t="s">
        <v>6</v>
      </c>
      <c r="L26" s="61">
        <v>2.5430000000000001</v>
      </c>
      <c r="M26" s="61">
        <v>2.6871033333333338</v>
      </c>
    </row>
    <row r="27" spans="1:13" x14ac:dyDescent="0.2">
      <c r="A27" s="6" t="s">
        <v>58</v>
      </c>
      <c r="B27" s="6" t="s">
        <v>4</v>
      </c>
      <c r="C27" s="6" t="s">
        <v>9</v>
      </c>
      <c r="D27" s="6" t="s">
        <v>11</v>
      </c>
      <c r="E27" s="7">
        <v>12.53375</v>
      </c>
      <c r="F27" s="7">
        <v>13.243995833333333</v>
      </c>
      <c r="H27" s="59" t="s">
        <v>58</v>
      </c>
      <c r="I27" s="59" t="s">
        <v>4</v>
      </c>
      <c r="J27" s="59" t="s">
        <v>9</v>
      </c>
      <c r="K27" s="59" t="s">
        <v>11</v>
      </c>
      <c r="L27" s="61">
        <v>12.53375</v>
      </c>
      <c r="M27" s="61">
        <v>13.243995833333333</v>
      </c>
    </row>
    <row r="28" spans="1:13" x14ac:dyDescent="0.2">
      <c r="A28" s="6" t="s">
        <v>58</v>
      </c>
      <c r="B28" s="6" t="s">
        <v>4</v>
      </c>
      <c r="C28" s="6" t="s">
        <v>9</v>
      </c>
      <c r="D28" s="6" t="s">
        <v>12</v>
      </c>
      <c r="E28" s="7">
        <v>1.829</v>
      </c>
      <c r="F28" s="7">
        <v>1.9326433333333335</v>
      </c>
      <c r="H28" s="59" t="s">
        <v>58</v>
      </c>
      <c r="I28" s="59" t="s">
        <v>4</v>
      </c>
      <c r="J28" s="59" t="s">
        <v>9</v>
      </c>
      <c r="K28" s="59" t="s">
        <v>12</v>
      </c>
      <c r="L28" s="61">
        <v>1.829</v>
      </c>
      <c r="M28" s="61">
        <v>1.9326433333333335</v>
      </c>
    </row>
    <row r="29" spans="1:13" x14ac:dyDescent="0.2">
      <c r="A29" s="6" t="s">
        <v>58</v>
      </c>
      <c r="B29" s="6" t="s">
        <v>4</v>
      </c>
      <c r="C29" s="6" t="s">
        <v>36</v>
      </c>
      <c r="D29" s="6" t="s">
        <v>32</v>
      </c>
      <c r="E29" s="7">
        <v>0.99913499999999988</v>
      </c>
      <c r="F29" s="7">
        <v>1.0607483249999998</v>
      </c>
      <c r="H29" s="59" t="s">
        <v>58</v>
      </c>
      <c r="I29" s="59" t="s">
        <v>4</v>
      </c>
      <c r="J29" s="59" t="s">
        <v>36</v>
      </c>
      <c r="K29" s="59" t="s">
        <v>32</v>
      </c>
      <c r="L29" s="61">
        <v>0.99913499999999988</v>
      </c>
      <c r="M29" s="61">
        <v>1.0607483249999998</v>
      </c>
    </row>
    <row r="30" spans="1:13" x14ac:dyDescent="0.2">
      <c r="A30" s="6" t="s">
        <v>58</v>
      </c>
      <c r="B30" s="6" t="s">
        <v>4</v>
      </c>
      <c r="C30" s="6" t="s">
        <v>36</v>
      </c>
      <c r="D30" s="6" t="s">
        <v>30</v>
      </c>
      <c r="E30" s="7">
        <v>13.754100000000001</v>
      </c>
      <c r="F30" s="7">
        <v>14.6022695</v>
      </c>
      <c r="H30" s="59" t="s">
        <v>58</v>
      </c>
      <c r="I30" s="59" t="s">
        <v>4</v>
      </c>
      <c r="J30" s="59" t="s">
        <v>36</v>
      </c>
      <c r="K30" s="59" t="s">
        <v>30</v>
      </c>
      <c r="L30" s="61">
        <v>13.754100000000001</v>
      </c>
      <c r="M30" s="61">
        <v>14.6022695</v>
      </c>
    </row>
    <row r="31" spans="1:13" x14ac:dyDescent="0.2">
      <c r="A31" s="6" t="s">
        <v>58</v>
      </c>
      <c r="B31" s="6" t="s">
        <v>4</v>
      </c>
      <c r="C31" s="6" t="s">
        <v>36</v>
      </c>
      <c r="D31" s="6" t="s">
        <v>5</v>
      </c>
      <c r="E31" s="7">
        <v>2.3475999999999999</v>
      </c>
      <c r="F31" s="7">
        <v>2.4923686666666667</v>
      </c>
      <c r="H31" s="59" t="s">
        <v>58</v>
      </c>
      <c r="I31" s="59" t="s">
        <v>4</v>
      </c>
      <c r="J31" s="59" t="s">
        <v>36</v>
      </c>
      <c r="K31" s="59" t="s">
        <v>5</v>
      </c>
      <c r="L31" s="61">
        <v>2.3475999999999999</v>
      </c>
      <c r="M31" s="61">
        <v>2.4923686666666667</v>
      </c>
    </row>
    <row r="32" spans="1:13" x14ac:dyDescent="0.2">
      <c r="A32" s="6" t="s">
        <v>58</v>
      </c>
      <c r="B32" s="6" t="s">
        <v>4</v>
      </c>
      <c r="C32" s="6" t="s">
        <v>36</v>
      </c>
      <c r="D32" s="6" t="s">
        <v>14</v>
      </c>
      <c r="E32" s="7">
        <v>18.807580000000002</v>
      </c>
      <c r="F32" s="7">
        <v>19.967380766666668</v>
      </c>
      <c r="H32" s="59" t="s">
        <v>58</v>
      </c>
      <c r="I32" s="59" t="s">
        <v>4</v>
      </c>
      <c r="J32" s="59" t="s">
        <v>36</v>
      </c>
      <c r="K32" s="59" t="s">
        <v>14</v>
      </c>
      <c r="L32" s="61">
        <v>18.807580000000002</v>
      </c>
      <c r="M32" s="61">
        <v>19.967380766666668</v>
      </c>
    </row>
    <row r="33" spans="1:13" x14ac:dyDescent="0.2">
      <c r="A33" s="6" t="s">
        <v>58</v>
      </c>
      <c r="B33" s="6" t="s">
        <v>4</v>
      </c>
      <c r="C33" s="6" t="s">
        <v>40</v>
      </c>
      <c r="D33" s="6" t="s">
        <v>42</v>
      </c>
      <c r="E33" s="7">
        <v>10.982100000000003</v>
      </c>
      <c r="F33" s="7">
        <v>11.714240000000002</v>
      </c>
      <c r="H33" s="59" t="s">
        <v>58</v>
      </c>
      <c r="I33" s="59" t="s">
        <v>4</v>
      </c>
      <c r="J33" s="59" t="s">
        <v>40</v>
      </c>
      <c r="K33" s="59" t="s">
        <v>42</v>
      </c>
      <c r="L33" s="61">
        <v>10.982100000000003</v>
      </c>
      <c r="M33" s="61">
        <v>11.714240000000002</v>
      </c>
    </row>
    <row r="34" spans="1:13" x14ac:dyDescent="0.2">
      <c r="A34" s="6" t="s">
        <v>58</v>
      </c>
      <c r="B34" s="6" t="s">
        <v>4</v>
      </c>
      <c r="C34" s="6" t="s">
        <v>40</v>
      </c>
      <c r="D34" s="6" t="s">
        <v>30</v>
      </c>
      <c r="E34" s="7">
        <v>1.0660423076923078</v>
      </c>
      <c r="F34" s="7">
        <v>1.1371117948717948</v>
      </c>
      <c r="H34" s="59" t="s">
        <v>58</v>
      </c>
      <c r="I34" s="59" t="s">
        <v>4</v>
      </c>
      <c r="J34" s="59" t="s">
        <v>40</v>
      </c>
      <c r="K34" s="59" t="s">
        <v>30</v>
      </c>
      <c r="L34" s="61">
        <v>1.0660423076923078</v>
      </c>
      <c r="M34" s="61">
        <v>1.1371117948717948</v>
      </c>
    </row>
    <row r="35" spans="1:13" x14ac:dyDescent="0.2">
      <c r="A35" s="6" t="s">
        <v>59</v>
      </c>
      <c r="B35" s="6" t="s">
        <v>43</v>
      </c>
      <c r="C35" s="6" t="s">
        <v>28</v>
      </c>
      <c r="D35" s="6" t="s">
        <v>30</v>
      </c>
      <c r="E35" s="7">
        <v>0.26400000000000001</v>
      </c>
      <c r="F35" s="7">
        <v>0.28291999999999995</v>
      </c>
      <c r="H35" s="59" t="s">
        <v>59</v>
      </c>
      <c r="I35" s="59" t="s">
        <v>43</v>
      </c>
      <c r="J35" s="59" t="s">
        <v>28</v>
      </c>
      <c r="K35" s="59" t="s">
        <v>30</v>
      </c>
      <c r="L35" s="61">
        <v>0.26400000000000001</v>
      </c>
      <c r="M35" s="61">
        <v>0.28291999999999995</v>
      </c>
    </row>
    <row r="36" spans="1:13" x14ac:dyDescent="0.2">
      <c r="A36" s="6" t="s">
        <v>59</v>
      </c>
      <c r="B36" s="6" t="s">
        <v>43</v>
      </c>
      <c r="C36" s="6" t="s">
        <v>9</v>
      </c>
      <c r="D36" s="6" t="s">
        <v>30</v>
      </c>
      <c r="E36" s="7">
        <v>0.25367519999999999</v>
      </c>
      <c r="F36" s="7">
        <v>0.27312363200000001</v>
      </c>
      <c r="H36" s="59" t="s">
        <v>59</v>
      </c>
      <c r="I36" s="59" t="s">
        <v>43</v>
      </c>
      <c r="J36" s="59" t="s">
        <v>9</v>
      </c>
      <c r="K36" s="59" t="s">
        <v>30</v>
      </c>
      <c r="L36" s="61">
        <v>0.25367519999999999</v>
      </c>
      <c r="M36" s="61">
        <v>0.27312363200000001</v>
      </c>
    </row>
    <row r="37" spans="1:13" x14ac:dyDescent="0.2">
      <c r="A37" s="6" t="s">
        <v>59</v>
      </c>
      <c r="B37" s="6" t="s">
        <v>43</v>
      </c>
      <c r="C37" s="6" t="s">
        <v>36</v>
      </c>
      <c r="D37" s="6" t="s">
        <v>30</v>
      </c>
      <c r="E37" s="7">
        <v>0.13439999999999999</v>
      </c>
      <c r="F37" s="7">
        <v>0.14537599999999998</v>
      </c>
      <c r="H37" s="59" t="s">
        <v>59</v>
      </c>
      <c r="I37" s="59" t="s">
        <v>43</v>
      </c>
      <c r="J37" s="59" t="s">
        <v>36</v>
      </c>
      <c r="K37" s="59" t="s">
        <v>30</v>
      </c>
      <c r="L37" s="61">
        <v>0.13439999999999999</v>
      </c>
      <c r="M37" s="61">
        <v>0.14537599999999998</v>
      </c>
    </row>
    <row r="38" spans="1:13" x14ac:dyDescent="0.2">
      <c r="A38" s="6" t="s">
        <v>59</v>
      </c>
      <c r="B38" s="6" t="s">
        <v>44</v>
      </c>
      <c r="C38" s="6" t="s">
        <v>28</v>
      </c>
      <c r="D38" s="6" t="s">
        <v>30</v>
      </c>
      <c r="E38" s="7">
        <v>137.19999999999999</v>
      </c>
      <c r="F38" s="7">
        <v>147.03266666666661</v>
      </c>
      <c r="H38" s="59" t="s">
        <v>59</v>
      </c>
      <c r="I38" s="59" t="s">
        <v>44</v>
      </c>
      <c r="J38" s="59" t="s">
        <v>28</v>
      </c>
      <c r="K38" s="59" t="s">
        <v>30</v>
      </c>
      <c r="L38" s="61">
        <v>137.19999999999999</v>
      </c>
      <c r="M38" s="61">
        <v>147.03266666666661</v>
      </c>
    </row>
    <row r="39" spans="1:13" x14ac:dyDescent="0.2">
      <c r="A39" s="6" t="s">
        <v>59</v>
      </c>
      <c r="B39" s="6" t="s">
        <v>44</v>
      </c>
      <c r="C39" s="6" t="s">
        <v>9</v>
      </c>
      <c r="D39" s="6" t="s">
        <v>30</v>
      </c>
      <c r="E39" s="7">
        <v>242.33885759999998</v>
      </c>
      <c r="F39" s="7">
        <v>260.91817001600003</v>
      </c>
      <c r="H39" s="59" t="s">
        <v>59</v>
      </c>
      <c r="I39" s="59" t="s">
        <v>44</v>
      </c>
      <c r="J39" s="59" t="s">
        <v>9</v>
      </c>
      <c r="K39" s="59" t="s">
        <v>30</v>
      </c>
      <c r="L39" s="61">
        <v>242.33885759999998</v>
      </c>
      <c r="M39" s="61">
        <v>260.91817001600003</v>
      </c>
    </row>
    <row r="40" spans="1:13" x14ac:dyDescent="0.2">
      <c r="A40" s="6" t="s">
        <v>59</v>
      </c>
      <c r="B40" s="6" t="s">
        <v>44</v>
      </c>
      <c r="C40" s="6" t="s">
        <v>36</v>
      </c>
      <c r="D40" s="6" t="s">
        <v>30</v>
      </c>
      <c r="E40" s="7">
        <v>168.7</v>
      </c>
      <c r="F40" s="7">
        <v>182.47716666666665</v>
      </c>
      <c r="H40" s="59" t="s">
        <v>59</v>
      </c>
      <c r="I40" s="59" t="s">
        <v>44</v>
      </c>
      <c r="J40" s="59" t="s">
        <v>36</v>
      </c>
      <c r="K40" s="59" t="s">
        <v>30</v>
      </c>
      <c r="L40" s="61">
        <v>168.7</v>
      </c>
      <c r="M40" s="61">
        <v>182.47716666666665</v>
      </c>
    </row>
    <row r="41" spans="1:13" x14ac:dyDescent="0.2">
      <c r="A41" s="6" t="s">
        <v>59</v>
      </c>
      <c r="B41" s="6" t="s">
        <v>44</v>
      </c>
      <c r="C41" s="6" t="s">
        <v>40</v>
      </c>
      <c r="D41" s="6" t="s">
        <v>30</v>
      </c>
      <c r="E41" s="7">
        <v>17.8</v>
      </c>
      <c r="F41" s="7">
        <v>19.342666666666666</v>
      </c>
      <c r="H41" s="59" t="s">
        <v>59</v>
      </c>
      <c r="I41" s="59" t="s">
        <v>44</v>
      </c>
      <c r="J41" s="59" t="s">
        <v>40</v>
      </c>
      <c r="K41" s="59" t="s">
        <v>30</v>
      </c>
      <c r="L41" s="61">
        <v>17.8</v>
      </c>
      <c r="M41" s="61">
        <v>19.342666666666666</v>
      </c>
    </row>
    <row r="42" spans="1:13" x14ac:dyDescent="0.2">
      <c r="A42" s="6" t="s">
        <v>59</v>
      </c>
      <c r="B42" s="6" t="s">
        <v>45</v>
      </c>
      <c r="C42" s="6" t="s">
        <v>28</v>
      </c>
      <c r="D42" s="6" t="s">
        <v>30</v>
      </c>
      <c r="E42" s="7">
        <v>101.4922</v>
      </c>
      <c r="F42" s="7">
        <v>108.76580766666663</v>
      </c>
      <c r="H42" s="59" t="s">
        <v>59</v>
      </c>
      <c r="I42" s="59" t="s">
        <v>45</v>
      </c>
      <c r="J42" s="59" t="s">
        <v>28</v>
      </c>
      <c r="K42" s="59" t="s">
        <v>30</v>
      </c>
      <c r="L42" s="61">
        <v>101.4922</v>
      </c>
      <c r="M42" s="61">
        <v>108.76580766666663</v>
      </c>
    </row>
    <row r="43" spans="1:13" x14ac:dyDescent="0.2">
      <c r="A43" s="6" t="s">
        <v>59</v>
      </c>
      <c r="B43" s="6" t="s">
        <v>45</v>
      </c>
      <c r="C43" s="6" t="s">
        <v>9</v>
      </c>
      <c r="D43" s="6" t="s">
        <v>30</v>
      </c>
      <c r="E43" s="7">
        <v>205</v>
      </c>
      <c r="F43" s="7">
        <v>220.7166666666667</v>
      </c>
      <c r="H43" s="59" t="s">
        <v>59</v>
      </c>
      <c r="I43" s="59" t="s">
        <v>45</v>
      </c>
      <c r="J43" s="59" t="s">
        <v>9</v>
      </c>
      <c r="K43" s="59" t="s">
        <v>30</v>
      </c>
      <c r="L43" s="61">
        <v>205</v>
      </c>
      <c r="M43" s="61">
        <v>220.7166666666667</v>
      </c>
    </row>
    <row r="44" spans="1:13" x14ac:dyDescent="0.2">
      <c r="A44" s="6" t="s">
        <v>59</v>
      </c>
      <c r="B44" s="6" t="s">
        <v>45</v>
      </c>
      <c r="C44" s="6" t="s">
        <v>36</v>
      </c>
      <c r="D44" s="6" t="s">
        <v>30</v>
      </c>
      <c r="E44" s="7">
        <v>101.3</v>
      </c>
      <c r="F44" s="7">
        <v>109.57283333333332</v>
      </c>
      <c r="H44" s="59" t="s">
        <v>59</v>
      </c>
      <c r="I44" s="59" t="s">
        <v>45</v>
      </c>
      <c r="J44" s="59" t="s">
        <v>36</v>
      </c>
      <c r="K44" s="59" t="s">
        <v>30</v>
      </c>
      <c r="L44" s="61">
        <v>101.3</v>
      </c>
      <c r="M44" s="61">
        <v>109.57283333333332</v>
      </c>
    </row>
    <row r="45" spans="1:13" x14ac:dyDescent="0.2">
      <c r="A45" s="6" t="s">
        <v>59</v>
      </c>
      <c r="B45" s="6" t="s">
        <v>45</v>
      </c>
      <c r="C45" s="6" t="s">
        <v>40</v>
      </c>
      <c r="D45" s="6" t="s">
        <v>30</v>
      </c>
      <c r="E45" s="7">
        <v>4.3910307692307677</v>
      </c>
      <c r="F45" s="7">
        <v>4.7715867692307672</v>
      </c>
      <c r="H45" s="59" t="s">
        <v>59</v>
      </c>
      <c r="I45" s="59" t="s">
        <v>45</v>
      </c>
      <c r="J45" s="59" t="s">
        <v>40</v>
      </c>
      <c r="K45" s="59" t="s">
        <v>30</v>
      </c>
      <c r="L45" s="61">
        <v>4.3910307692307677</v>
      </c>
      <c r="M45" s="61">
        <v>4.7715867692307672</v>
      </c>
    </row>
    <row r="46" spans="1:13" x14ac:dyDescent="0.2">
      <c r="A46" s="6" t="s">
        <v>59</v>
      </c>
      <c r="B46" s="6" t="s">
        <v>46</v>
      </c>
      <c r="C46" s="6" t="s">
        <v>28</v>
      </c>
      <c r="D46" s="6" t="s">
        <v>30</v>
      </c>
      <c r="E46" s="7">
        <v>39.390599999999999</v>
      </c>
      <c r="F46" s="7">
        <v>42.213592999999989</v>
      </c>
      <c r="H46" s="59" t="s">
        <v>59</v>
      </c>
      <c r="I46" s="59" t="s">
        <v>46</v>
      </c>
      <c r="J46" s="59" t="s">
        <v>28</v>
      </c>
      <c r="K46" s="59" t="s">
        <v>30</v>
      </c>
      <c r="L46" s="61">
        <v>39.390599999999999</v>
      </c>
      <c r="M46" s="61">
        <v>42.213592999999989</v>
      </c>
    </row>
    <row r="47" spans="1:13" x14ac:dyDescent="0.2">
      <c r="A47" s="6" t="s">
        <v>59</v>
      </c>
      <c r="B47" s="6" t="s">
        <v>46</v>
      </c>
      <c r="C47" s="6" t="s">
        <v>9</v>
      </c>
      <c r="D47" s="6" t="s">
        <v>30</v>
      </c>
      <c r="E47" s="7">
        <v>1046.3727395999999</v>
      </c>
      <c r="F47" s="7">
        <v>1126.594649636</v>
      </c>
      <c r="H47" s="59" t="s">
        <v>59</v>
      </c>
      <c r="I47" s="59" t="s">
        <v>46</v>
      </c>
      <c r="J47" s="59" t="s">
        <v>9</v>
      </c>
      <c r="K47" s="59" t="s">
        <v>30</v>
      </c>
      <c r="L47" s="61">
        <v>1046.3727395999999</v>
      </c>
      <c r="M47" s="61">
        <v>1126.594649636</v>
      </c>
    </row>
    <row r="48" spans="1:13" x14ac:dyDescent="0.2">
      <c r="A48" s="6" t="s">
        <v>59</v>
      </c>
      <c r="B48" s="6" t="s">
        <v>46</v>
      </c>
      <c r="C48" s="6" t="s">
        <v>36</v>
      </c>
      <c r="D48" s="6" t="s">
        <v>30</v>
      </c>
      <c r="E48" s="7">
        <v>55.713600000000007</v>
      </c>
      <c r="F48" s="7">
        <v>60.26354400000001</v>
      </c>
      <c r="H48" s="59" t="s">
        <v>59</v>
      </c>
      <c r="I48" s="59" t="s">
        <v>46</v>
      </c>
      <c r="J48" s="59" t="s">
        <v>36</v>
      </c>
      <c r="K48" s="59" t="s">
        <v>30</v>
      </c>
      <c r="L48" s="61">
        <v>55.713600000000007</v>
      </c>
      <c r="M48" s="61">
        <v>60.26354400000001</v>
      </c>
    </row>
    <row r="49" spans="1:13" x14ac:dyDescent="0.2">
      <c r="A49" s="6" t="s">
        <v>59</v>
      </c>
      <c r="B49" s="6" t="s">
        <v>47</v>
      </c>
      <c r="C49" s="6" t="s">
        <v>28</v>
      </c>
      <c r="D49" s="6" t="s">
        <v>30</v>
      </c>
      <c r="E49" s="7">
        <v>41.392800000000001</v>
      </c>
      <c r="F49" s="7">
        <v>44.359283999999995</v>
      </c>
      <c r="H49" s="59" t="s">
        <v>59</v>
      </c>
      <c r="I49" s="59" t="s">
        <v>47</v>
      </c>
      <c r="J49" s="59" t="s">
        <v>28</v>
      </c>
      <c r="K49" s="59" t="s">
        <v>30</v>
      </c>
      <c r="L49" s="61">
        <v>41.392800000000001</v>
      </c>
      <c r="M49" s="61">
        <v>44.359283999999995</v>
      </c>
    </row>
    <row r="50" spans="1:13" x14ac:dyDescent="0.2">
      <c r="A50" s="6" t="s">
        <v>59</v>
      </c>
      <c r="B50" s="6" t="s">
        <v>47</v>
      </c>
      <c r="C50" s="6" t="s">
        <v>9</v>
      </c>
      <c r="D50" s="6" t="s">
        <v>30</v>
      </c>
      <c r="E50" s="7">
        <v>39.812288446153836</v>
      </c>
      <c r="F50" s="7">
        <v>42.864563893692299</v>
      </c>
      <c r="H50" s="59" t="s">
        <v>59</v>
      </c>
      <c r="I50" s="59" t="s">
        <v>47</v>
      </c>
      <c r="J50" s="59" t="s">
        <v>9</v>
      </c>
      <c r="K50" s="59" t="s">
        <v>30</v>
      </c>
      <c r="L50" s="61">
        <v>39.812288446153836</v>
      </c>
      <c r="M50" s="61">
        <v>42.864563893692299</v>
      </c>
    </row>
    <row r="51" spans="1:13" x14ac:dyDescent="0.2">
      <c r="A51" s="6" t="s">
        <v>59</v>
      </c>
      <c r="B51" s="6" t="s">
        <v>47</v>
      </c>
      <c r="C51" s="6" t="s">
        <v>36</v>
      </c>
      <c r="D51" s="6" t="s">
        <v>30</v>
      </c>
      <c r="E51" s="7">
        <v>85.457400000000007</v>
      </c>
      <c r="F51" s="7">
        <v>92.436420999999996</v>
      </c>
      <c r="H51" s="59" t="s">
        <v>59</v>
      </c>
      <c r="I51" s="59" t="s">
        <v>47</v>
      </c>
      <c r="J51" s="59" t="s">
        <v>36</v>
      </c>
      <c r="K51" s="59" t="s">
        <v>30</v>
      </c>
      <c r="L51" s="61">
        <v>85.457400000000007</v>
      </c>
      <c r="M51" s="61">
        <v>92.436420999999996</v>
      </c>
    </row>
    <row r="52" spans="1:13" x14ac:dyDescent="0.2">
      <c r="A52" s="6" t="s">
        <v>59</v>
      </c>
      <c r="B52" s="6" t="s">
        <v>47</v>
      </c>
      <c r="C52" s="6" t="s">
        <v>40</v>
      </c>
      <c r="D52" s="6" t="s">
        <v>30</v>
      </c>
      <c r="E52" s="7">
        <v>4.674323076923077</v>
      </c>
      <c r="F52" s="7">
        <v>5.0794310769230764</v>
      </c>
      <c r="H52" s="59" t="s">
        <v>59</v>
      </c>
      <c r="I52" s="59" t="s">
        <v>47</v>
      </c>
      <c r="J52" s="59" t="s">
        <v>40</v>
      </c>
      <c r="K52" s="59" t="s">
        <v>30</v>
      </c>
      <c r="L52" s="61">
        <v>4.674323076923077</v>
      </c>
      <c r="M52" s="61">
        <v>5.0794310769230764</v>
      </c>
    </row>
    <row r="53" spans="1:13" x14ac:dyDescent="0.2">
      <c r="A53" s="6" t="s">
        <v>60</v>
      </c>
      <c r="B53" s="6" t="s">
        <v>43</v>
      </c>
      <c r="C53" s="6" t="s">
        <v>13</v>
      </c>
      <c r="D53" s="6" t="s">
        <v>5</v>
      </c>
      <c r="E53" s="7">
        <v>0.2146153846153846</v>
      </c>
      <c r="F53" s="7">
        <v>0.2342884615384615</v>
      </c>
      <c r="H53" s="59" t="s">
        <v>60</v>
      </c>
      <c r="I53" s="59" t="s">
        <v>43</v>
      </c>
      <c r="J53" s="59" t="s">
        <v>13</v>
      </c>
      <c r="K53" s="59" t="s">
        <v>5</v>
      </c>
      <c r="L53" s="61">
        <v>0.2146153846153846</v>
      </c>
      <c r="M53" s="61">
        <v>0.2342884615384615</v>
      </c>
    </row>
    <row r="54" spans="1:13" x14ac:dyDescent="0.2">
      <c r="A54" s="6" t="s">
        <v>60</v>
      </c>
      <c r="B54" s="6" t="s">
        <v>43</v>
      </c>
      <c r="C54" s="6" t="s">
        <v>13</v>
      </c>
      <c r="D54" s="6" t="s">
        <v>14</v>
      </c>
      <c r="E54" s="7">
        <v>1.1220000000000001</v>
      </c>
      <c r="F54" s="7">
        <v>1.22485</v>
      </c>
      <c r="H54" s="59" t="s">
        <v>60</v>
      </c>
      <c r="I54" s="59" t="s">
        <v>43</v>
      </c>
      <c r="J54" s="59" t="s">
        <v>13</v>
      </c>
      <c r="K54" s="59" t="s">
        <v>14</v>
      </c>
      <c r="L54" s="61">
        <v>1.1220000000000001</v>
      </c>
      <c r="M54" s="61">
        <v>1.22485</v>
      </c>
    </row>
    <row r="55" spans="1:13" x14ac:dyDescent="0.2">
      <c r="A55" s="6" t="s">
        <v>60</v>
      </c>
      <c r="B55" s="6" t="s">
        <v>43</v>
      </c>
      <c r="C55" s="6" t="s">
        <v>18</v>
      </c>
      <c r="D55" s="6" t="s">
        <v>22</v>
      </c>
      <c r="E55" s="7">
        <v>5.8157192307692309</v>
      </c>
      <c r="F55" s="7">
        <v>6.377905423076923</v>
      </c>
      <c r="H55" s="59" t="s">
        <v>60</v>
      </c>
      <c r="I55" s="59" t="s">
        <v>43</v>
      </c>
      <c r="J55" s="59" t="s">
        <v>18</v>
      </c>
      <c r="K55" s="59" t="s">
        <v>22</v>
      </c>
      <c r="L55" s="61">
        <v>5.8157192307692309</v>
      </c>
      <c r="M55" s="61">
        <v>6.377905423076923</v>
      </c>
    </row>
    <row r="56" spans="1:13" x14ac:dyDescent="0.2">
      <c r="A56" s="6" t="s">
        <v>60</v>
      </c>
      <c r="B56" s="6" t="s">
        <v>43</v>
      </c>
      <c r="C56" s="6" t="s">
        <v>18</v>
      </c>
      <c r="D56" s="6" t="s">
        <v>11</v>
      </c>
      <c r="E56" s="7">
        <v>1.0800000000000001E-2</v>
      </c>
      <c r="F56" s="7">
        <v>1.1844E-2</v>
      </c>
      <c r="H56" s="59" t="s">
        <v>60</v>
      </c>
      <c r="I56" s="59" t="s">
        <v>43</v>
      </c>
      <c r="J56" s="59" t="s">
        <v>18</v>
      </c>
      <c r="K56" s="59" t="s">
        <v>11</v>
      </c>
      <c r="L56" s="61">
        <v>1.0800000000000001E-2</v>
      </c>
      <c r="M56" s="61">
        <v>1.1844E-2</v>
      </c>
    </row>
    <row r="57" spans="1:13" x14ac:dyDescent="0.2">
      <c r="A57" s="6" t="s">
        <v>60</v>
      </c>
      <c r="B57" s="6" t="s">
        <v>43</v>
      </c>
      <c r="C57" s="6" t="s">
        <v>18</v>
      </c>
      <c r="D57" s="6" t="s">
        <v>16</v>
      </c>
      <c r="E57" s="7">
        <v>0.10092288461538462</v>
      </c>
      <c r="F57" s="7">
        <v>0.11067876346153846</v>
      </c>
      <c r="H57" s="59" t="s">
        <v>60</v>
      </c>
      <c r="I57" s="59" t="s">
        <v>43</v>
      </c>
      <c r="J57" s="59" t="s">
        <v>18</v>
      </c>
      <c r="K57" s="59" t="s">
        <v>16</v>
      </c>
      <c r="L57" s="61">
        <v>0.10092288461538462</v>
      </c>
      <c r="M57" s="61">
        <v>0.11067876346153846</v>
      </c>
    </row>
    <row r="58" spans="1:13" x14ac:dyDescent="0.2">
      <c r="A58" s="6" t="s">
        <v>60</v>
      </c>
      <c r="B58" s="6" t="s">
        <v>43</v>
      </c>
      <c r="C58" s="6" t="s">
        <v>18</v>
      </c>
      <c r="D58" s="6" t="s">
        <v>14</v>
      </c>
      <c r="E58" s="7">
        <v>14.903500384615388</v>
      </c>
      <c r="F58" s="7">
        <v>16.344172088461541</v>
      </c>
      <c r="H58" s="59" t="s">
        <v>60</v>
      </c>
      <c r="I58" s="59" t="s">
        <v>43</v>
      </c>
      <c r="J58" s="59" t="s">
        <v>18</v>
      </c>
      <c r="K58" s="59" t="s">
        <v>14</v>
      </c>
      <c r="L58" s="61">
        <v>14.903500384615388</v>
      </c>
      <c r="M58" s="61">
        <v>16.344172088461541</v>
      </c>
    </row>
    <row r="59" spans="1:13" x14ac:dyDescent="0.2">
      <c r="A59" s="6" t="s">
        <v>60</v>
      </c>
      <c r="B59" s="6" t="s">
        <v>43</v>
      </c>
      <c r="C59" s="6" t="s">
        <v>24</v>
      </c>
      <c r="D59" s="6" t="s">
        <v>17</v>
      </c>
      <c r="E59" s="7">
        <v>1.76796</v>
      </c>
      <c r="F59" s="7">
        <v>1.9477025999999986</v>
      </c>
      <c r="H59" s="59" t="s">
        <v>60</v>
      </c>
      <c r="I59" s="59" t="s">
        <v>43</v>
      </c>
      <c r="J59" s="59" t="s">
        <v>24</v>
      </c>
      <c r="K59" s="59" t="s">
        <v>17</v>
      </c>
      <c r="L59" s="61">
        <v>1.76796</v>
      </c>
      <c r="M59" s="61">
        <v>1.9477025999999986</v>
      </c>
    </row>
    <row r="60" spans="1:13" x14ac:dyDescent="0.2">
      <c r="A60" s="6" t="s">
        <v>60</v>
      </c>
      <c r="B60" s="6" t="s">
        <v>43</v>
      </c>
      <c r="C60" s="6" t="s">
        <v>24</v>
      </c>
      <c r="D60" s="6" t="s">
        <v>5</v>
      </c>
      <c r="E60" s="7">
        <v>0.1575</v>
      </c>
      <c r="F60" s="7">
        <v>0.17351249999999988</v>
      </c>
      <c r="H60" s="59" t="s">
        <v>60</v>
      </c>
      <c r="I60" s="59" t="s">
        <v>43</v>
      </c>
      <c r="J60" s="59" t="s">
        <v>24</v>
      </c>
      <c r="K60" s="59" t="s">
        <v>5</v>
      </c>
      <c r="L60" s="61">
        <v>0.1575</v>
      </c>
      <c r="M60" s="61">
        <v>0.17351249999999988</v>
      </c>
    </row>
    <row r="61" spans="1:13" x14ac:dyDescent="0.2">
      <c r="A61" s="6" t="s">
        <v>60</v>
      </c>
      <c r="B61" s="6" t="s">
        <v>43</v>
      </c>
      <c r="C61" s="6" t="s">
        <v>24</v>
      </c>
      <c r="D61" s="6" t="s">
        <v>27</v>
      </c>
      <c r="E61" s="7">
        <v>0.50649230769230769</v>
      </c>
      <c r="F61" s="7">
        <v>0.55798569230769179</v>
      </c>
      <c r="H61" s="59" t="s">
        <v>60</v>
      </c>
      <c r="I61" s="59" t="s">
        <v>43</v>
      </c>
      <c r="J61" s="59" t="s">
        <v>24</v>
      </c>
      <c r="K61" s="59" t="s">
        <v>27</v>
      </c>
      <c r="L61" s="61">
        <v>0.50649230769230769</v>
      </c>
      <c r="M61" s="61">
        <v>0.55798569230769179</v>
      </c>
    </row>
    <row r="62" spans="1:13" x14ac:dyDescent="0.2">
      <c r="A62" s="6" t="s">
        <v>60</v>
      </c>
      <c r="B62" s="6" t="s">
        <v>43</v>
      </c>
      <c r="C62" s="6" t="s">
        <v>24</v>
      </c>
      <c r="D62" s="6" t="s">
        <v>14</v>
      </c>
      <c r="E62" s="7">
        <v>32.7605376923077</v>
      </c>
      <c r="F62" s="7">
        <v>36.091192357692293</v>
      </c>
      <c r="H62" s="59" t="s">
        <v>60</v>
      </c>
      <c r="I62" s="59" t="s">
        <v>43</v>
      </c>
      <c r="J62" s="59" t="s">
        <v>24</v>
      </c>
      <c r="K62" s="59" t="s">
        <v>14</v>
      </c>
      <c r="L62" s="61">
        <v>32.7605376923077</v>
      </c>
      <c r="M62" s="61">
        <v>36.091192357692293</v>
      </c>
    </row>
    <row r="63" spans="1:13" x14ac:dyDescent="0.2">
      <c r="A63" s="6" t="s">
        <v>60</v>
      </c>
      <c r="B63" s="6" t="s">
        <v>43</v>
      </c>
      <c r="C63" s="6" t="s">
        <v>28</v>
      </c>
      <c r="D63" s="6" t="s">
        <v>32</v>
      </c>
      <c r="E63" s="7">
        <v>2.76525</v>
      </c>
      <c r="F63" s="7">
        <v>3.0602099999999983</v>
      </c>
      <c r="H63" s="59" t="s">
        <v>60</v>
      </c>
      <c r="I63" s="59" t="s">
        <v>43</v>
      </c>
      <c r="J63" s="59" t="s">
        <v>28</v>
      </c>
      <c r="K63" s="59" t="s">
        <v>32</v>
      </c>
      <c r="L63" s="61">
        <v>2.76525</v>
      </c>
      <c r="M63" s="61">
        <v>3.0602099999999983</v>
      </c>
    </row>
    <row r="64" spans="1:13" x14ac:dyDescent="0.2">
      <c r="A64" s="6" t="s">
        <v>60</v>
      </c>
      <c r="B64" s="6" t="s">
        <v>43</v>
      </c>
      <c r="C64" s="6" t="s">
        <v>28</v>
      </c>
      <c r="D64" s="6" t="s">
        <v>34</v>
      </c>
      <c r="E64" s="7">
        <v>1.2626999999999999</v>
      </c>
      <c r="F64" s="7">
        <v>1.397387999999999</v>
      </c>
      <c r="H64" s="59" t="s">
        <v>60</v>
      </c>
      <c r="I64" s="59" t="s">
        <v>43</v>
      </c>
      <c r="J64" s="59" t="s">
        <v>28</v>
      </c>
      <c r="K64" s="59" t="s">
        <v>34</v>
      </c>
      <c r="L64" s="61">
        <v>1.2626999999999999</v>
      </c>
      <c r="M64" s="61">
        <v>1.397387999999999</v>
      </c>
    </row>
    <row r="65" spans="1:13" x14ac:dyDescent="0.2">
      <c r="A65" s="6" t="s">
        <v>60</v>
      </c>
      <c r="B65" s="6" t="s">
        <v>43</v>
      </c>
      <c r="C65" s="6" t="s">
        <v>28</v>
      </c>
      <c r="D65" s="6" t="s">
        <v>31</v>
      </c>
      <c r="E65" s="7">
        <v>9.5000000000000001E-2</v>
      </c>
      <c r="F65" s="7">
        <v>0.10513333333333327</v>
      </c>
      <c r="H65" s="59" t="s">
        <v>60</v>
      </c>
      <c r="I65" s="59" t="s">
        <v>43</v>
      </c>
      <c r="J65" s="59" t="s">
        <v>28</v>
      </c>
      <c r="K65" s="59" t="s">
        <v>31</v>
      </c>
      <c r="L65" s="61">
        <v>9.5000000000000001E-2</v>
      </c>
      <c r="M65" s="61">
        <v>0.10513333333333327</v>
      </c>
    </row>
    <row r="66" spans="1:13" x14ac:dyDescent="0.2">
      <c r="A66" s="6" t="s">
        <v>60</v>
      </c>
      <c r="B66" s="6" t="s">
        <v>43</v>
      </c>
      <c r="C66" s="6" t="s">
        <v>28</v>
      </c>
      <c r="D66" s="6" t="s">
        <v>27</v>
      </c>
      <c r="E66" s="7">
        <v>1.316307692307692</v>
      </c>
      <c r="F66" s="7">
        <v>1.4567138461538451</v>
      </c>
      <c r="H66" s="59" t="s">
        <v>60</v>
      </c>
      <c r="I66" s="59" t="s">
        <v>43</v>
      </c>
      <c r="J66" s="59" t="s">
        <v>28</v>
      </c>
      <c r="K66" s="59" t="s">
        <v>27</v>
      </c>
      <c r="L66" s="61">
        <v>1.316307692307692</v>
      </c>
      <c r="M66" s="61">
        <v>1.4567138461538451</v>
      </c>
    </row>
    <row r="67" spans="1:13" x14ac:dyDescent="0.2">
      <c r="A67" s="6" t="s">
        <v>60</v>
      </c>
      <c r="B67" s="6" t="s">
        <v>43</v>
      </c>
      <c r="C67" s="6" t="s">
        <v>28</v>
      </c>
      <c r="D67" s="6" t="s">
        <v>14</v>
      </c>
      <c r="E67" s="7">
        <v>31.31934</v>
      </c>
      <c r="F67" s="7">
        <v>34.660069599999979</v>
      </c>
      <c r="H67" s="59" t="s">
        <v>60</v>
      </c>
      <c r="I67" s="59" t="s">
        <v>43</v>
      </c>
      <c r="J67" s="59" t="s">
        <v>28</v>
      </c>
      <c r="K67" s="59" t="s">
        <v>14</v>
      </c>
      <c r="L67" s="61">
        <v>31.31934</v>
      </c>
      <c r="M67" s="61">
        <v>34.660069599999979</v>
      </c>
    </row>
    <row r="68" spans="1:13" x14ac:dyDescent="0.2">
      <c r="A68" s="6" t="s">
        <v>60</v>
      </c>
      <c r="B68" s="6" t="s">
        <v>43</v>
      </c>
      <c r="C68" s="6" t="s">
        <v>7</v>
      </c>
      <c r="D68" s="6" t="s">
        <v>11</v>
      </c>
      <c r="E68" s="7">
        <v>0.79055999999999971</v>
      </c>
      <c r="F68" s="7">
        <v>0.87883919999999904</v>
      </c>
      <c r="H68" s="59" t="s">
        <v>60</v>
      </c>
      <c r="I68" s="59" t="s">
        <v>43</v>
      </c>
      <c r="J68" s="59" t="s">
        <v>7</v>
      </c>
      <c r="K68" s="59" t="s">
        <v>11</v>
      </c>
      <c r="L68" s="61">
        <v>0.79055999999999971</v>
      </c>
      <c r="M68" s="61">
        <v>0.87883919999999904</v>
      </c>
    </row>
    <row r="69" spans="1:13" x14ac:dyDescent="0.2">
      <c r="A69" s="6" t="s">
        <v>60</v>
      </c>
      <c r="B69" s="6" t="s">
        <v>43</v>
      </c>
      <c r="C69" s="6" t="s">
        <v>9</v>
      </c>
      <c r="D69" s="6" t="s">
        <v>17</v>
      </c>
      <c r="E69" s="7">
        <v>2.2745519999999999</v>
      </c>
      <c r="F69" s="7">
        <v>2.5399163999999983</v>
      </c>
      <c r="H69" s="59" t="s">
        <v>60</v>
      </c>
      <c r="I69" s="59" t="s">
        <v>43</v>
      </c>
      <c r="J69" s="59" t="s">
        <v>9</v>
      </c>
      <c r="K69" s="59" t="s">
        <v>17</v>
      </c>
      <c r="L69" s="61">
        <v>2.2745519999999999</v>
      </c>
      <c r="M69" s="61">
        <v>2.5399163999999983</v>
      </c>
    </row>
    <row r="70" spans="1:13" x14ac:dyDescent="0.2">
      <c r="A70" s="6" t="s">
        <v>60</v>
      </c>
      <c r="B70" s="6" t="s">
        <v>43</v>
      </c>
      <c r="C70" s="6" t="s">
        <v>9</v>
      </c>
      <c r="D70" s="6" t="s">
        <v>6</v>
      </c>
      <c r="E70" s="7">
        <v>70</v>
      </c>
      <c r="F70" s="7">
        <v>78.166666666666615</v>
      </c>
      <c r="H70" s="59" t="s">
        <v>60</v>
      </c>
      <c r="I70" s="59" t="s">
        <v>43</v>
      </c>
      <c r="J70" s="59" t="s">
        <v>9</v>
      </c>
      <c r="K70" s="59" t="s">
        <v>6</v>
      </c>
      <c r="L70" s="61">
        <v>70</v>
      </c>
      <c r="M70" s="61">
        <v>78.166666666666615</v>
      </c>
    </row>
    <row r="71" spans="1:13" x14ac:dyDescent="0.2">
      <c r="A71" s="6" t="s">
        <v>60</v>
      </c>
      <c r="B71" s="6" t="s">
        <v>43</v>
      </c>
      <c r="C71" s="6" t="s">
        <v>9</v>
      </c>
      <c r="D71" s="6" t="s">
        <v>11</v>
      </c>
      <c r="E71" s="7">
        <v>132.64619999999999</v>
      </c>
      <c r="F71" s="7">
        <v>148.12158999999991</v>
      </c>
      <c r="H71" s="59" t="s">
        <v>60</v>
      </c>
      <c r="I71" s="59" t="s">
        <v>43</v>
      </c>
      <c r="J71" s="59" t="s">
        <v>9</v>
      </c>
      <c r="K71" s="59" t="s">
        <v>11</v>
      </c>
      <c r="L71" s="61">
        <v>132.64619999999999</v>
      </c>
      <c r="M71" s="61">
        <v>148.12158999999991</v>
      </c>
    </row>
    <row r="72" spans="1:13" x14ac:dyDescent="0.2">
      <c r="A72" s="6" t="s">
        <v>60</v>
      </c>
      <c r="B72" s="6" t="s">
        <v>43</v>
      </c>
      <c r="C72" s="6" t="s">
        <v>9</v>
      </c>
      <c r="D72" s="6" t="s">
        <v>12</v>
      </c>
      <c r="E72" s="7">
        <v>296</v>
      </c>
      <c r="F72" s="7">
        <v>330.53333333333313</v>
      </c>
      <c r="H72" s="59" t="s">
        <v>60</v>
      </c>
      <c r="I72" s="59" t="s">
        <v>43</v>
      </c>
      <c r="J72" s="59" t="s">
        <v>9</v>
      </c>
      <c r="K72" s="59" t="s">
        <v>12</v>
      </c>
      <c r="L72" s="61">
        <v>296</v>
      </c>
      <c r="M72" s="61">
        <v>330.53333333333313</v>
      </c>
    </row>
    <row r="73" spans="1:13" x14ac:dyDescent="0.2">
      <c r="A73" s="6" t="s">
        <v>60</v>
      </c>
      <c r="B73" s="6" t="s">
        <v>43</v>
      </c>
      <c r="C73" s="6" t="s">
        <v>36</v>
      </c>
      <c r="D73" s="6" t="s">
        <v>32</v>
      </c>
      <c r="E73" s="7">
        <v>0.92664000000000002</v>
      </c>
      <c r="F73" s="7">
        <v>1.0393811999999993</v>
      </c>
      <c r="H73" s="59" t="s">
        <v>60</v>
      </c>
      <c r="I73" s="59" t="s">
        <v>43</v>
      </c>
      <c r="J73" s="59" t="s">
        <v>36</v>
      </c>
      <c r="K73" s="59" t="s">
        <v>32</v>
      </c>
      <c r="L73" s="61">
        <v>0.92664000000000002</v>
      </c>
      <c r="M73" s="61">
        <v>1.0393811999999993</v>
      </c>
    </row>
    <row r="74" spans="1:13" x14ac:dyDescent="0.2">
      <c r="A74" s="6" t="s">
        <v>60</v>
      </c>
      <c r="B74" s="6" t="s">
        <v>43</v>
      </c>
      <c r="C74" s="6" t="s">
        <v>36</v>
      </c>
      <c r="D74" s="6" t="s">
        <v>14</v>
      </c>
      <c r="E74" s="7">
        <v>6.676446153846153</v>
      </c>
      <c r="F74" s="7">
        <v>7.4887471025640968</v>
      </c>
      <c r="H74" s="59" t="s">
        <v>60</v>
      </c>
      <c r="I74" s="59" t="s">
        <v>43</v>
      </c>
      <c r="J74" s="59" t="s">
        <v>36</v>
      </c>
      <c r="K74" s="59" t="s">
        <v>14</v>
      </c>
      <c r="L74" s="61">
        <v>6.676446153846153</v>
      </c>
      <c r="M74" s="61">
        <v>7.4887471025640968</v>
      </c>
    </row>
    <row r="75" spans="1:13" x14ac:dyDescent="0.2">
      <c r="A75" s="6" t="s">
        <v>60</v>
      </c>
      <c r="B75" s="6" t="s">
        <v>43</v>
      </c>
      <c r="C75" s="6" t="s">
        <v>40</v>
      </c>
      <c r="D75" s="6" t="s">
        <v>42</v>
      </c>
      <c r="E75" s="7">
        <v>1.2941307692307691</v>
      </c>
      <c r="F75" s="7">
        <v>1.4580540000000002</v>
      </c>
      <c r="H75" s="59" t="s">
        <v>60</v>
      </c>
      <c r="I75" s="59" t="s">
        <v>43</v>
      </c>
      <c r="J75" s="59" t="s">
        <v>40</v>
      </c>
      <c r="K75" s="59" t="s">
        <v>42</v>
      </c>
      <c r="L75" s="61">
        <v>1.2941307692307691</v>
      </c>
      <c r="M75" s="61">
        <v>1.4580540000000002</v>
      </c>
    </row>
    <row r="76" spans="1:13" x14ac:dyDescent="0.2">
      <c r="A76" s="6" t="s">
        <v>60</v>
      </c>
      <c r="B76" s="6" t="s">
        <v>44</v>
      </c>
      <c r="C76" s="6" t="s">
        <v>13</v>
      </c>
      <c r="D76" s="6" t="s">
        <v>5</v>
      </c>
      <c r="E76" s="7">
        <v>11.06986153846154</v>
      </c>
      <c r="F76" s="7">
        <v>12.084598846153847</v>
      </c>
      <c r="H76" s="59" t="s">
        <v>60</v>
      </c>
      <c r="I76" s="59" t="s">
        <v>44</v>
      </c>
      <c r="J76" s="59" t="s">
        <v>13</v>
      </c>
      <c r="K76" s="59" t="s">
        <v>5</v>
      </c>
      <c r="L76" s="61">
        <v>11.06986153846154</v>
      </c>
      <c r="M76" s="61">
        <v>12.084598846153847</v>
      </c>
    </row>
    <row r="77" spans="1:13" x14ac:dyDescent="0.2">
      <c r="A77" s="6" t="s">
        <v>60</v>
      </c>
      <c r="B77" s="6" t="s">
        <v>44</v>
      </c>
      <c r="C77" s="6" t="s">
        <v>13</v>
      </c>
      <c r="D77" s="6" t="s">
        <v>14</v>
      </c>
      <c r="E77" s="7">
        <v>135</v>
      </c>
      <c r="F77" s="7">
        <v>147.375</v>
      </c>
      <c r="H77" s="59" t="s">
        <v>60</v>
      </c>
      <c r="I77" s="59" t="s">
        <v>44</v>
      </c>
      <c r="J77" s="59" t="s">
        <v>13</v>
      </c>
      <c r="K77" s="59" t="s">
        <v>14</v>
      </c>
      <c r="L77" s="61">
        <v>135</v>
      </c>
      <c r="M77" s="61">
        <v>147.375</v>
      </c>
    </row>
    <row r="78" spans="1:13" x14ac:dyDescent="0.2">
      <c r="A78" s="6" t="s">
        <v>60</v>
      </c>
      <c r="B78" s="6" t="s">
        <v>44</v>
      </c>
      <c r="C78" s="6" t="s">
        <v>18</v>
      </c>
      <c r="D78" s="6" t="s">
        <v>22</v>
      </c>
      <c r="E78" s="7">
        <v>370</v>
      </c>
      <c r="F78" s="7">
        <v>405.76666666666665</v>
      </c>
      <c r="H78" s="59" t="s">
        <v>60</v>
      </c>
      <c r="I78" s="59" t="s">
        <v>44</v>
      </c>
      <c r="J78" s="59" t="s">
        <v>18</v>
      </c>
      <c r="K78" s="59" t="s">
        <v>22</v>
      </c>
      <c r="L78" s="61">
        <v>370</v>
      </c>
      <c r="M78" s="61">
        <v>405.76666666666665</v>
      </c>
    </row>
    <row r="79" spans="1:13" x14ac:dyDescent="0.2">
      <c r="A79" s="6" t="s">
        <v>60</v>
      </c>
      <c r="B79" s="6" t="s">
        <v>44</v>
      </c>
      <c r="C79" s="6" t="s">
        <v>18</v>
      </c>
      <c r="D79" s="6" t="s">
        <v>11</v>
      </c>
      <c r="E79" s="7">
        <v>8.6726076923076931</v>
      </c>
      <c r="F79" s="7">
        <v>9.5109597692307695</v>
      </c>
      <c r="H79" s="59" t="s">
        <v>60</v>
      </c>
      <c r="I79" s="59" t="s">
        <v>44</v>
      </c>
      <c r="J79" s="59" t="s">
        <v>18</v>
      </c>
      <c r="K79" s="59" t="s">
        <v>11</v>
      </c>
      <c r="L79" s="61">
        <v>8.6726076923076931</v>
      </c>
      <c r="M79" s="61">
        <v>9.5109597692307695</v>
      </c>
    </row>
    <row r="80" spans="1:13" x14ac:dyDescent="0.2">
      <c r="A80" s="6" t="s">
        <v>60</v>
      </c>
      <c r="B80" s="6" t="s">
        <v>44</v>
      </c>
      <c r="C80" s="6" t="s">
        <v>18</v>
      </c>
      <c r="D80" s="6" t="s">
        <v>16</v>
      </c>
      <c r="E80" s="7">
        <v>52.056883999999997</v>
      </c>
      <c r="F80" s="7">
        <v>57.089049453333324</v>
      </c>
      <c r="H80" s="59" t="s">
        <v>60</v>
      </c>
      <c r="I80" s="59" t="s">
        <v>44</v>
      </c>
      <c r="J80" s="59" t="s">
        <v>18</v>
      </c>
      <c r="K80" s="59" t="s">
        <v>16</v>
      </c>
      <c r="L80" s="61">
        <v>52.056883999999997</v>
      </c>
      <c r="M80" s="61">
        <v>57.089049453333324</v>
      </c>
    </row>
    <row r="81" spans="1:13" x14ac:dyDescent="0.2">
      <c r="A81" s="6" t="s">
        <v>60</v>
      </c>
      <c r="B81" s="6" t="s">
        <v>44</v>
      </c>
      <c r="C81" s="6" t="s">
        <v>18</v>
      </c>
      <c r="D81" s="6" t="s">
        <v>14</v>
      </c>
      <c r="E81" s="7">
        <v>548.5825870000001</v>
      </c>
      <c r="F81" s="7">
        <v>601.61223707666682</v>
      </c>
      <c r="H81" s="59" t="s">
        <v>60</v>
      </c>
      <c r="I81" s="59" t="s">
        <v>44</v>
      </c>
      <c r="J81" s="59" t="s">
        <v>18</v>
      </c>
      <c r="K81" s="59" t="s">
        <v>14</v>
      </c>
      <c r="L81" s="61">
        <v>548.5825870000001</v>
      </c>
      <c r="M81" s="61">
        <v>601.61223707666682</v>
      </c>
    </row>
    <row r="82" spans="1:13" x14ac:dyDescent="0.2">
      <c r="A82" s="6" t="s">
        <v>60</v>
      </c>
      <c r="B82" s="6" t="s">
        <v>44</v>
      </c>
      <c r="C82" s="6" t="s">
        <v>24</v>
      </c>
      <c r="D82" s="6" t="s">
        <v>17</v>
      </c>
      <c r="E82" s="7">
        <v>82</v>
      </c>
      <c r="F82" s="7">
        <v>90.336666666666602</v>
      </c>
      <c r="H82" s="59" t="s">
        <v>60</v>
      </c>
      <c r="I82" s="59" t="s">
        <v>44</v>
      </c>
      <c r="J82" s="59" t="s">
        <v>24</v>
      </c>
      <c r="K82" s="59" t="s">
        <v>17</v>
      </c>
      <c r="L82" s="61">
        <v>82</v>
      </c>
      <c r="M82" s="61">
        <v>90.336666666666602</v>
      </c>
    </row>
    <row r="83" spans="1:13" x14ac:dyDescent="0.2">
      <c r="A83" s="6" t="s">
        <v>60</v>
      </c>
      <c r="B83" s="6" t="s">
        <v>44</v>
      </c>
      <c r="C83" s="6" t="s">
        <v>24</v>
      </c>
      <c r="D83" s="6" t="s">
        <v>5</v>
      </c>
      <c r="E83" s="7">
        <v>245</v>
      </c>
      <c r="F83" s="7">
        <v>269.90833333333313</v>
      </c>
      <c r="H83" s="59" t="s">
        <v>60</v>
      </c>
      <c r="I83" s="59" t="s">
        <v>44</v>
      </c>
      <c r="J83" s="59" t="s">
        <v>24</v>
      </c>
      <c r="K83" s="59" t="s">
        <v>5</v>
      </c>
      <c r="L83" s="61">
        <v>245</v>
      </c>
      <c r="M83" s="61">
        <v>269.90833333333313</v>
      </c>
    </row>
    <row r="84" spans="1:13" x14ac:dyDescent="0.2">
      <c r="A84" s="6" t="s">
        <v>60</v>
      </c>
      <c r="B84" s="6" t="s">
        <v>44</v>
      </c>
      <c r="C84" s="6" t="s">
        <v>24</v>
      </c>
      <c r="D84" s="6" t="s">
        <v>27</v>
      </c>
      <c r="E84" s="7">
        <v>51.648500000000006</v>
      </c>
      <c r="F84" s="7">
        <v>56.899430833333298</v>
      </c>
      <c r="H84" s="59" t="s">
        <v>60</v>
      </c>
      <c r="I84" s="59" t="s">
        <v>44</v>
      </c>
      <c r="J84" s="59" t="s">
        <v>24</v>
      </c>
      <c r="K84" s="59" t="s">
        <v>27</v>
      </c>
      <c r="L84" s="61">
        <v>51.648500000000006</v>
      </c>
      <c r="M84" s="61">
        <v>56.899430833333298</v>
      </c>
    </row>
    <row r="85" spans="1:13" x14ac:dyDescent="0.2">
      <c r="A85" s="6" t="s">
        <v>60</v>
      </c>
      <c r="B85" s="6" t="s">
        <v>44</v>
      </c>
      <c r="C85" s="6" t="s">
        <v>24</v>
      </c>
      <c r="D85" s="6" t="s">
        <v>14</v>
      </c>
      <c r="E85" s="7">
        <v>541.75423999999998</v>
      </c>
      <c r="F85" s="7">
        <v>596.83258773333296</v>
      </c>
      <c r="H85" s="59" t="s">
        <v>60</v>
      </c>
      <c r="I85" s="59" t="s">
        <v>44</v>
      </c>
      <c r="J85" s="59" t="s">
        <v>24</v>
      </c>
      <c r="K85" s="59" t="s">
        <v>14</v>
      </c>
      <c r="L85" s="61">
        <v>541.75423999999998</v>
      </c>
      <c r="M85" s="61">
        <v>596.83258773333296</v>
      </c>
    </row>
    <row r="86" spans="1:13" x14ac:dyDescent="0.2">
      <c r="A86" s="6" t="s">
        <v>60</v>
      </c>
      <c r="B86" s="6" t="s">
        <v>44</v>
      </c>
      <c r="C86" s="6" t="s">
        <v>28</v>
      </c>
      <c r="D86" s="6" t="s">
        <v>32</v>
      </c>
      <c r="E86" s="7">
        <v>127.64100000000002</v>
      </c>
      <c r="F86" s="7">
        <v>141.25603999999993</v>
      </c>
      <c r="H86" s="59" t="s">
        <v>60</v>
      </c>
      <c r="I86" s="59" t="s">
        <v>44</v>
      </c>
      <c r="J86" s="59" t="s">
        <v>28</v>
      </c>
      <c r="K86" s="59" t="s">
        <v>32</v>
      </c>
      <c r="L86" s="61">
        <v>127.64100000000002</v>
      </c>
      <c r="M86" s="61">
        <v>141.25603999999993</v>
      </c>
    </row>
    <row r="87" spans="1:13" x14ac:dyDescent="0.2">
      <c r="A87" s="6" t="s">
        <v>60</v>
      </c>
      <c r="B87" s="6" t="s">
        <v>44</v>
      </c>
      <c r="C87" s="6" t="s">
        <v>28</v>
      </c>
      <c r="D87" s="6" t="s">
        <v>34</v>
      </c>
      <c r="E87" s="7">
        <v>106.48728109483936</v>
      </c>
      <c r="F87" s="7">
        <v>117.84592441162216</v>
      </c>
      <c r="H87" s="59" t="s">
        <v>60</v>
      </c>
      <c r="I87" s="59" t="s">
        <v>44</v>
      </c>
      <c r="J87" s="59" t="s">
        <v>28</v>
      </c>
      <c r="K87" s="59" t="s">
        <v>34</v>
      </c>
      <c r="L87" s="61">
        <v>106.48728109483936</v>
      </c>
      <c r="M87" s="61">
        <v>117.84592441162216</v>
      </c>
    </row>
    <row r="88" spans="1:13" x14ac:dyDescent="0.2">
      <c r="A88" s="6" t="s">
        <v>60</v>
      </c>
      <c r="B88" s="6" t="s">
        <v>44</v>
      </c>
      <c r="C88" s="6" t="s">
        <v>28</v>
      </c>
      <c r="D88" s="6" t="s">
        <v>31</v>
      </c>
      <c r="E88" s="7">
        <v>345</v>
      </c>
      <c r="F88" s="7">
        <v>381.8</v>
      </c>
      <c r="H88" s="59" t="s">
        <v>60</v>
      </c>
      <c r="I88" s="59" t="s">
        <v>44</v>
      </c>
      <c r="J88" s="59" t="s">
        <v>28</v>
      </c>
      <c r="K88" s="59" t="s">
        <v>31</v>
      </c>
      <c r="L88" s="61">
        <v>345</v>
      </c>
      <c r="M88" s="61">
        <v>381.79999999999978</v>
      </c>
    </row>
    <row r="89" spans="1:13" x14ac:dyDescent="0.2">
      <c r="A89" s="6" t="s">
        <v>60</v>
      </c>
      <c r="B89" s="6" t="s">
        <v>44</v>
      </c>
      <c r="C89" s="6" t="s">
        <v>28</v>
      </c>
      <c r="D89" s="6" t="s">
        <v>27</v>
      </c>
      <c r="E89" s="7">
        <v>125.08199999999999</v>
      </c>
      <c r="F89" s="7">
        <v>138.42407999999992</v>
      </c>
      <c r="H89" s="59" t="s">
        <v>60</v>
      </c>
      <c r="I89" s="59" t="s">
        <v>44</v>
      </c>
      <c r="J89" s="59" t="s">
        <v>28</v>
      </c>
      <c r="K89" s="59" t="s">
        <v>27</v>
      </c>
      <c r="L89" s="61">
        <v>125.08199999999999</v>
      </c>
      <c r="M89" s="61">
        <v>138.42407999999992</v>
      </c>
    </row>
    <row r="90" spans="1:13" x14ac:dyDescent="0.2">
      <c r="A90" s="6" t="s">
        <v>60</v>
      </c>
      <c r="B90" s="6" t="s">
        <v>44</v>
      </c>
      <c r="C90" s="6" t="s">
        <v>28</v>
      </c>
      <c r="D90" s="6" t="s">
        <v>14</v>
      </c>
      <c r="E90" s="7">
        <v>1345</v>
      </c>
      <c r="F90" s="7">
        <v>1488.4666666666658</v>
      </c>
      <c r="H90" s="59" t="s">
        <v>60</v>
      </c>
      <c r="I90" s="59" t="s">
        <v>44</v>
      </c>
      <c r="J90" s="59" t="s">
        <v>28</v>
      </c>
      <c r="K90" s="59" t="s">
        <v>14</v>
      </c>
      <c r="L90" s="61">
        <v>1345</v>
      </c>
      <c r="M90" s="61">
        <v>1488.4666666666658</v>
      </c>
    </row>
    <row r="91" spans="1:13" x14ac:dyDescent="0.2">
      <c r="A91" s="6" t="s">
        <v>60</v>
      </c>
      <c r="B91" s="6" t="s">
        <v>44</v>
      </c>
      <c r="C91" s="6" t="s">
        <v>7</v>
      </c>
      <c r="D91" s="6" t="s">
        <v>11</v>
      </c>
      <c r="E91" s="7">
        <v>8.657999999999999E-2</v>
      </c>
      <c r="F91" s="7">
        <v>9.624809999999992E-2</v>
      </c>
      <c r="H91" s="59" t="s">
        <v>60</v>
      </c>
      <c r="I91" s="59" t="s">
        <v>44</v>
      </c>
      <c r="J91" s="59" t="s">
        <v>7</v>
      </c>
      <c r="K91" s="59" t="s">
        <v>11</v>
      </c>
      <c r="L91" s="61">
        <v>8.657999999999999E-2</v>
      </c>
      <c r="M91" s="61">
        <v>9.624809999999992E-2</v>
      </c>
    </row>
    <row r="92" spans="1:13" x14ac:dyDescent="0.2">
      <c r="A92" s="6" t="s">
        <v>60</v>
      </c>
      <c r="B92" s="6" t="s">
        <v>44</v>
      </c>
      <c r="C92" s="6" t="s">
        <v>9</v>
      </c>
      <c r="D92" s="6" t="s">
        <v>17</v>
      </c>
      <c r="E92" s="7">
        <v>243.80962523721885</v>
      </c>
      <c r="F92" s="7">
        <v>272.25408151489427</v>
      </c>
      <c r="H92" s="59" t="s">
        <v>60</v>
      </c>
      <c r="I92" s="59" t="s">
        <v>44</v>
      </c>
      <c r="J92" s="59" t="s">
        <v>9</v>
      </c>
      <c r="K92" s="59" t="s">
        <v>17</v>
      </c>
      <c r="L92" s="61">
        <v>243.80962523721885</v>
      </c>
      <c r="M92" s="61">
        <v>272.25408151489427</v>
      </c>
    </row>
    <row r="93" spans="1:13" x14ac:dyDescent="0.2">
      <c r="A93" s="6" t="s">
        <v>60</v>
      </c>
      <c r="B93" s="6" t="s">
        <v>44</v>
      </c>
      <c r="C93" s="6" t="s">
        <v>9</v>
      </c>
      <c r="D93" s="6" t="s">
        <v>6</v>
      </c>
      <c r="E93" s="7">
        <v>320.1322502455497</v>
      </c>
      <c r="F93" s="7">
        <v>357.48101277419693</v>
      </c>
      <c r="H93" s="59" t="s">
        <v>60</v>
      </c>
      <c r="I93" s="59" t="s">
        <v>44</v>
      </c>
      <c r="J93" s="59" t="s">
        <v>9</v>
      </c>
      <c r="K93" s="59" t="s">
        <v>6</v>
      </c>
      <c r="L93" s="61">
        <v>320.1322502455497</v>
      </c>
      <c r="M93" s="61">
        <v>357.48101277419693</v>
      </c>
    </row>
    <row r="94" spans="1:13" x14ac:dyDescent="0.2">
      <c r="A94" s="6" t="s">
        <v>60</v>
      </c>
      <c r="B94" s="6" t="s">
        <v>44</v>
      </c>
      <c r="C94" s="6" t="s">
        <v>9</v>
      </c>
      <c r="D94" s="6" t="s">
        <v>11</v>
      </c>
      <c r="E94" s="7">
        <v>4875.1172318382105</v>
      </c>
      <c r="F94" s="7">
        <v>5443.8809088859989</v>
      </c>
      <c r="H94" s="59" t="s">
        <v>60</v>
      </c>
      <c r="I94" s="59" t="s">
        <v>44</v>
      </c>
      <c r="J94" s="59" t="s">
        <v>9</v>
      </c>
      <c r="K94" s="59" t="s">
        <v>11</v>
      </c>
      <c r="L94" s="61">
        <v>4875.1172318382105</v>
      </c>
      <c r="M94" s="61">
        <v>5443.8809088859989</v>
      </c>
    </row>
    <row r="95" spans="1:13" x14ac:dyDescent="0.2">
      <c r="A95" s="6" t="s">
        <v>60</v>
      </c>
      <c r="B95" s="6" t="s">
        <v>44</v>
      </c>
      <c r="C95" s="6" t="s">
        <v>9</v>
      </c>
      <c r="D95" s="6" t="s">
        <v>12</v>
      </c>
      <c r="E95" s="7">
        <v>5350</v>
      </c>
      <c r="F95" s="7">
        <v>5974.1666666666633</v>
      </c>
      <c r="H95" s="59" t="s">
        <v>60</v>
      </c>
      <c r="I95" s="59" t="s">
        <v>44</v>
      </c>
      <c r="J95" s="59" t="s">
        <v>9</v>
      </c>
      <c r="K95" s="59" t="s">
        <v>12</v>
      </c>
      <c r="L95" s="61">
        <v>5350</v>
      </c>
      <c r="M95" s="61">
        <v>5974.1666666666633</v>
      </c>
    </row>
    <row r="96" spans="1:13" x14ac:dyDescent="0.2">
      <c r="A96" s="6" t="s">
        <v>60</v>
      </c>
      <c r="B96" s="6" t="s">
        <v>44</v>
      </c>
      <c r="C96" s="6" t="s">
        <v>36</v>
      </c>
      <c r="D96" s="6" t="s">
        <v>32</v>
      </c>
      <c r="E96" s="7">
        <v>15</v>
      </c>
      <c r="F96" s="7">
        <v>16.824999999999999</v>
      </c>
      <c r="H96" s="59" t="s">
        <v>60</v>
      </c>
      <c r="I96" s="59" t="s">
        <v>44</v>
      </c>
      <c r="J96" s="59" t="s">
        <v>36</v>
      </c>
      <c r="K96" s="59" t="s">
        <v>32</v>
      </c>
      <c r="L96" s="61">
        <v>15</v>
      </c>
      <c r="M96" s="61">
        <v>16.824999999999989</v>
      </c>
    </row>
    <row r="97" spans="1:13" x14ac:dyDescent="0.2">
      <c r="A97" s="6" t="s">
        <v>60</v>
      </c>
      <c r="B97" s="6" t="s">
        <v>44</v>
      </c>
      <c r="C97" s="6" t="s">
        <v>36</v>
      </c>
      <c r="D97" s="6" t="s">
        <v>5</v>
      </c>
      <c r="E97" s="7">
        <v>16.853507692307691</v>
      </c>
      <c r="F97" s="7">
        <v>18.904017794871784</v>
      </c>
      <c r="H97" s="59" t="s">
        <v>60</v>
      </c>
      <c r="I97" s="59" t="s">
        <v>44</v>
      </c>
      <c r="J97" s="59" t="s">
        <v>36</v>
      </c>
      <c r="K97" s="59" t="s">
        <v>5</v>
      </c>
      <c r="L97" s="61">
        <v>16.853507692307691</v>
      </c>
      <c r="M97" s="61">
        <v>18.904017794871784</v>
      </c>
    </row>
    <row r="98" spans="1:13" x14ac:dyDescent="0.2">
      <c r="A98" s="6" t="s">
        <v>60</v>
      </c>
      <c r="B98" s="6" t="s">
        <v>44</v>
      </c>
      <c r="C98" s="6" t="s">
        <v>36</v>
      </c>
      <c r="D98" s="6" t="s">
        <v>14</v>
      </c>
      <c r="E98" s="7">
        <v>372.11262500000004</v>
      </c>
      <c r="F98" s="7">
        <v>417.38632770833311</v>
      </c>
      <c r="H98" s="59" t="s">
        <v>60</v>
      </c>
      <c r="I98" s="59" t="s">
        <v>44</v>
      </c>
      <c r="J98" s="59" t="s">
        <v>36</v>
      </c>
      <c r="K98" s="59" t="s">
        <v>14</v>
      </c>
      <c r="L98" s="61">
        <v>372.11262500000004</v>
      </c>
      <c r="M98" s="61">
        <v>417.38632770833311</v>
      </c>
    </row>
    <row r="99" spans="1:13" x14ac:dyDescent="0.2">
      <c r="A99" s="6" t="s">
        <v>60</v>
      </c>
      <c r="B99" s="6" t="s">
        <v>44</v>
      </c>
      <c r="C99" s="6" t="s">
        <v>40</v>
      </c>
      <c r="D99" s="6" t="s">
        <v>42</v>
      </c>
      <c r="E99" s="7">
        <v>173</v>
      </c>
      <c r="F99" s="7">
        <v>194.91333333333336</v>
      </c>
      <c r="H99" s="59" t="s">
        <v>60</v>
      </c>
      <c r="I99" s="59" t="s">
        <v>44</v>
      </c>
      <c r="J99" s="59" t="s">
        <v>40</v>
      </c>
      <c r="K99" s="59" t="s">
        <v>42</v>
      </c>
      <c r="L99" s="61">
        <v>173</v>
      </c>
      <c r="M99" s="61">
        <v>194.91333333333336</v>
      </c>
    </row>
    <row r="100" spans="1:13" x14ac:dyDescent="0.2">
      <c r="A100" s="6" t="s">
        <v>60</v>
      </c>
      <c r="B100" s="6" t="s">
        <v>45</v>
      </c>
      <c r="C100" s="6" t="s">
        <v>13</v>
      </c>
      <c r="D100" s="6" t="s">
        <v>14</v>
      </c>
      <c r="E100" s="7">
        <v>172.10787500000001</v>
      </c>
      <c r="F100" s="7">
        <v>187.88443020833333</v>
      </c>
      <c r="H100" s="59" t="s">
        <v>60</v>
      </c>
      <c r="I100" s="59" t="s">
        <v>45</v>
      </c>
      <c r="J100" s="59" t="s">
        <v>13</v>
      </c>
      <c r="K100" s="59" t="s">
        <v>14</v>
      </c>
      <c r="L100" s="61">
        <v>172.10787500000001</v>
      </c>
      <c r="M100" s="61">
        <v>187.88443020833333</v>
      </c>
    </row>
    <row r="101" spans="1:13" x14ac:dyDescent="0.2">
      <c r="A101" s="6" t="s">
        <v>60</v>
      </c>
      <c r="B101" s="6" t="s">
        <v>45</v>
      </c>
      <c r="C101" s="6" t="s">
        <v>18</v>
      </c>
      <c r="D101" s="6" t="s">
        <v>22</v>
      </c>
      <c r="E101" s="7">
        <v>223.43744807692309</v>
      </c>
      <c r="F101" s="7">
        <v>245.03640139102563</v>
      </c>
      <c r="H101" s="59" t="s">
        <v>60</v>
      </c>
      <c r="I101" s="59" t="s">
        <v>45</v>
      </c>
      <c r="J101" s="59" t="s">
        <v>18</v>
      </c>
      <c r="K101" s="59" t="s">
        <v>22</v>
      </c>
      <c r="L101" s="61">
        <v>223.43744807692309</v>
      </c>
      <c r="M101" s="61">
        <v>245.03640139102563</v>
      </c>
    </row>
    <row r="102" spans="1:13" x14ac:dyDescent="0.2">
      <c r="A102" s="6" t="s">
        <v>60</v>
      </c>
      <c r="B102" s="6" t="s">
        <v>45</v>
      </c>
      <c r="C102" s="6" t="s">
        <v>18</v>
      </c>
      <c r="D102" s="6" t="s">
        <v>11</v>
      </c>
      <c r="E102" s="7">
        <v>3.8447999999999998</v>
      </c>
      <c r="F102" s="7">
        <v>4.2164640000000002</v>
      </c>
      <c r="H102" s="59" t="s">
        <v>60</v>
      </c>
      <c r="I102" s="59" t="s">
        <v>45</v>
      </c>
      <c r="J102" s="59" t="s">
        <v>18</v>
      </c>
      <c r="K102" s="59" t="s">
        <v>11</v>
      </c>
      <c r="L102" s="61">
        <v>3.8447999999999998</v>
      </c>
      <c r="M102" s="61">
        <v>4.2164640000000002</v>
      </c>
    </row>
    <row r="103" spans="1:13" x14ac:dyDescent="0.2">
      <c r="A103" s="6" t="s">
        <v>60</v>
      </c>
      <c r="B103" s="6" t="s">
        <v>45</v>
      </c>
      <c r="C103" s="6" t="s">
        <v>18</v>
      </c>
      <c r="D103" s="6" t="s">
        <v>16</v>
      </c>
      <c r="E103" s="7">
        <v>37.614984</v>
      </c>
      <c r="F103" s="7">
        <v>41.251099119999992</v>
      </c>
      <c r="H103" s="59" t="s">
        <v>60</v>
      </c>
      <c r="I103" s="59" t="s">
        <v>45</v>
      </c>
      <c r="J103" s="59" t="s">
        <v>18</v>
      </c>
      <c r="K103" s="59" t="s">
        <v>16</v>
      </c>
      <c r="L103" s="61">
        <v>37.614984</v>
      </c>
      <c r="M103" s="61">
        <v>41.251099119999992</v>
      </c>
    </row>
    <row r="104" spans="1:13" x14ac:dyDescent="0.2">
      <c r="A104" s="6" t="s">
        <v>60</v>
      </c>
      <c r="B104" s="6" t="s">
        <v>45</v>
      </c>
      <c r="C104" s="6" t="s">
        <v>18</v>
      </c>
      <c r="D104" s="6" t="s">
        <v>14</v>
      </c>
      <c r="E104" s="7">
        <v>231.19510507692308</v>
      </c>
      <c r="F104" s="7">
        <v>253.54396523435898</v>
      </c>
      <c r="H104" s="59" t="s">
        <v>60</v>
      </c>
      <c r="I104" s="59" t="s">
        <v>45</v>
      </c>
      <c r="J104" s="59" t="s">
        <v>18</v>
      </c>
      <c r="K104" s="59" t="s">
        <v>14</v>
      </c>
      <c r="L104" s="61">
        <v>231.19510507692308</v>
      </c>
      <c r="M104" s="61">
        <v>253.54396523435898</v>
      </c>
    </row>
    <row r="105" spans="1:13" x14ac:dyDescent="0.2">
      <c r="A105" s="6" t="s">
        <v>60</v>
      </c>
      <c r="B105" s="6" t="s">
        <v>45</v>
      </c>
      <c r="C105" s="6" t="s">
        <v>24</v>
      </c>
      <c r="D105" s="6" t="s">
        <v>17</v>
      </c>
      <c r="E105" s="7">
        <v>220.60831653846157</v>
      </c>
      <c r="F105" s="7">
        <v>243.03682871987164</v>
      </c>
      <c r="H105" s="59" t="s">
        <v>60</v>
      </c>
      <c r="I105" s="59" t="s">
        <v>45</v>
      </c>
      <c r="J105" s="59" t="s">
        <v>24</v>
      </c>
      <c r="K105" s="59" t="s">
        <v>17</v>
      </c>
      <c r="L105" s="61">
        <v>220.60831653846157</v>
      </c>
      <c r="M105" s="61">
        <v>243.03682871987164</v>
      </c>
    </row>
    <row r="106" spans="1:13" x14ac:dyDescent="0.2">
      <c r="A106" s="6" t="s">
        <v>60</v>
      </c>
      <c r="B106" s="6" t="s">
        <v>45</v>
      </c>
      <c r="C106" s="6" t="s">
        <v>24</v>
      </c>
      <c r="D106" s="6" t="s">
        <v>5</v>
      </c>
      <c r="E106" s="7">
        <v>184.95047115384614</v>
      </c>
      <c r="F106" s="7">
        <v>203.75376905448698</v>
      </c>
      <c r="H106" s="59" t="s">
        <v>60</v>
      </c>
      <c r="I106" s="59" t="s">
        <v>45</v>
      </c>
      <c r="J106" s="59" t="s">
        <v>24</v>
      </c>
      <c r="K106" s="59" t="s">
        <v>5</v>
      </c>
      <c r="L106" s="61">
        <v>184.95047115384614</v>
      </c>
      <c r="M106" s="61">
        <v>203.75376905448698</v>
      </c>
    </row>
    <row r="107" spans="1:13" x14ac:dyDescent="0.2">
      <c r="A107" s="6" t="s">
        <v>60</v>
      </c>
      <c r="B107" s="6" t="s">
        <v>45</v>
      </c>
      <c r="C107" s="6" t="s">
        <v>24</v>
      </c>
      <c r="D107" s="6" t="s">
        <v>27</v>
      </c>
      <c r="E107" s="7">
        <v>42.916280769230774</v>
      </c>
      <c r="F107" s="7">
        <v>47.2794359807692</v>
      </c>
      <c r="H107" s="59" t="s">
        <v>60</v>
      </c>
      <c r="I107" s="59" t="s">
        <v>45</v>
      </c>
      <c r="J107" s="59" t="s">
        <v>24</v>
      </c>
      <c r="K107" s="59" t="s">
        <v>27</v>
      </c>
      <c r="L107" s="61">
        <v>42.916280769230774</v>
      </c>
      <c r="M107" s="61">
        <v>47.2794359807692</v>
      </c>
    </row>
    <row r="108" spans="1:13" x14ac:dyDescent="0.2">
      <c r="A108" s="6" t="s">
        <v>60</v>
      </c>
      <c r="B108" s="6" t="s">
        <v>45</v>
      </c>
      <c r="C108" s="6" t="s">
        <v>24</v>
      </c>
      <c r="D108" s="6" t="s">
        <v>14</v>
      </c>
      <c r="E108" s="7">
        <v>739.46995807692292</v>
      </c>
      <c r="F108" s="7">
        <v>814.64940381474275</v>
      </c>
      <c r="H108" s="59" t="s">
        <v>60</v>
      </c>
      <c r="I108" s="59" t="s">
        <v>45</v>
      </c>
      <c r="J108" s="59" t="s">
        <v>24</v>
      </c>
      <c r="K108" s="59" t="s">
        <v>14</v>
      </c>
      <c r="L108" s="61">
        <v>739.46995807692292</v>
      </c>
      <c r="M108" s="61">
        <v>814.64940381474275</v>
      </c>
    </row>
    <row r="109" spans="1:13" x14ac:dyDescent="0.2">
      <c r="A109" s="6" t="s">
        <v>60</v>
      </c>
      <c r="B109" s="6" t="s">
        <v>45</v>
      </c>
      <c r="C109" s="6" t="s">
        <v>28</v>
      </c>
      <c r="D109" s="6" t="s">
        <v>32</v>
      </c>
      <c r="E109" s="7">
        <v>133.29510000000002</v>
      </c>
      <c r="F109" s="7">
        <v>147.51324399999993</v>
      </c>
      <c r="H109" s="59" t="s">
        <v>60</v>
      </c>
      <c r="I109" s="59" t="s">
        <v>45</v>
      </c>
      <c r="J109" s="59" t="s">
        <v>28</v>
      </c>
      <c r="K109" s="59" t="s">
        <v>32</v>
      </c>
      <c r="L109" s="61">
        <v>133.29510000000002</v>
      </c>
      <c r="M109" s="61">
        <v>147.51324399999993</v>
      </c>
    </row>
    <row r="110" spans="1:13" x14ac:dyDescent="0.2">
      <c r="A110" s="6" t="s">
        <v>60</v>
      </c>
      <c r="B110" s="6" t="s">
        <v>45</v>
      </c>
      <c r="C110" s="6" t="s">
        <v>28</v>
      </c>
      <c r="D110" s="6" t="s">
        <v>34</v>
      </c>
      <c r="E110" s="7">
        <v>137.80260692307692</v>
      </c>
      <c r="F110" s="7">
        <v>152.5015516615384</v>
      </c>
      <c r="H110" s="59" t="s">
        <v>60</v>
      </c>
      <c r="I110" s="59" t="s">
        <v>45</v>
      </c>
      <c r="J110" s="59" t="s">
        <v>28</v>
      </c>
      <c r="K110" s="59" t="s">
        <v>34</v>
      </c>
      <c r="L110" s="61">
        <v>137.80260692307692</v>
      </c>
      <c r="M110" s="61">
        <v>152.5015516615384</v>
      </c>
    </row>
    <row r="111" spans="1:13" x14ac:dyDescent="0.2">
      <c r="A111" s="6" t="s">
        <v>60</v>
      </c>
      <c r="B111" s="6" t="s">
        <v>45</v>
      </c>
      <c r="C111" s="6" t="s">
        <v>28</v>
      </c>
      <c r="D111" s="6" t="s">
        <v>31</v>
      </c>
      <c r="E111" s="7">
        <v>82.859423076923079</v>
      </c>
      <c r="F111" s="7">
        <v>91.697761538461492</v>
      </c>
      <c r="H111" s="59" t="s">
        <v>60</v>
      </c>
      <c r="I111" s="59" t="s">
        <v>45</v>
      </c>
      <c r="J111" s="59" t="s">
        <v>28</v>
      </c>
      <c r="K111" s="59" t="s">
        <v>31</v>
      </c>
      <c r="L111" s="61">
        <v>82.859423076923079</v>
      </c>
      <c r="M111" s="61">
        <v>91.697761538461492</v>
      </c>
    </row>
    <row r="112" spans="1:13" x14ac:dyDescent="0.2">
      <c r="A112" s="6" t="s">
        <v>60</v>
      </c>
      <c r="B112" s="6" t="s">
        <v>45</v>
      </c>
      <c r="C112" s="6" t="s">
        <v>28</v>
      </c>
      <c r="D112" s="6" t="s">
        <v>27</v>
      </c>
      <c r="E112" s="7">
        <v>59.713153846153858</v>
      </c>
      <c r="F112" s="7">
        <v>66.082556923076893</v>
      </c>
      <c r="H112" s="59" t="s">
        <v>60</v>
      </c>
      <c r="I112" s="59" t="s">
        <v>45</v>
      </c>
      <c r="J112" s="59" t="s">
        <v>28</v>
      </c>
      <c r="K112" s="59" t="s">
        <v>27</v>
      </c>
      <c r="L112" s="61">
        <v>59.713153846153858</v>
      </c>
      <c r="M112" s="61">
        <v>66.082556923076893</v>
      </c>
    </row>
    <row r="113" spans="1:13" x14ac:dyDescent="0.2">
      <c r="A113" s="6" t="s">
        <v>60</v>
      </c>
      <c r="B113" s="6" t="s">
        <v>45</v>
      </c>
      <c r="C113" s="6" t="s">
        <v>28</v>
      </c>
      <c r="D113" s="6" t="s">
        <v>14</v>
      </c>
      <c r="E113" s="7">
        <v>1047.1217438461538</v>
      </c>
      <c r="F113" s="7">
        <v>1158.8147298564095</v>
      </c>
      <c r="H113" s="59" t="s">
        <v>60</v>
      </c>
      <c r="I113" s="59" t="s">
        <v>45</v>
      </c>
      <c r="J113" s="59" t="s">
        <v>28</v>
      </c>
      <c r="K113" s="59" t="s">
        <v>14</v>
      </c>
      <c r="L113" s="61">
        <v>1047.1217438461538</v>
      </c>
      <c r="M113" s="61">
        <v>1158.8147298564095</v>
      </c>
    </row>
    <row r="114" spans="1:13" x14ac:dyDescent="0.2">
      <c r="A114" s="6" t="s">
        <v>60</v>
      </c>
      <c r="B114" s="6" t="s">
        <v>45</v>
      </c>
      <c r="C114" s="6" t="s">
        <v>7</v>
      </c>
      <c r="D114" s="6" t="s">
        <v>11</v>
      </c>
      <c r="E114" s="7">
        <v>17.864155384615383</v>
      </c>
      <c r="F114" s="7">
        <v>19.858986069230756</v>
      </c>
      <c r="H114" s="59" t="s">
        <v>60</v>
      </c>
      <c r="I114" s="59" t="s">
        <v>45</v>
      </c>
      <c r="J114" s="59" t="s">
        <v>7</v>
      </c>
      <c r="K114" s="59" t="s">
        <v>11</v>
      </c>
      <c r="L114" s="61">
        <v>17.864155384615383</v>
      </c>
      <c r="M114" s="61">
        <v>19.858986069230756</v>
      </c>
    </row>
    <row r="115" spans="1:13" x14ac:dyDescent="0.2">
      <c r="A115" s="6" t="s">
        <v>60</v>
      </c>
      <c r="B115" s="6" t="s">
        <v>45</v>
      </c>
      <c r="C115" s="6" t="s">
        <v>9</v>
      </c>
      <c r="D115" s="6" t="s">
        <v>17</v>
      </c>
      <c r="E115" s="7">
        <v>452.69446367692308</v>
      </c>
      <c r="F115" s="7">
        <v>505.50881777256387</v>
      </c>
      <c r="H115" s="59" t="s">
        <v>60</v>
      </c>
      <c r="I115" s="59" t="s">
        <v>45</v>
      </c>
      <c r="J115" s="59" t="s">
        <v>9</v>
      </c>
      <c r="K115" s="59" t="s">
        <v>17</v>
      </c>
      <c r="L115" s="61">
        <v>452.69446367692308</v>
      </c>
      <c r="M115" s="61">
        <v>505.50881777256387</v>
      </c>
    </row>
    <row r="116" spans="1:13" x14ac:dyDescent="0.2">
      <c r="A116" s="6" t="s">
        <v>60</v>
      </c>
      <c r="B116" s="6" t="s">
        <v>45</v>
      </c>
      <c r="C116" s="6" t="s">
        <v>9</v>
      </c>
      <c r="D116" s="6" t="s">
        <v>10</v>
      </c>
      <c r="E116" s="7">
        <v>175.86699999999999</v>
      </c>
      <c r="F116" s="7">
        <v>196.38481666666652</v>
      </c>
      <c r="H116" s="59" t="s">
        <v>60</v>
      </c>
      <c r="I116" s="59" t="s">
        <v>45</v>
      </c>
      <c r="J116" s="59" t="s">
        <v>9</v>
      </c>
      <c r="K116" s="59" t="s">
        <v>10</v>
      </c>
      <c r="L116" s="61">
        <v>175.86699999999999</v>
      </c>
      <c r="M116" s="61">
        <v>196.38481666666652</v>
      </c>
    </row>
    <row r="117" spans="1:13" x14ac:dyDescent="0.2">
      <c r="A117" s="6" t="s">
        <v>60</v>
      </c>
      <c r="B117" s="6" t="s">
        <v>45</v>
      </c>
      <c r="C117" s="6" t="s">
        <v>9</v>
      </c>
      <c r="D117" s="6" t="s">
        <v>6</v>
      </c>
      <c r="E117" s="7">
        <v>30.118999999999993</v>
      </c>
      <c r="F117" s="7">
        <v>33.632883333333311</v>
      </c>
      <c r="H117" s="59" t="s">
        <v>60</v>
      </c>
      <c r="I117" s="59" t="s">
        <v>45</v>
      </c>
      <c r="J117" s="59" t="s">
        <v>9</v>
      </c>
      <c r="K117" s="59" t="s">
        <v>6</v>
      </c>
      <c r="L117" s="61">
        <v>30.118999999999993</v>
      </c>
      <c r="M117" s="61">
        <v>33.632883333333311</v>
      </c>
    </row>
    <row r="118" spans="1:13" x14ac:dyDescent="0.2">
      <c r="A118" s="6" t="s">
        <v>60</v>
      </c>
      <c r="B118" s="6" t="s">
        <v>45</v>
      </c>
      <c r="C118" s="6" t="s">
        <v>9</v>
      </c>
      <c r="D118" s="6" t="s">
        <v>11</v>
      </c>
      <c r="E118" s="7">
        <v>3428.7411692307687</v>
      </c>
      <c r="F118" s="7">
        <v>3828.7609723076894</v>
      </c>
      <c r="H118" s="59" t="s">
        <v>60</v>
      </c>
      <c r="I118" s="59" t="s">
        <v>45</v>
      </c>
      <c r="J118" s="59" t="s">
        <v>9</v>
      </c>
      <c r="K118" s="59" t="s">
        <v>11</v>
      </c>
      <c r="L118" s="61">
        <v>3428.7411692307687</v>
      </c>
      <c r="M118" s="61">
        <v>3828.7609723076894</v>
      </c>
    </row>
    <row r="119" spans="1:13" x14ac:dyDescent="0.2">
      <c r="A119" s="6" t="s">
        <v>60</v>
      </c>
      <c r="B119" s="6" t="s">
        <v>45</v>
      </c>
      <c r="C119" s="6" t="s">
        <v>9</v>
      </c>
      <c r="D119" s="6" t="s">
        <v>12</v>
      </c>
      <c r="E119" s="7">
        <v>3582.9525769230768</v>
      </c>
      <c r="F119" s="7">
        <v>4000.9637108974339</v>
      </c>
      <c r="H119" s="59" t="s">
        <v>60</v>
      </c>
      <c r="I119" s="59" t="s">
        <v>45</v>
      </c>
      <c r="J119" s="59" t="s">
        <v>9</v>
      </c>
      <c r="K119" s="59" t="s">
        <v>12</v>
      </c>
      <c r="L119" s="61">
        <v>3582.9525769230768</v>
      </c>
      <c r="M119" s="61">
        <v>4000.9637108974339</v>
      </c>
    </row>
    <row r="120" spans="1:13" x14ac:dyDescent="0.2">
      <c r="A120" s="6" t="s">
        <v>60</v>
      </c>
      <c r="B120" s="6" t="s">
        <v>45</v>
      </c>
      <c r="C120" s="6" t="s">
        <v>36</v>
      </c>
      <c r="D120" s="6" t="s">
        <v>32</v>
      </c>
      <c r="E120" s="7">
        <v>30.997080000000004</v>
      </c>
      <c r="F120" s="7">
        <v>34.768391399999977</v>
      </c>
      <c r="H120" s="59" t="s">
        <v>60</v>
      </c>
      <c r="I120" s="59" t="s">
        <v>45</v>
      </c>
      <c r="J120" s="59" t="s">
        <v>36</v>
      </c>
      <c r="K120" s="59" t="s">
        <v>32</v>
      </c>
      <c r="L120" s="61">
        <v>30.997080000000004</v>
      </c>
      <c r="M120" s="61">
        <v>34.768391399999977</v>
      </c>
    </row>
    <row r="121" spans="1:13" x14ac:dyDescent="0.2">
      <c r="A121" s="6" t="s">
        <v>60</v>
      </c>
      <c r="B121" s="6" t="s">
        <v>45</v>
      </c>
      <c r="C121" s="6" t="s">
        <v>36</v>
      </c>
      <c r="D121" s="6" t="s">
        <v>5</v>
      </c>
      <c r="E121" s="7">
        <v>7.2893999999999997</v>
      </c>
      <c r="F121" s="7">
        <v>8.1762769999999936</v>
      </c>
      <c r="H121" s="59" t="s">
        <v>60</v>
      </c>
      <c r="I121" s="59" t="s">
        <v>45</v>
      </c>
      <c r="J121" s="59" t="s">
        <v>36</v>
      </c>
      <c r="K121" s="59" t="s">
        <v>5</v>
      </c>
      <c r="L121" s="61">
        <v>7.2893999999999997</v>
      </c>
      <c r="M121" s="61">
        <v>8.1762769999999936</v>
      </c>
    </row>
    <row r="122" spans="1:13" x14ac:dyDescent="0.2">
      <c r="A122" s="6" t="s">
        <v>60</v>
      </c>
      <c r="B122" s="6" t="s">
        <v>45</v>
      </c>
      <c r="C122" s="6" t="s">
        <v>36</v>
      </c>
      <c r="D122" s="6" t="s">
        <v>14</v>
      </c>
      <c r="E122" s="7">
        <v>666.66925730769231</v>
      </c>
      <c r="F122" s="7">
        <v>747.78068361346095</v>
      </c>
      <c r="H122" s="59" t="s">
        <v>60</v>
      </c>
      <c r="I122" s="59" t="s">
        <v>45</v>
      </c>
      <c r="J122" s="59" t="s">
        <v>36</v>
      </c>
      <c r="K122" s="59" t="s">
        <v>14</v>
      </c>
      <c r="L122" s="61">
        <v>666.66925730769231</v>
      </c>
      <c r="M122" s="61">
        <v>747.78068361346095</v>
      </c>
    </row>
    <row r="123" spans="1:13" x14ac:dyDescent="0.2">
      <c r="A123" s="6" t="s">
        <v>60</v>
      </c>
      <c r="B123" s="6" t="s">
        <v>45</v>
      </c>
      <c r="C123" s="6" t="s">
        <v>40</v>
      </c>
      <c r="D123" s="6" t="s">
        <v>42</v>
      </c>
      <c r="E123" s="7">
        <v>358.19971442307678</v>
      </c>
      <c r="F123" s="7">
        <v>403.57167824999993</v>
      </c>
      <c r="H123" s="59" t="s">
        <v>60</v>
      </c>
      <c r="I123" s="59" t="s">
        <v>45</v>
      </c>
      <c r="J123" s="59" t="s">
        <v>40</v>
      </c>
      <c r="K123" s="59" t="s">
        <v>42</v>
      </c>
      <c r="L123" s="61">
        <v>358.19971442307678</v>
      </c>
      <c r="M123" s="61">
        <v>403.57167824999993</v>
      </c>
    </row>
    <row r="124" spans="1:13" x14ac:dyDescent="0.2">
      <c r="A124" s="6" t="s">
        <v>60</v>
      </c>
      <c r="B124" s="6" t="s">
        <v>46</v>
      </c>
      <c r="C124" s="6" t="s">
        <v>13</v>
      </c>
      <c r="D124" s="6" t="s">
        <v>14</v>
      </c>
      <c r="E124" s="7">
        <v>4.0999999999999996</v>
      </c>
      <c r="F124" s="7">
        <v>4.4758333333333322</v>
      </c>
      <c r="H124" s="59" t="s">
        <v>60</v>
      </c>
      <c r="I124" s="59" t="s">
        <v>46</v>
      </c>
      <c r="J124" s="59" t="s">
        <v>13</v>
      </c>
      <c r="K124" s="59" t="s">
        <v>14</v>
      </c>
      <c r="L124" s="61">
        <v>4.0999999999999996</v>
      </c>
      <c r="M124" s="61">
        <v>4.4758333333333322</v>
      </c>
    </row>
    <row r="125" spans="1:13" x14ac:dyDescent="0.2">
      <c r="A125" s="6" t="s">
        <v>60</v>
      </c>
      <c r="B125" s="6" t="s">
        <v>46</v>
      </c>
      <c r="C125" s="6" t="s">
        <v>18</v>
      </c>
      <c r="D125" s="6" t="s">
        <v>22</v>
      </c>
      <c r="E125" s="7">
        <v>5.3460000000000001</v>
      </c>
      <c r="F125" s="7">
        <v>5.8627799999999999</v>
      </c>
      <c r="H125" s="59" t="s">
        <v>60</v>
      </c>
      <c r="I125" s="59" t="s">
        <v>46</v>
      </c>
      <c r="J125" s="59" t="s">
        <v>18</v>
      </c>
      <c r="K125" s="59" t="s">
        <v>22</v>
      </c>
      <c r="L125" s="61">
        <v>5.3460000000000001</v>
      </c>
      <c r="M125" s="61">
        <v>5.8627799999999999</v>
      </c>
    </row>
    <row r="126" spans="1:13" x14ac:dyDescent="0.2">
      <c r="A126" s="6" t="s">
        <v>60</v>
      </c>
      <c r="B126" s="6" t="s">
        <v>46</v>
      </c>
      <c r="C126" s="6" t="s">
        <v>18</v>
      </c>
      <c r="D126" s="6" t="s">
        <v>16</v>
      </c>
      <c r="E126" s="7">
        <v>6.5</v>
      </c>
      <c r="F126" s="7">
        <v>7.128333333333333</v>
      </c>
      <c r="H126" s="59" t="s">
        <v>60</v>
      </c>
      <c r="I126" s="59" t="s">
        <v>46</v>
      </c>
      <c r="J126" s="59" t="s">
        <v>18</v>
      </c>
      <c r="K126" s="59" t="s">
        <v>16</v>
      </c>
      <c r="L126" s="61">
        <v>6.5</v>
      </c>
      <c r="M126" s="61">
        <v>7.128333333333333</v>
      </c>
    </row>
    <row r="127" spans="1:13" x14ac:dyDescent="0.2">
      <c r="A127" s="6" t="s">
        <v>60</v>
      </c>
      <c r="B127" s="6" t="s">
        <v>46</v>
      </c>
      <c r="C127" s="6" t="s">
        <v>18</v>
      </c>
      <c r="D127" s="6" t="s">
        <v>14</v>
      </c>
      <c r="E127" s="7">
        <v>38.799999999999997</v>
      </c>
      <c r="F127" s="7">
        <v>42.550666666666665</v>
      </c>
      <c r="H127" s="59" t="s">
        <v>60</v>
      </c>
      <c r="I127" s="59" t="s">
        <v>46</v>
      </c>
      <c r="J127" s="59" t="s">
        <v>18</v>
      </c>
      <c r="K127" s="59" t="s">
        <v>14</v>
      </c>
      <c r="L127" s="61">
        <v>38.799999999999997</v>
      </c>
      <c r="M127" s="61">
        <v>42.550666666666665</v>
      </c>
    </row>
    <row r="128" spans="1:13" x14ac:dyDescent="0.2">
      <c r="A128" s="6" t="s">
        <v>60</v>
      </c>
      <c r="B128" s="6" t="s">
        <v>46</v>
      </c>
      <c r="C128" s="6" t="s">
        <v>24</v>
      </c>
      <c r="D128" s="6" t="s">
        <v>17</v>
      </c>
      <c r="E128" s="7">
        <v>2.2000000000000002</v>
      </c>
      <c r="F128" s="7">
        <v>2.4236666666666653</v>
      </c>
      <c r="H128" s="59" t="s">
        <v>60</v>
      </c>
      <c r="I128" s="59" t="s">
        <v>46</v>
      </c>
      <c r="J128" s="59" t="s">
        <v>24</v>
      </c>
      <c r="K128" s="59" t="s">
        <v>17</v>
      </c>
      <c r="L128" s="61">
        <v>2.2000000000000002</v>
      </c>
      <c r="M128" s="61">
        <v>2.4236666666666653</v>
      </c>
    </row>
    <row r="129" spans="1:13" x14ac:dyDescent="0.2">
      <c r="A129" s="6" t="s">
        <v>60</v>
      </c>
      <c r="B129" s="6" t="s">
        <v>46</v>
      </c>
      <c r="C129" s="6" t="s">
        <v>24</v>
      </c>
      <c r="D129" s="6" t="s">
        <v>27</v>
      </c>
      <c r="E129" s="7">
        <v>0.18027692307692308</v>
      </c>
      <c r="F129" s="7">
        <v>0.19860507692307677</v>
      </c>
      <c r="H129" s="59" t="s">
        <v>60</v>
      </c>
      <c r="I129" s="59" t="s">
        <v>46</v>
      </c>
      <c r="J129" s="59" t="s">
        <v>24</v>
      </c>
      <c r="K129" s="59" t="s">
        <v>27</v>
      </c>
      <c r="L129" s="61">
        <v>0.18027692307692308</v>
      </c>
      <c r="M129" s="61">
        <v>0.19860507692307677</v>
      </c>
    </row>
    <row r="130" spans="1:13" x14ac:dyDescent="0.2">
      <c r="A130" s="6" t="s">
        <v>60</v>
      </c>
      <c r="B130" s="6" t="s">
        <v>46</v>
      </c>
      <c r="C130" s="6" t="s">
        <v>24</v>
      </c>
      <c r="D130" s="6" t="s">
        <v>14</v>
      </c>
      <c r="E130" s="7">
        <v>56.079279999999997</v>
      </c>
      <c r="F130" s="7">
        <v>61.780673466666613</v>
      </c>
      <c r="H130" s="59" t="s">
        <v>60</v>
      </c>
      <c r="I130" s="59" t="s">
        <v>46</v>
      </c>
      <c r="J130" s="59" t="s">
        <v>24</v>
      </c>
      <c r="K130" s="59" t="s">
        <v>14</v>
      </c>
      <c r="L130" s="61">
        <v>56.079279999999997</v>
      </c>
      <c r="M130" s="61">
        <v>61.780673466666613</v>
      </c>
    </row>
    <row r="131" spans="1:13" x14ac:dyDescent="0.2">
      <c r="A131" s="6" t="s">
        <v>60</v>
      </c>
      <c r="B131" s="6" t="s">
        <v>46</v>
      </c>
      <c r="C131" s="6" t="s">
        <v>28</v>
      </c>
      <c r="D131" s="6" t="s">
        <v>32</v>
      </c>
      <c r="E131" s="7">
        <v>0.22534615384615386</v>
      </c>
      <c r="F131" s="7">
        <v>0.24938307692307679</v>
      </c>
      <c r="H131" s="59" t="s">
        <v>60</v>
      </c>
      <c r="I131" s="59" t="s">
        <v>46</v>
      </c>
      <c r="J131" s="59" t="s">
        <v>28</v>
      </c>
      <c r="K131" s="59" t="s">
        <v>32</v>
      </c>
      <c r="L131" s="61">
        <v>0.22534615384615386</v>
      </c>
      <c r="M131" s="61">
        <v>0.24938307692307679</v>
      </c>
    </row>
    <row r="132" spans="1:13" x14ac:dyDescent="0.2">
      <c r="A132" s="6" t="s">
        <v>60</v>
      </c>
      <c r="B132" s="6" t="s">
        <v>46</v>
      </c>
      <c r="C132" s="6" t="s">
        <v>28</v>
      </c>
      <c r="D132" s="6" t="s">
        <v>31</v>
      </c>
      <c r="E132" s="7">
        <v>2.82</v>
      </c>
      <c r="F132" s="7">
        <v>3.1207999999999978</v>
      </c>
      <c r="H132" s="59" t="s">
        <v>60</v>
      </c>
      <c r="I132" s="59" t="s">
        <v>46</v>
      </c>
      <c r="J132" s="59" t="s">
        <v>28</v>
      </c>
      <c r="K132" s="59" t="s">
        <v>31</v>
      </c>
      <c r="L132" s="61">
        <v>2.82</v>
      </c>
      <c r="M132" s="61">
        <v>3.1207999999999978</v>
      </c>
    </row>
    <row r="133" spans="1:13" x14ac:dyDescent="0.2">
      <c r="A133" s="6" t="s">
        <v>60</v>
      </c>
      <c r="B133" s="6" t="s">
        <v>46</v>
      </c>
      <c r="C133" s="6" t="s">
        <v>28</v>
      </c>
      <c r="D133" s="6" t="s">
        <v>27</v>
      </c>
      <c r="E133" s="7">
        <v>3.0359999999999996</v>
      </c>
      <c r="F133" s="7">
        <v>3.3598399999999975</v>
      </c>
      <c r="H133" s="59" t="s">
        <v>60</v>
      </c>
      <c r="I133" s="59" t="s">
        <v>46</v>
      </c>
      <c r="J133" s="59" t="s">
        <v>28</v>
      </c>
      <c r="K133" s="59" t="s">
        <v>27</v>
      </c>
      <c r="L133" s="61">
        <v>3.0359999999999996</v>
      </c>
      <c r="M133" s="61">
        <v>3.3598399999999975</v>
      </c>
    </row>
    <row r="134" spans="1:13" x14ac:dyDescent="0.2">
      <c r="A134" s="6" t="s">
        <v>60</v>
      </c>
      <c r="B134" s="6" t="s">
        <v>46</v>
      </c>
      <c r="C134" s="6" t="s">
        <v>28</v>
      </c>
      <c r="D134" s="6" t="s">
        <v>14</v>
      </c>
      <c r="E134" s="7">
        <v>2.3258999999999999</v>
      </c>
      <c r="F134" s="7">
        <v>2.5739959999999984</v>
      </c>
      <c r="H134" s="59" t="s">
        <v>60</v>
      </c>
      <c r="I134" s="59" t="s">
        <v>46</v>
      </c>
      <c r="J134" s="59" t="s">
        <v>28</v>
      </c>
      <c r="K134" s="59" t="s">
        <v>14</v>
      </c>
      <c r="L134" s="61">
        <v>2.3258999999999999</v>
      </c>
      <c r="M134" s="61">
        <v>2.5739959999999984</v>
      </c>
    </row>
    <row r="135" spans="1:13" x14ac:dyDescent="0.2">
      <c r="A135" s="6" t="s">
        <v>60</v>
      </c>
      <c r="B135" s="6" t="s">
        <v>46</v>
      </c>
      <c r="C135" s="6" t="s">
        <v>7</v>
      </c>
      <c r="D135" s="6" t="s">
        <v>11</v>
      </c>
      <c r="E135" s="7">
        <v>1.44E-2</v>
      </c>
      <c r="F135" s="7">
        <v>1.6007999999999991E-2</v>
      </c>
      <c r="H135" s="59" t="s">
        <v>60</v>
      </c>
      <c r="I135" s="59" t="s">
        <v>46</v>
      </c>
      <c r="J135" s="59" t="s">
        <v>7</v>
      </c>
      <c r="K135" s="59" t="s">
        <v>11</v>
      </c>
      <c r="L135" s="61">
        <v>1.44E-2</v>
      </c>
      <c r="M135" s="61">
        <v>1.6007999999999991E-2</v>
      </c>
    </row>
    <row r="136" spans="1:13" x14ac:dyDescent="0.2">
      <c r="A136" s="6" t="s">
        <v>60</v>
      </c>
      <c r="B136" s="6" t="s">
        <v>46</v>
      </c>
      <c r="C136" s="6" t="s">
        <v>9</v>
      </c>
      <c r="D136" s="6" t="s">
        <v>17</v>
      </c>
      <c r="E136" s="7">
        <v>2.1247008923076924</v>
      </c>
      <c r="F136" s="7">
        <v>2.3725826630769218</v>
      </c>
      <c r="H136" s="59" t="s">
        <v>60</v>
      </c>
      <c r="I136" s="59" t="s">
        <v>46</v>
      </c>
      <c r="J136" s="59" t="s">
        <v>9</v>
      </c>
      <c r="K136" s="59" t="s">
        <v>17</v>
      </c>
      <c r="L136" s="61">
        <v>2.1247008923076924</v>
      </c>
      <c r="M136" s="61">
        <v>2.3725826630769218</v>
      </c>
    </row>
    <row r="137" spans="1:13" x14ac:dyDescent="0.2">
      <c r="A137" s="6" t="s">
        <v>60</v>
      </c>
      <c r="B137" s="6" t="s">
        <v>46</v>
      </c>
      <c r="C137" s="6" t="s">
        <v>9</v>
      </c>
      <c r="D137" s="6" t="s">
        <v>6</v>
      </c>
      <c r="E137" s="7">
        <v>2</v>
      </c>
      <c r="F137" s="7">
        <v>2.2333333333333321</v>
      </c>
      <c r="H137" s="59" t="s">
        <v>60</v>
      </c>
      <c r="I137" s="59" t="s">
        <v>46</v>
      </c>
      <c r="J137" s="59" t="s">
        <v>9</v>
      </c>
      <c r="K137" s="59" t="s">
        <v>6</v>
      </c>
      <c r="L137" s="61">
        <v>2</v>
      </c>
      <c r="M137" s="61">
        <v>2.2333333333333321</v>
      </c>
    </row>
    <row r="138" spans="1:13" x14ac:dyDescent="0.2">
      <c r="A138" s="6" t="s">
        <v>60</v>
      </c>
      <c r="B138" s="6" t="s">
        <v>46</v>
      </c>
      <c r="C138" s="6" t="s">
        <v>9</v>
      </c>
      <c r="D138" s="6" t="s">
        <v>11</v>
      </c>
      <c r="E138" s="7">
        <v>75</v>
      </c>
      <c r="F138" s="7">
        <v>83.75</v>
      </c>
      <c r="H138" s="59" t="s">
        <v>60</v>
      </c>
      <c r="I138" s="59" t="s">
        <v>46</v>
      </c>
      <c r="J138" s="59" t="s">
        <v>9</v>
      </c>
      <c r="K138" s="59" t="s">
        <v>11</v>
      </c>
      <c r="L138" s="61">
        <v>75</v>
      </c>
      <c r="M138" s="61">
        <v>83.749999999999957</v>
      </c>
    </row>
    <row r="139" spans="1:13" x14ac:dyDescent="0.2">
      <c r="A139" s="6" t="s">
        <v>60</v>
      </c>
      <c r="B139" s="6" t="s">
        <v>46</v>
      </c>
      <c r="C139" s="6" t="s">
        <v>9</v>
      </c>
      <c r="D139" s="6" t="s">
        <v>12</v>
      </c>
      <c r="E139" s="7">
        <v>25</v>
      </c>
      <c r="F139" s="7">
        <v>27.91666666666665</v>
      </c>
      <c r="H139" s="59" t="s">
        <v>60</v>
      </c>
      <c r="I139" s="59" t="s">
        <v>46</v>
      </c>
      <c r="J139" s="59" t="s">
        <v>9</v>
      </c>
      <c r="K139" s="59" t="s">
        <v>12</v>
      </c>
      <c r="L139" s="61">
        <v>25</v>
      </c>
      <c r="M139" s="61">
        <v>27.91666666666665</v>
      </c>
    </row>
    <row r="140" spans="1:13" x14ac:dyDescent="0.2">
      <c r="A140" s="6" t="s">
        <v>60</v>
      </c>
      <c r="B140" s="6" t="s">
        <v>46</v>
      </c>
      <c r="C140" s="6" t="s">
        <v>9</v>
      </c>
      <c r="D140" s="6" t="s">
        <v>35</v>
      </c>
      <c r="E140" s="7">
        <v>165</v>
      </c>
      <c r="F140" s="7">
        <v>184.25</v>
      </c>
      <c r="H140" s="59" t="s">
        <v>60</v>
      </c>
      <c r="I140" s="59" t="s">
        <v>46</v>
      </c>
      <c r="J140" s="59" t="s">
        <v>9</v>
      </c>
      <c r="K140" s="59" t="s">
        <v>35</v>
      </c>
      <c r="L140" s="61">
        <v>165</v>
      </c>
      <c r="M140" s="61">
        <v>184.24999999999989</v>
      </c>
    </row>
    <row r="141" spans="1:13" x14ac:dyDescent="0.2">
      <c r="A141" s="6" t="s">
        <v>60</v>
      </c>
      <c r="B141" s="6" t="s">
        <v>46</v>
      </c>
      <c r="C141" s="6" t="s">
        <v>36</v>
      </c>
      <c r="D141" s="6" t="s">
        <v>14</v>
      </c>
      <c r="E141" s="7">
        <v>20.331366153846155</v>
      </c>
      <c r="F141" s="7">
        <v>22.805015702564084</v>
      </c>
      <c r="H141" s="59" t="s">
        <v>60</v>
      </c>
      <c r="I141" s="59" t="s">
        <v>46</v>
      </c>
      <c r="J141" s="59" t="s">
        <v>36</v>
      </c>
      <c r="K141" s="59" t="s">
        <v>14</v>
      </c>
      <c r="L141" s="61">
        <v>20.331366153846155</v>
      </c>
      <c r="M141" s="61">
        <v>22.805015702564084</v>
      </c>
    </row>
    <row r="142" spans="1:13" x14ac:dyDescent="0.2">
      <c r="A142" s="6" t="s">
        <v>60</v>
      </c>
      <c r="B142" s="6" t="s">
        <v>46</v>
      </c>
      <c r="C142" s="6" t="s">
        <v>40</v>
      </c>
      <c r="D142" s="6" t="s">
        <v>42</v>
      </c>
      <c r="E142" s="7">
        <v>3.5</v>
      </c>
      <c r="F142" s="7">
        <v>3.9433333333333338</v>
      </c>
      <c r="H142" s="59" t="s">
        <v>60</v>
      </c>
      <c r="I142" s="59" t="s">
        <v>46</v>
      </c>
      <c r="J142" s="59" t="s">
        <v>40</v>
      </c>
      <c r="K142" s="59" t="s">
        <v>42</v>
      </c>
      <c r="L142" s="61">
        <v>3.5</v>
      </c>
      <c r="M142" s="61">
        <v>3.9433333333333338</v>
      </c>
    </row>
    <row r="143" spans="1:13" x14ac:dyDescent="0.2">
      <c r="A143" s="6" t="s">
        <v>60</v>
      </c>
      <c r="B143" s="6" t="s">
        <v>47</v>
      </c>
      <c r="C143" s="6" t="s">
        <v>13</v>
      </c>
      <c r="D143" s="6" t="s">
        <v>14</v>
      </c>
      <c r="E143" s="7">
        <v>64.596000000000004</v>
      </c>
      <c r="F143" s="7">
        <v>70.517299999999992</v>
      </c>
      <c r="H143" s="59" t="s">
        <v>60</v>
      </c>
      <c r="I143" s="59" t="s">
        <v>47</v>
      </c>
      <c r="J143" s="59" t="s">
        <v>13</v>
      </c>
      <c r="K143" s="59" t="s">
        <v>14</v>
      </c>
      <c r="L143" s="61">
        <v>64.596000000000004</v>
      </c>
      <c r="M143" s="61">
        <v>70.517299999999992</v>
      </c>
    </row>
    <row r="144" spans="1:13" x14ac:dyDescent="0.2">
      <c r="A144" s="6" t="s">
        <v>60</v>
      </c>
      <c r="B144" s="6" t="s">
        <v>47</v>
      </c>
      <c r="C144" s="6" t="s">
        <v>18</v>
      </c>
      <c r="D144" s="6" t="s">
        <v>22</v>
      </c>
      <c r="E144" s="7">
        <v>362.50080000000003</v>
      </c>
      <c r="F144" s="7">
        <v>397.54254399999996</v>
      </c>
      <c r="H144" s="59" t="s">
        <v>60</v>
      </c>
      <c r="I144" s="59" t="s">
        <v>47</v>
      </c>
      <c r="J144" s="59" t="s">
        <v>18</v>
      </c>
      <c r="K144" s="59" t="s">
        <v>22</v>
      </c>
      <c r="L144" s="61">
        <v>362.50080000000003</v>
      </c>
      <c r="M144" s="61">
        <v>397.54254399999996</v>
      </c>
    </row>
    <row r="145" spans="1:13" x14ac:dyDescent="0.2">
      <c r="A145" s="6" t="s">
        <v>60</v>
      </c>
      <c r="B145" s="6" t="s">
        <v>47</v>
      </c>
      <c r="C145" s="6" t="s">
        <v>18</v>
      </c>
      <c r="D145" s="6" t="s">
        <v>6</v>
      </c>
      <c r="E145" s="7">
        <v>2.0448076923076921</v>
      </c>
      <c r="F145" s="7">
        <v>2.2424724358974357</v>
      </c>
      <c r="H145" s="59" t="s">
        <v>60</v>
      </c>
      <c r="I145" s="59" t="s">
        <v>47</v>
      </c>
      <c r="J145" s="59" t="s">
        <v>18</v>
      </c>
      <c r="K145" s="59" t="s">
        <v>6</v>
      </c>
      <c r="L145" s="61">
        <v>2.0448076923076921</v>
      </c>
      <c r="M145" s="61">
        <v>2.2424724358974357</v>
      </c>
    </row>
    <row r="146" spans="1:13" x14ac:dyDescent="0.2">
      <c r="A146" s="6" t="s">
        <v>60</v>
      </c>
      <c r="B146" s="6" t="s">
        <v>47</v>
      </c>
      <c r="C146" s="6" t="s">
        <v>18</v>
      </c>
      <c r="D146" s="6" t="s">
        <v>11</v>
      </c>
      <c r="E146" s="7">
        <v>1.1448</v>
      </c>
      <c r="F146" s="7">
        <v>1.2554640000000001</v>
      </c>
      <c r="H146" s="59" t="s">
        <v>60</v>
      </c>
      <c r="I146" s="59" t="s">
        <v>47</v>
      </c>
      <c r="J146" s="59" t="s">
        <v>18</v>
      </c>
      <c r="K146" s="59" t="s">
        <v>11</v>
      </c>
      <c r="L146" s="61">
        <v>1.1448</v>
      </c>
      <c r="M146" s="61">
        <v>1.2554640000000001</v>
      </c>
    </row>
    <row r="147" spans="1:13" x14ac:dyDescent="0.2">
      <c r="A147" s="6" t="s">
        <v>60</v>
      </c>
      <c r="B147" s="6" t="s">
        <v>47</v>
      </c>
      <c r="C147" s="6" t="s">
        <v>18</v>
      </c>
      <c r="D147" s="6" t="s">
        <v>16</v>
      </c>
      <c r="E147" s="7">
        <v>26.144019</v>
      </c>
      <c r="F147" s="7">
        <v>28.67127417</v>
      </c>
      <c r="H147" s="59" t="s">
        <v>60</v>
      </c>
      <c r="I147" s="59" t="s">
        <v>47</v>
      </c>
      <c r="J147" s="59" t="s">
        <v>18</v>
      </c>
      <c r="K147" s="59" t="s">
        <v>16</v>
      </c>
      <c r="L147" s="61">
        <v>26.144019</v>
      </c>
      <c r="M147" s="61">
        <v>28.67127417</v>
      </c>
    </row>
    <row r="148" spans="1:13" x14ac:dyDescent="0.2">
      <c r="A148" s="6" t="s">
        <v>60</v>
      </c>
      <c r="B148" s="6" t="s">
        <v>47</v>
      </c>
      <c r="C148" s="6" t="s">
        <v>18</v>
      </c>
      <c r="D148" s="6" t="s">
        <v>14</v>
      </c>
      <c r="E148" s="7">
        <v>394.88409120000006</v>
      </c>
      <c r="F148" s="7">
        <v>433.05622001600005</v>
      </c>
      <c r="H148" s="59" t="s">
        <v>60</v>
      </c>
      <c r="I148" s="59" t="s">
        <v>47</v>
      </c>
      <c r="J148" s="59" t="s">
        <v>18</v>
      </c>
      <c r="K148" s="59" t="s">
        <v>14</v>
      </c>
      <c r="L148" s="61">
        <v>394.88409120000006</v>
      </c>
      <c r="M148" s="61">
        <v>433.05622001600005</v>
      </c>
    </row>
    <row r="149" spans="1:13" x14ac:dyDescent="0.2">
      <c r="A149" s="6" t="s">
        <v>60</v>
      </c>
      <c r="B149" s="6" t="s">
        <v>47</v>
      </c>
      <c r="C149" s="6" t="s">
        <v>24</v>
      </c>
      <c r="D149" s="6" t="s">
        <v>17</v>
      </c>
      <c r="E149" s="7">
        <v>41.559267692307685</v>
      </c>
      <c r="F149" s="7">
        <v>45.784459907692266</v>
      </c>
      <c r="H149" s="59" t="s">
        <v>60</v>
      </c>
      <c r="I149" s="59" t="s">
        <v>47</v>
      </c>
      <c r="J149" s="59" t="s">
        <v>24</v>
      </c>
      <c r="K149" s="59" t="s">
        <v>17</v>
      </c>
      <c r="L149" s="61">
        <v>41.559267692307685</v>
      </c>
      <c r="M149" s="61">
        <v>45.784459907692266</v>
      </c>
    </row>
    <row r="150" spans="1:13" x14ac:dyDescent="0.2">
      <c r="A150" s="6" t="s">
        <v>60</v>
      </c>
      <c r="B150" s="6" t="s">
        <v>47</v>
      </c>
      <c r="C150" s="6" t="s">
        <v>24</v>
      </c>
      <c r="D150" s="6" t="s">
        <v>5</v>
      </c>
      <c r="E150" s="7">
        <v>131.14788461538464</v>
      </c>
      <c r="F150" s="7">
        <v>144.48125288461532</v>
      </c>
      <c r="H150" s="59" t="s">
        <v>60</v>
      </c>
      <c r="I150" s="59" t="s">
        <v>47</v>
      </c>
      <c r="J150" s="59" t="s">
        <v>24</v>
      </c>
      <c r="K150" s="59" t="s">
        <v>5</v>
      </c>
      <c r="L150" s="61">
        <v>131.14788461538464</v>
      </c>
      <c r="M150" s="61">
        <v>144.48125288461532</v>
      </c>
    </row>
    <row r="151" spans="1:13" x14ac:dyDescent="0.2">
      <c r="A151" s="6" t="s">
        <v>60</v>
      </c>
      <c r="B151" s="6" t="s">
        <v>47</v>
      </c>
      <c r="C151" s="6" t="s">
        <v>24</v>
      </c>
      <c r="D151" s="6" t="s">
        <v>27</v>
      </c>
      <c r="E151" s="7">
        <v>51.885599999999982</v>
      </c>
      <c r="F151" s="7">
        <v>57.160635999999933</v>
      </c>
      <c r="H151" s="59" t="s">
        <v>60</v>
      </c>
      <c r="I151" s="59" t="s">
        <v>47</v>
      </c>
      <c r="J151" s="59" t="s">
        <v>24</v>
      </c>
      <c r="K151" s="59" t="s">
        <v>27</v>
      </c>
      <c r="L151" s="61">
        <v>51.885599999999982</v>
      </c>
      <c r="M151" s="61">
        <v>57.160635999999933</v>
      </c>
    </row>
    <row r="152" spans="1:13" x14ac:dyDescent="0.2">
      <c r="A152" s="6" t="s">
        <v>60</v>
      </c>
      <c r="B152" s="6" t="s">
        <v>47</v>
      </c>
      <c r="C152" s="6" t="s">
        <v>24</v>
      </c>
      <c r="D152" s="6" t="s">
        <v>14</v>
      </c>
      <c r="E152" s="7">
        <v>271.74887538461542</v>
      </c>
      <c r="F152" s="7">
        <v>299.37667771538446</v>
      </c>
      <c r="H152" s="59" t="s">
        <v>60</v>
      </c>
      <c r="I152" s="59" t="s">
        <v>47</v>
      </c>
      <c r="J152" s="59" t="s">
        <v>24</v>
      </c>
      <c r="K152" s="59" t="s">
        <v>14</v>
      </c>
      <c r="L152" s="61">
        <v>271.74887538461542</v>
      </c>
      <c r="M152" s="61">
        <v>299.37667771538446</v>
      </c>
    </row>
    <row r="153" spans="1:13" x14ac:dyDescent="0.2">
      <c r="A153" s="6" t="s">
        <v>60</v>
      </c>
      <c r="B153" s="6" t="s">
        <v>47</v>
      </c>
      <c r="C153" s="6" t="s">
        <v>28</v>
      </c>
      <c r="D153" s="6" t="s">
        <v>32</v>
      </c>
      <c r="E153" s="7">
        <v>41.125673076923078</v>
      </c>
      <c r="F153" s="7">
        <v>45.512411538461514</v>
      </c>
      <c r="H153" s="59" t="s">
        <v>60</v>
      </c>
      <c r="I153" s="59" t="s">
        <v>47</v>
      </c>
      <c r="J153" s="59" t="s">
        <v>28</v>
      </c>
      <c r="K153" s="59" t="s">
        <v>32</v>
      </c>
      <c r="L153" s="61">
        <v>41.125673076923078</v>
      </c>
      <c r="M153" s="61">
        <v>45.512411538461514</v>
      </c>
    </row>
    <row r="154" spans="1:13" x14ac:dyDescent="0.2">
      <c r="A154" s="6" t="s">
        <v>60</v>
      </c>
      <c r="B154" s="6" t="s">
        <v>47</v>
      </c>
      <c r="C154" s="6" t="s">
        <v>28</v>
      </c>
      <c r="D154" s="6" t="s">
        <v>34</v>
      </c>
      <c r="E154" s="7">
        <v>43.55780192307693</v>
      </c>
      <c r="F154" s="7">
        <v>48.20396746153844</v>
      </c>
      <c r="H154" s="59" t="s">
        <v>60</v>
      </c>
      <c r="I154" s="59" t="s">
        <v>47</v>
      </c>
      <c r="J154" s="59" t="s">
        <v>28</v>
      </c>
      <c r="K154" s="59" t="s">
        <v>34</v>
      </c>
      <c r="L154" s="61">
        <v>43.55780192307693</v>
      </c>
      <c r="M154" s="61">
        <v>48.20396746153844</v>
      </c>
    </row>
    <row r="155" spans="1:13" x14ac:dyDescent="0.2">
      <c r="A155" s="6" t="s">
        <v>60</v>
      </c>
      <c r="B155" s="6" t="s">
        <v>47</v>
      </c>
      <c r="C155" s="6" t="s">
        <v>28</v>
      </c>
      <c r="D155" s="6" t="s">
        <v>31</v>
      </c>
      <c r="E155" s="7">
        <v>373.18</v>
      </c>
      <c r="F155" s="7">
        <v>412.98586666666648</v>
      </c>
      <c r="H155" s="59" t="s">
        <v>60</v>
      </c>
      <c r="I155" s="59" t="s">
        <v>47</v>
      </c>
      <c r="J155" s="59" t="s">
        <v>28</v>
      </c>
      <c r="K155" s="59" t="s">
        <v>31</v>
      </c>
      <c r="L155" s="61">
        <v>373.18</v>
      </c>
      <c r="M155" s="61">
        <v>412.98586666666648</v>
      </c>
    </row>
    <row r="156" spans="1:13" x14ac:dyDescent="0.2">
      <c r="A156" s="6" t="s">
        <v>60</v>
      </c>
      <c r="B156" s="6" t="s">
        <v>47</v>
      </c>
      <c r="C156" s="6" t="s">
        <v>28</v>
      </c>
      <c r="D156" s="6" t="s">
        <v>27</v>
      </c>
      <c r="E156" s="7">
        <v>58.968000000000004</v>
      </c>
      <c r="F156" s="7">
        <v>65.25791999999997</v>
      </c>
      <c r="H156" s="59" t="s">
        <v>60</v>
      </c>
      <c r="I156" s="59" t="s">
        <v>47</v>
      </c>
      <c r="J156" s="59" t="s">
        <v>28</v>
      </c>
      <c r="K156" s="59" t="s">
        <v>27</v>
      </c>
      <c r="L156" s="61">
        <v>58.968000000000004</v>
      </c>
      <c r="M156" s="61">
        <v>65.25791999999997</v>
      </c>
    </row>
    <row r="157" spans="1:13" x14ac:dyDescent="0.2">
      <c r="A157" s="6" t="s">
        <v>60</v>
      </c>
      <c r="B157" s="6" t="s">
        <v>47</v>
      </c>
      <c r="C157" s="6" t="s">
        <v>28</v>
      </c>
      <c r="D157" s="6" t="s">
        <v>14</v>
      </c>
      <c r="E157" s="7">
        <v>323.84495769230779</v>
      </c>
      <c r="F157" s="7">
        <v>358.38841984615374</v>
      </c>
      <c r="H157" s="59" t="s">
        <v>60</v>
      </c>
      <c r="I157" s="59" t="s">
        <v>47</v>
      </c>
      <c r="J157" s="59" t="s">
        <v>28</v>
      </c>
      <c r="K157" s="59" t="s">
        <v>14</v>
      </c>
      <c r="L157" s="61">
        <v>323.84495769230779</v>
      </c>
      <c r="M157" s="61">
        <v>358.38841984615374</v>
      </c>
    </row>
    <row r="158" spans="1:13" x14ac:dyDescent="0.2">
      <c r="A158" s="6" t="s">
        <v>60</v>
      </c>
      <c r="B158" s="6" t="s">
        <v>47</v>
      </c>
      <c r="C158" s="6" t="s">
        <v>7</v>
      </c>
      <c r="D158" s="6" t="s">
        <v>6</v>
      </c>
      <c r="E158" s="7">
        <v>0.86780000000000013</v>
      </c>
      <c r="F158" s="7">
        <v>0.96470433333333294</v>
      </c>
      <c r="H158" s="59" t="s">
        <v>60</v>
      </c>
      <c r="I158" s="59" t="s">
        <v>47</v>
      </c>
      <c r="J158" s="59" t="s">
        <v>7</v>
      </c>
      <c r="K158" s="59" t="s">
        <v>6</v>
      </c>
      <c r="L158" s="61">
        <v>0.86780000000000013</v>
      </c>
      <c r="M158" s="61">
        <v>0.96470433333333294</v>
      </c>
    </row>
    <row r="159" spans="1:13" x14ac:dyDescent="0.2">
      <c r="A159" s="6" t="s">
        <v>60</v>
      </c>
      <c r="B159" s="6" t="s">
        <v>47</v>
      </c>
      <c r="C159" s="6" t="s">
        <v>7</v>
      </c>
      <c r="D159" s="6" t="s">
        <v>11</v>
      </c>
      <c r="E159" s="7">
        <v>0.69106153846153839</v>
      </c>
      <c r="F159" s="7">
        <v>0.76823007692307643</v>
      </c>
      <c r="H159" s="59" t="s">
        <v>60</v>
      </c>
      <c r="I159" s="59" t="s">
        <v>47</v>
      </c>
      <c r="J159" s="59" t="s">
        <v>7</v>
      </c>
      <c r="K159" s="59" t="s">
        <v>11</v>
      </c>
      <c r="L159" s="61">
        <v>0.69106153846153839</v>
      </c>
      <c r="M159" s="61">
        <v>0.76823007692307643</v>
      </c>
    </row>
    <row r="160" spans="1:13" x14ac:dyDescent="0.2">
      <c r="A160" s="6" t="s">
        <v>60</v>
      </c>
      <c r="B160" s="6" t="s">
        <v>47</v>
      </c>
      <c r="C160" s="6" t="s">
        <v>9</v>
      </c>
      <c r="D160" s="6" t="s">
        <v>17</v>
      </c>
      <c r="E160" s="7">
        <v>29.097098399999997</v>
      </c>
      <c r="F160" s="7">
        <v>32.491759879999982</v>
      </c>
      <c r="H160" s="59" t="s">
        <v>60</v>
      </c>
      <c r="I160" s="59" t="s">
        <v>47</v>
      </c>
      <c r="J160" s="59" t="s">
        <v>9</v>
      </c>
      <c r="K160" s="59" t="s">
        <v>17</v>
      </c>
      <c r="L160" s="61">
        <v>29.097098399999997</v>
      </c>
      <c r="M160" s="61">
        <v>32.491759879999982</v>
      </c>
    </row>
    <row r="161" spans="1:13" x14ac:dyDescent="0.2">
      <c r="A161" s="6" t="s">
        <v>60</v>
      </c>
      <c r="B161" s="6" t="s">
        <v>47</v>
      </c>
      <c r="C161" s="6" t="s">
        <v>9</v>
      </c>
      <c r="D161" s="6" t="s">
        <v>6</v>
      </c>
      <c r="E161" s="7">
        <v>151.70405420687354</v>
      </c>
      <c r="F161" s="7">
        <v>169.40286053100868</v>
      </c>
      <c r="H161" s="59" t="s">
        <v>60</v>
      </c>
      <c r="I161" s="59" t="s">
        <v>47</v>
      </c>
      <c r="J161" s="59" t="s">
        <v>9</v>
      </c>
      <c r="K161" s="59" t="s">
        <v>6</v>
      </c>
      <c r="L161" s="61">
        <v>151.70405420687354</v>
      </c>
      <c r="M161" s="61">
        <v>169.40286053100868</v>
      </c>
    </row>
    <row r="162" spans="1:13" x14ac:dyDescent="0.2">
      <c r="A162" s="6" t="s">
        <v>60</v>
      </c>
      <c r="B162" s="6" t="s">
        <v>47</v>
      </c>
      <c r="C162" s="6" t="s">
        <v>9</v>
      </c>
      <c r="D162" s="6" t="s">
        <v>11</v>
      </c>
      <c r="E162" s="7">
        <v>552.69406170313891</v>
      </c>
      <c r="F162" s="7">
        <v>617.17503556850477</v>
      </c>
      <c r="H162" s="59" t="s">
        <v>60</v>
      </c>
      <c r="I162" s="59" t="s">
        <v>47</v>
      </c>
      <c r="J162" s="59" t="s">
        <v>9</v>
      </c>
      <c r="K162" s="59" t="s">
        <v>11</v>
      </c>
      <c r="L162" s="61">
        <v>552.69406170313891</v>
      </c>
      <c r="M162" s="61">
        <v>617.17503556850477</v>
      </c>
    </row>
    <row r="163" spans="1:13" x14ac:dyDescent="0.2">
      <c r="A163" s="6" t="s">
        <v>60</v>
      </c>
      <c r="B163" s="6" t="s">
        <v>47</v>
      </c>
      <c r="C163" s="6" t="s">
        <v>9</v>
      </c>
      <c r="D163" s="6" t="s">
        <v>12</v>
      </c>
      <c r="E163" s="7">
        <v>2142.7440000000001</v>
      </c>
      <c r="F163" s="7">
        <v>2392.7307999999989</v>
      </c>
      <c r="H163" s="59" t="s">
        <v>60</v>
      </c>
      <c r="I163" s="59" t="s">
        <v>47</v>
      </c>
      <c r="J163" s="59" t="s">
        <v>9</v>
      </c>
      <c r="K163" s="59" t="s">
        <v>12</v>
      </c>
      <c r="L163" s="61">
        <v>2142.7440000000001</v>
      </c>
      <c r="M163" s="61">
        <v>2392.7307999999989</v>
      </c>
    </row>
    <row r="164" spans="1:13" x14ac:dyDescent="0.2">
      <c r="A164" s="6" t="s">
        <v>60</v>
      </c>
      <c r="B164" s="6" t="s">
        <v>47</v>
      </c>
      <c r="C164" s="6" t="s">
        <v>9</v>
      </c>
      <c r="D164" s="6" t="s">
        <v>35</v>
      </c>
      <c r="E164" s="7">
        <v>0.2146153846153846</v>
      </c>
      <c r="F164" s="7">
        <v>0.239653846153846</v>
      </c>
      <c r="H164" s="59" t="s">
        <v>60</v>
      </c>
      <c r="I164" s="59" t="s">
        <v>47</v>
      </c>
      <c r="J164" s="59" t="s">
        <v>9</v>
      </c>
      <c r="K164" s="59" t="s">
        <v>35</v>
      </c>
      <c r="L164" s="61">
        <v>0.2146153846153846</v>
      </c>
      <c r="M164" s="61">
        <v>0.239653846153846</v>
      </c>
    </row>
    <row r="165" spans="1:13" x14ac:dyDescent="0.2">
      <c r="A165" s="6" t="s">
        <v>60</v>
      </c>
      <c r="B165" s="6" t="s">
        <v>47</v>
      </c>
      <c r="C165" s="6" t="s">
        <v>36</v>
      </c>
      <c r="D165" s="6" t="s">
        <v>32</v>
      </c>
      <c r="E165" s="7">
        <v>5.3956800000000005</v>
      </c>
      <c r="F165" s="7">
        <v>6.0521543999999965</v>
      </c>
      <c r="H165" s="59" t="s">
        <v>60</v>
      </c>
      <c r="I165" s="59" t="s">
        <v>47</v>
      </c>
      <c r="J165" s="59" t="s">
        <v>36</v>
      </c>
      <c r="K165" s="59" t="s">
        <v>32</v>
      </c>
      <c r="L165" s="61">
        <v>5.3956800000000005</v>
      </c>
      <c r="M165" s="61">
        <v>6.0521543999999965</v>
      </c>
    </row>
    <row r="166" spans="1:13" x14ac:dyDescent="0.2">
      <c r="A166" s="6" t="s">
        <v>60</v>
      </c>
      <c r="B166" s="6" t="s">
        <v>47</v>
      </c>
      <c r="C166" s="6" t="s">
        <v>36</v>
      </c>
      <c r="D166" s="6" t="s">
        <v>5</v>
      </c>
      <c r="E166" s="7">
        <v>28.146800000000002</v>
      </c>
      <c r="F166" s="7">
        <v>31.571327333333311</v>
      </c>
      <c r="H166" s="59" t="s">
        <v>60</v>
      </c>
      <c r="I166" s="59" t="s">
        <v>47</v>
      </c>
      <c r="J166" s="59" t="s">
        <v>36</v>
      </c>
      <c r="K166" s="59" t="s">
        <v>5</v>
      </c>
      <c r="L166" s="61">
        <v>28.146800000000002</v>
      </c>
      <c r="M166" s="61">
        <v>31.571327333333311</v>
      </c>
    </row>
    <row r="167" spans="1:13" x14ac:dyDescent="0.2">
      <c r="A167" s="6" t="s">
        <v>60</v>
      </c>
      <c r="B167" s="6" t="s">
        <v>47</v>
      </c>
      <c r="C167" s="6" t="s">
        <v>36</v>
      </c>
      <c r="D167" s="6" t="s">
        <v>6</v>
      </c>
      <c r="E167" s="7">
        <v>4.0000000000000001E-3</v>
      </c>
      <c r="F167" s="7">
        <v>4.486666666666664E-3</v>
      </c>
      <c r="H167" s="59" t="s">
        <v>60</v>
      </c>
      <c r="I167" s="59" t="s">
        <v>47</v>
      </c>
      <c r="J167" s="59" t="s">
        <v>36</v>
      </c>
      <c r="K167" s="59" t="s">
        <v>6</v>
      </c>
      <c r="L167" s="61">
        <v>4.0000000000000001E-3</v>
      </c>
      <c r="M167" s="61">
        <v>4.486666666666664E-3</v>
      </c>
    </row>
    <row r="168" spans="1:13" x14ac:dyDescent="0.2">
      <c r="A168" s="6" t="s">
        <v>60</v>
      </c>
      <c r="B168" s="6" t="s">
        <v>47</v>
      </c>
      <c r="C168" s="6" t="s">
        <v>36</v>
      </c>
      <c r="D168" s="6" t="s">
        <v>14</v>
      </c>
      <c r="E168" s="7">
        <v>189.53832</v>
      </c>
      <c r="F168" s="7">
        <v>212.59881559999985</v>
      </c>
      <c r="H168" s="59" t="s">
        <v>60</v>
      </c>
      <c r="I168" s="59" t="s">
        <v>47</v>
      </c>
      <c r="J168" s="59" t="s">
        <v>36</v>
      </c>
      <c r="K168" s="59" t="s">
        <v>14</v>
      </c>
      <c r="L168" s="61">
        <v>189.53832</v>
      </c>
      <c r="M168" s="61">
        <v>212.59881559999985</v>
      </c>
    </row>
    <row r="169" spans="1:13" x14ac:dyDescent="0.2">
      <c r="A169" s="6" t="s">
        <v>60</v>
      </c>
      <c r="B169" s="6" t="s">
        <v>47</v>
      </c>
      <c r="C169" s="6" t="s">
        <v>40</v>
      </c>
      <c r="D169" s="6" t="s">
        <v>42</v>
      </c>
      <c r="E169" s="7">
        <v>83.451761538461525</v>
      </c>
      <c r="F169" s="7">
        <v>94.022318000000013</v>
      </c>
      <c r="H169" s="59" t="s">
        <v>60</v>
      </c>
      <c r="I169" s="59" t="s">
        <v>47</v>
      </c>
      <c r="J169" s="59" t="s">
        <v>40</v>
      </c>
      <c r="K169" s="59" t="s">
        <v>42</v>
      </c>
      <c r="L169" s="61">
        <v>83.451761538461525</v>
      </c>
      <c r="M169" s="61">
        <v>94.022318000000013</v>
      </c>
    </row>
    <row r="170" spans="1:13" x14ac:dyDescent="0.2">
      <c r="A170" s="6" t="s">
        <v>61</v>
      </c>
      <c r="B170" s="6" t="s">
        <v>44</v>
      </c>
      <c r="C170" s="6" t="s">
        <v>50</v>
      </c>
      <c r="D170" s="6" t="s">
        <v>51</v>
      </c>
      <c r="E170" s="7">
        <v>23.5</v>
      </c>
      <c r="F170" s="7">
        <v>26.59416666666668</v>
      </c>
      <c r="H170" s="59" t="s">
        <v>61</v>
      </c>
      <c r="I170" s="59" t="s">
        <v>44</v>
      </c>
      <c r="J170" s="59" t="s">
        <v>50</v>
      </c>
      <c r="K170" s="59" t="s">
        <v>51</v>
      </c>
      <c r="L170" s="61">
        <v>23.5</v>
      </c>
      <c r="M170" s="61">
        <v>26.59416666666668</v>
      </c>
    </row>
    <row r="171" spans="1:13" x14ac:dyDescent="0.2">
      <c r="A171" s="6" t="s">
        <v>61</v>
      </c>
      <c r="B171" s="6" t="s">
        <v>44</v>
      </c>
      <c r="C171" s="6" t="s">
        <v>28</v>
      </c>
      <c r="D171" s="6" t="s">
        <v>52</v>
      </c>
      <c r="E171" s="7">
        <v>155</v>
      </c>
      <c r="F171" s="7">
        <v>176.18333333333337</v>
      </c>
      <c r="H171" s="59" t="s">
        <v>61</v>
      </c>
      <c r="I171" s="59" t="s">
        <v>44</v>
      </c>
      <c r="J171" s="59" t="s">
        <v>28</v>
      </c>
      <c r="K171" s="59" t="s">
        <v>52</v>
      </c>
      <c r="L171" s="61">
        <v>155</v>
      </c>
      <c r="M171" s="61">
        <v>176.18333333333337</v>
      </c>
    </row>
    <row r="172" spans="1:13" x14ac:dyDescent="0.2">
      <c r="A172" s="6" t="s">
        <v>61</v>
      </c>
      <c r="B172" s="6" t="s">
        <v>44</v>
      </c>
      <c r="C172" s="6" t="s">
        <v>28</v>
      </c>
      <c r="D172" s="6" t="s">
        <v>51</v>
      </c>
      <c r="E172" s="7">
        <v>20.2</v>
      </c>
      <c r="F172" s="7">
        <v>22.960666666666668</v>
      </c>
      <c r="H172" s="59" t="s">
        <v>61</v>
      </c>
      <c r="I172" s="59" t="s">
        <v>44</v>
      </c>
      <c r="J172" s="59" t="s">
        <v>28</v>
      </c>
      <c r="K172" s="59" t="s">
        <v>51</v>
      </c>
      <c r="L172" s="61">
        <v>20.2</v>
      </c>
      <c r="M172" s="61">
        <v>22.960666666666668</v>
      </c>
    </row>
    <row r="173" spans="1:13" x14ac:dyDescent="0.2">
      <c r="A173" s="6" t="s">
        <v>61</v>
      </c>
      <c r="B173" s="6" t="s">
        <v>44</v>
      </c>
      <c r="C173" s="6" t="s">
        <v>28</v>
      </c>
      <c r="D173" s="6" t="s">
        <v>49</v>
      </c>
      <c r="E173" s="7">
        <v>10.9</v>
      </c>
      <c r="F173" s="7">
        <v>12.38966666666667</v>
      </c>
      <c r="H173" s="59" t="s">
        <v>61</v>
      </c>
      <c r="I173" s="59" t="s">
        <v>44</v>
      </c>
      <c r="J173" s="59" t="s">
        <v>28</v>
      </c>
      <c r="K173" s="59" t="s">
        <v>49</v>
      </c>
      <c r="L173" s="61">
        <v>10.9</v>
      </c>
      <c r="M173" s="61">
        <v>12.38966666666667</v>
      </c>
    </row>
    <row r="174" spans="1:13" x14ac:dyDescent="0.2">
      <c r="A174" s="6" t="s">
        <v>61</v>
      </c>
      <c r="B174" s="6" t="s">
        <v>44</v>
      </c>
      <c r="C174" s="6" t="s">
        <v>7</v>
      </c>
      <c r="D174" s="6" t="s">
        <v>48</v>
      </c>
      <c r="E174" s="7">
        <v>57.735999999999997</v>
      </c>
      <c r="F174" s="7">
        <v>65.915266666666682</v>
      </c>
      <c r="H174" s="59" t="s">
        <v>61</v>
      </c>
      <c r="I174" s="59" t="s">
        <v>44</v>
      </c>
      <c r="J174" s="59" t="s">
        <v>7</v>
      </c>
      <c r="K174" s="59" t="s">
        <v>48</v>
      </c>
      <c r="L174" s="61">
        <v>57.735999999999997</v>
      </c>
      <c r="M174" s="61">
        <v>65.915266666666682</v>
      </c>
    </row>
    <row r="175" spans="1:13" x14ac:dyDescent="0.2">
      <c r="A175" s="6" t="s">
        <v>61</v>
      </c>
      <c r="B175" s="6" t="s">
        <v>44</v>
      </c>
      <c r="C175" s="6" t="s">
        <v>7</v>
      </c>
      <c r="D175" s="6" t="s">
        <v>11</v>
      </c>
      <c r="E175" s="7">
        <v>37.1</v>
      </c>
      <c r="F175" s="7">
        <v>42.355833333333351</v>
      </c>
      <c r="H175" s="59" t="s">
        <v>61</v>
      </c>
      <c r="I175" s="59" t="s">
        <v>44</v>
      </c>
      <c r="J175" s="59" t="s">
        <v>7</v>
      </c>
      <c r="K175" s="59" t="s">
        <v>11</v>
      </c>
      <c r="L175" s="61">
        <v>37.1</v>
      </c>
      <c r="M175" s="61">
        <v>42.355833333333351</v>
      </c>
    </row>
    <row r="176" spans="1:13" x14ac:dyDescent="0.2">
      <c r="A176" s="6" t="s">
        <v>61</v>
      </c>
      <c r="B176" s="6" t="s">
        <v>44</v>
      </c>
      <c r="C176" s="6" t="s">
        <v>7</v>
      </c>
      <c r="D176" s="6" t="s">
        <v>49</v>
      </c>
      <c r="E176" s="7">
        <v>15.368</v>
      </c>
      <c r="F176" s="7">
        <v>17.545133333333339</v>
      </c>
      <c r="H176" s="59" t="s">
        <v>61</v>
      </c>
      <c r="I176" s="59" t="s">
        <v>44</v>
      </c>
      <c r="J176" s="59" t="s">
        <v>7</v>
      </c>
      <c r="K176" s="59" t="s">
        <v>49</v>
      </c>
      <c r="L176" s="61">
        <v>15.368</v>
      </c>
      <c r="M176" s="61">
        <v>17.545133333333339</v>
      </c>
    </row>
    <row r="177" spans="1:13" x14ac:dyDescent="0.2">
      <c r="A177" s="6" t="s">
        <v>61</v>
      </c>
      <c r="B177" s="6" t="s">
        <v>44</v>
      </c>
      <c r="C177" s="6" t="s">
        <v>9</v>
      </c>
      <c r="D177" s="6" t="s">
        <v>48</v>
      </c>
      <c r="E177" s="7">
        <v>280</v>
      </c>
      <c r="F177" s="7">
        <v>321.06666666666672</v>
      </c>
      <c r="H177" s="59" t="s">
        <v>61</v>
      </c>
      <c r="I177" s="59" t="s">
        <v>44</v>
      </c>
      <c r="J177" s="59" t="s">
        <v>9</v>
      </c>
      <c r="K177" s="59" t="s">
        <v>48</v>
      </c>
      <c r="L177" s="61">
        <v>280</v>
      </c>
      <c r="M177" s="61">
        <v>321.06666666666672</v>
      </c>
    </row>
    <row r="178" spans="1:13" x14ac:dyDescent="0.2">
      <c r="A178" s="6" t="s">
        <v>61</v>
      </c>
      <c r="B178" s="6" t="s">
        <v>44</v>
      </c>
      <c r="C178" s="6" t="s">
        <v>9</v>
      </c>
      <c r="D178" s="6" t="s">
        <v>49</v>
      </c>
      <c r="E178" s="7">
        <v>365</v>
      </c>
      <c r="F178" s="7">
        <v>418.53333333333342</v>
      </c>
      <c r="H178" s="59" t="s">
        <v>61</v>
      </c>
      <c r="I178" s="59" t="s">
        <v>44</v>
      </c>
      <c r="J178" s="59" t="s">
        <v>9</v>
      </c>
      <c r="K178" s="59" t="s">
        <v>49</v>
      </c>
      <c r="L178" s="61">
        <v>365</v>
      </c>
      <c r="M178" s="61">
        <v>418.53333333333342</v>
      </c>
    </row>
    <row r="179" spans="1:13" x14ac:dyDescent="0.2">
      <c r="A179" s="6" t="s">
        <v>61</v>
      </c>
      <c r="B179" s="6" t="s">
        <v>44</v>
      </c>
      <c r="C179" s="6" t="s">
        <v>36</v>
      </c>
      <c r="D179" s="6" t="s">
        <v>48</v>
      </c>
      <c r="E179" s="7">
        <v>11.972</v>
      </c>
      <c r="F179" s="7">
        <v>13.787753333333336</v>
      </c>
      <c r="H179" s="59" t="s">
        <v>61</v>
      </c>
      <c r="I179" s="59" t="s">
        <v>44</v>
      </c>
      <c r="J179" s="59" t="s">
        <v>36</v>
      </c>
      <c r="K179" s="59" t="s">
        <v>48</v>
      </c>
      <c r="L179" s="61">
        <v>11.972</v>
      </c>
      <c r="M179" s="61">
        <v>13.787753333333336</v>
      </c>
    </row>
    <row r="180" spans="1:13" x14ac:dyDescent="0.2">
      <c r="A180" s="6" t="s">
        <v>61</v>
      </c>
      <c r="B180" s="6" t="s">
        <v>44</v>
      </c>
      <c r="C180" s="6" t="s">
        <v>36</v>
      </c>
      <c r="D180" s="6" t="s">
        <v>52</v>
      </c>
      <c r="E180" s="7">
        <v>1.56</v>
      </c>
      <c r="F180" s="7">
        <v>1.7966000000000004</v>
      </c>
      <c r="H180" s="59" t="s">
        <v>61</v>
      </c>
      <c r="I180" s="59" t="s">
        <v>44</v>
      </c>
      <c r="J180" s="59" t="s">
        <v>36</v>
      </c>
      <c r="K180" s="59" t="s">
        <v>52</v>
      </c>
      <c r="L180" s="61">
        <v>1.56</v>
      </c>
      <c r="M180" s="61">
        <v>1.7966000000000004</v>
      </c>
    </row>
    <row r="181" spans="1:13" x14ac:dyDescent="0.2">
      <c r="A181" s="6" t="s">
        <v>61</v>
      </c>
      <c r="B181" s="6" t="s">
        <v>45</v>
      </c>
      <c r="C181" s="6" t="s">
        <v>50</v>
      </c>
      <c r="D181" s="6" t="s">
        <v>51</v>
      </c>
      <c r="E181" s="7">
        <v>65.3</v>
      </c>
      <c r="F181" s="7">
        <v>73.897833333333352</v>
      </c>
      <c r="H181" s="59" t="s">
        <v>61</v>
      </c>
      <c r="I181" s="59" t="s">
        <v>45</v>
      </c>
      <c r="J181" s="59" t="s">
        <v>50</v>
      </c>
      <c r="K181" s="59" t="s">
        <v>51</v>
      </c>
      <c r="L181" s="61">
        <v>65.3</v>
      </c>
      <c r="M181" s="61">
        <v>73.897833333333352</v>
      </c>
    </row>
    <row r="182" spans="1:13" x14ac:dyDescent="0.2">
      <c r="A182" s="6" t="s">
        <v>61</v>
      </c>
      <c r="B182" s="6" t="s">
        <v>45</v>
      </c>
      <c r="C182" s="6" t="s">
        <v>28</v>
      </c>
      <c r="D182" s="6" t="s">
        <v>52</v>
      </c>
      <c r="E182" s="7">
        <v>224.9</v>
      </c>
      <c r="F182" s="7">
        <v>255.6363333333334</v>
      </c>
      <c r="H182" s="59" t="s">
        <v>61</v>
      </c>
      <c r="I182" s="59" t="s">
        <v>45</v>
      </c>
      <c r="J182" s="59" t="s">
        <v>28</v>
      </c>
      <c r="K182" s="59" t="s">
        <v>52</v>
      </c>
      <c r="L182" s="61">
        <v>224.9</v>
      </c>
      <c r="M182" s="61">
        <v>255.6363333333334</v>
      </c>
    </row>
    <row r="183" spans="1:13" x14ac:dyDescent="0.2">
      <c r="A183" s="6" t="s">
        <v>61</v>
      </c>
      <c r="B183" s="6" t="s">
        <v>45</v>
      </c>
      <c r="C183" s="6" t="s">
        <v>28</v>
      </c>
      <c r="D183" s="6" t="s">
        <v>51</v>
      </c>
      <c r="E183" s="7">
        <v>4.1706923076923079</v>
      </c>
      <c r="F183" s="7">
        <v>4.7406869230769244</v>
      </c>
      <c r="H183" s="59" t="s">
        <v>61</v>
      </c>
      <c r="I183" s="59" t="s">
        <v>45</v>
      </c>
      <c r="J183" s="59" t="s">
        <v>28</v>
      </c>
      <c r="K183" s="59" t="s">
        <v>51</v>
      </c>
      <c r="L183" s="61">
        <v>4.1706923076923079</v>
      </c>
      <c r="M183" s="61">
        <v>4.7406869230769244</v>
      </c>
    </row>
    <row r="184" spans="1:13" x14ac:dyDescent="0.2">
      <c r="A184" s="6" t="s">
        <v>61</v>
      </c>
      <c r="B184" s="6" t="s">
        <v>45</v>
      </c>
      <c r="C184" s="6" t="s">
        <v>28</v>
      </c>
      <c r="D184" s="6" t="s">
        <v>49</v>
      </c>
      <c r="E184" s="7">
        <v>7.4757692307692301</v>
      </c>
      <c r="F184" s="7">
        <v>8.4974576923076945</v>
      </c>
      <c r="H184" s="59" t="s">
        <v>61</v>
      </c>
      <c r="I184" s="59" t="s">
        <v>45</v>
      </c>
      <c r="J184" s="59" t="s">
        <v>28</v>
      </c>
      <c r="K184" s="59" t="s">
        <v>49</v>
      </c>
      <c r="L184" s="61">
        <v>7.4757692307692301</v>
      </c>
      <c r="M184" s="61">
        <v>8.4974576923076945</v>
      </c>
    </row>
    <row r="185" spans="1:13" x14ac:dyDescent="0.2">
      <c r="A185" s="6" t="s">
        <v>61</v>
      </c>
      <c r="B185" s="6" t="s">
        <v>45</v>
      </c>
      <c r="C185" s="6" t="s">
        <v>7</v>
      </c>
      <c r="D185" s="6" t="s">
        <v>48</v>
      </c>
      <c r="E185" s="7">
        <v>89.888000000000019</v>
      </c>
      <c r="F185" s="7">
        <v>102.62213333333339</v>
      </c>
      <c r="H185" s="59" t="s">
        <v>61</v>
      </c>
      <c r="I185" s="59" t="s">
        <v>45</v>
      </c>
      <c r="J185" s="59" t="s">
        <v>7</v>
      </c>
      <c r="K185" s="59" t="s">
        <v>48</v>
      </c>
      <c r="L185" s="61">
        <v>89.888000000000019</v>
      </c>
      <c r="M185" s="61">
        <v>102.62213333333339</v>
      </c>
    </row>
    <row r="186" spans="1:13" x14ac:dyDescent="0.2">
      <c r="A186" s="6" t="s">
        <v>61</v>
      </c>
      <c r="B186" s="6" t="s">
        <v>45</v>
      </c>
      <c r="C186" s="6" t="s">
        <v>7</v>
      </c>
      <c r="D186" s="6" t="s">
        <v>49</v>
      </c>
      <c r="E186" s="7">
        <v>22.5</v>
      </c>
      <c r="F186" s="7">
        <v>25.6875</v>
      </c>
      <c r="H186" s="59" t="s">
        <v>61</v>
      </c>
      <c r="I186" s="59" t="s">
        <v>45</v>
      </c>
      <c r="J186" s="59" t="s">
        <v>7</v>
      </c>
      <c r="K186" s="59" t="s">
        <v>49</v>
      </c>
      <c r="L186" s="61">
        <v>22.5</v>
      </c>
      <c r="M186" s="61">
        <v>25.687500000000011</v>
      </c>
    </row>
    <row r="187" spans="1:13" x14ac:dyDescent="0.2">
      <c r="A187" s="6" t="s">
        <v>61</v>
      </c>
      <c r="B187" s="6" t="s">
        <v>45</v>
      </c>
      <c r="C187" s="6" t="s">
        <v>9</v>
      </c>
      <c r="D187" s="6" t="s">
        <v>48</v>
      </c>
      <c r="E187" s="7">
        <v>206.3</v>
      </c>
      <c r="F187" s="7">
        <v>236.55733333333339</v>
      </c>
      <c r="H187" s="59" t="s">
        <v>61</v>
      </c>
      <c r="I187" s="59" t="s">
        <v>45</v>
      </c>
      <c r="J187" s="59" t="s">
        <v>9</v>
      </c>
      <c r="K187" s="59" t="s">
        <v>48</v>
      </c>
      <c r="L187" s="61">
        <v>206.3</v>
      </c>
      <c r="M187" s="61">
        <v>236.55733333333339</v>
      </c>
    </row>
    <row r="188" spans="1:13" x14ac:dyDescent="0.2">
      <c r="A188" s="6" t="s">
        <v>61</v>
      </c>
      <c r="B188" s="6" t="s">
        <v>45</v>
      </c>
      <c r="C188" s="6" t="s">
        <v>9</v>
      </c>
      <c r="D188" s="6" t="s">
        <v>49</v>
      </c>
      <c r="E188" s="7">
        <v>381.384027</v>
      </c>
      <c r="F188" s="7">
        <v>437.3203509600001</v>
      </c>
      <c r="H188" s="59" t="s">
        <v>61</v>
      </c>
      <c r="I188" s="59" t="s">
        <v>45</v>
      </c>
      <c r="J188" s="59" t="s">
        <v>9</v>
      </c>
      <c r="K188" s="59" t="s">
        <v>49</v>
      </c>
      <c r="L188" s="61">
        <v>381.384027</v>
      </c>
      <c r="M188" s="61">
        <v>437.3203509600001</v>
      </c>
    </row>
    <row r="189" spans="1:13" x14ac:dyDescent="0.2">
      <c r="A189" s="6" t="s">
        <v>61</v>
      </c>
      <c r="B189" s="6" t="s">
        <v>45</v>
      </c>
      <c r="C189" s="6" t="s">
        <v>36</v>
      </c>
      <c r="D189" s="6" t="s">
        <v>48</v>
      </c>
      <c r="E189" s="7">
        <v>56.023799999999987</v>
      </c>
      <c r="F189" s="7">
        <v>64.520742999999996</v>
      </c>
      <c r="H189" s="59" t="s">
        <v>61</v>
      </c>
      <c r="I189" s="59" t="s">
        <v>45</v>
      </c>
      <c r="J189" s="59" t="s">
        <v>36</v>
      </c>
      <c r="K189" s="59" t="s">
        <v>48</v>
      </c>
      <c r="L189" s="61">
        <v>56.023799999999987</v>
      </c>
      <c r="M189" s="61">
        <v>64.520742999999996</v>
      </c>
    </row>
    <row r="190" spans="1:13" x14ac:dyDescent="0.2">
      <c r="A190" s="6" t="s">
        <v>61</v>
      </c>
      <c r="B190" s="6" t="s">
        <v>45</v>
      </c>
      <c r="C190" s="6" t="s">
        <v>36</v>
      </c>
      <c r="D190" s="6" t="s">
        <v>52</v>
      </c>
      <c r="E190" s="7">
        <v>2.8643701923076925</v>
      </c>
      <c r="F190" s="7">
        <v>3.2987996714743599</v>
      </c>
      <c r="H190" s="59" t="s">
        <v>61</v>
      </c>
      <c r="I190" s="59" t="s">
        <v>45</v>
      </c>
      <c r="J190" s="59" t="s">
        <v>36</v>
      </c>
      <c r="K190" s="59" t="s">
        <v>52</v>
      </c>
      <c r="L190" s="61">
        <v>2.8643701923076925</v>
      </c>
      <c r="M190" s="61">
        <v>3.2987996714743599</v>
      </c>
    </row>
    <row r="191" spans="1:13" x14ac:dyDescent="0.2">
      <c r="A191" s="6" t="s">
        <v>61</v>
      </c>
      <c r="B191" s="6" t="s">
        <v>46</v>
      </c>
      <c r="C191" s="6" t="s">
        <v>50</v>
      </c>
      <c r="D191" s="6" t="s">
        <v>51</v>
      </c>
      <c r="E191" s="7">
        <v>0.252</v>
      </c>
      <c r="F191" s="7">
        <v>0.2851800000000001</v>
      </c>
      <c r="H191" s="59" t="s">
        <v>61</v>
      </c>
      <c r="I191" s="59" t="s">
        <v>46</v>
      </c>
      <c r="J191" s="59" t="s">
        <v>50</v>
      </c>
      <c r="K191" s="59" t="s">
        <v>51</v>
      </c>
      <c r="L191" s="61">
        <v>0.252</v>
      </c>
      <c r="M191" s="61">
        <v>0.2851800000000001</v>
      </c>
    </row>
    <row r="192" spans="1:13" x14ac:dyDescent="0.2">
      <c r="A192" s="6" t="s">
        <v>61</v>
      </c>
      <c r="B192" s="6" t="s">
        <v>46</v>
      </c>
      <c r="C192" s="6" t="s">
        <v>28</v>
      </c>
      <c r="D192" s="6" t="s">
        <v>52</v>
      </c>
      <c r="E192" s="7">
        <v>2.5296000000000007</v>
      </c>
      <c r="F192" s="7">
        <v>2.8753120000000014</v>
      </c>
      <c r="H192" s="59" t="s">
        <v>61</v>
      </c>
      <c r="I192" s="59" t="s">
        <v>46</v>
      </c>
      <c r="J192" s="59" t="s">
        <v>28</v>
      </c>
      <c r="K192" s="59" t="s">
        <v>52</v>
      </c>
      <c r="L192" s="61">
        <v>2.5296000000000007</v>
      </c>
      <c r="M192" s="61">
        <v>2.8753120000000014</v>
      </c>
    </row>
    <row r="193" spans="1:13" x14ac:dyDescent="0.2">
      <c r="A193" s="6" t="s">
        <v>61</v>
      </c>
      <c r="B193" s="6" t="s">
        <v>46</v>
      </c>
      <c r="C193" s="6" t="s">
        <v>28</v>
      </c>
      <c r="D193" s="6" t="s">
        <v>51</v>
      </c>
      <c r="E193" s="7">
        <v>10.452000000000002</v>
      </c>
      <c r="F193" s="7">
        <v>11.880440000000004</v>
      </c>
      <c r="H193" s="59" t="s">
        <v>61</v>
      </c>
      <c r="I193" s="59" t="s">
        <v>46</v>
      </c>
      <c r="J193" s="59" t="s">
        <v>28</v>
      </c>
      <c r="K193" s="59" t="s">
        <v>51</v>
      </c>
      <c r="L193" s="61">
        <v>10.452000000000002</v>
      </c>
      <c r="M193" s="61">
        <v>11.880440000000004</v>
      </c>
    </row>
    <row r="194" spans="1:13" x14ac:dyDescent="0.2">
      <c r="A194" s="6" t="s">
        <v>61</v>
      </c>
      <c r="B194" s="6" t="s">
        <v>46</v>
      </c>
      <c r="C194" s="6" t="s">
        <v>28</v>
      </c>
      <c r="D194" s="6" t="s">
        <v>49</v>
      </c>
      <c r="E194" s="7">
        <v>8.7899999999999991</v>
      </c>
      <c r="F194" s="7">
        <v>9.9913000000000007</v>
      </c>
      <c r="H194" s="59" t="s">
        <v>61</v>
      </c>
      <c r="I194" s="59" t="s">
        <v>46</v>
      </c>
      <c r="J194" s="59" t="s">
        <v>28</v>
      </c>
      <c r="K194" s="59" t="s">
        <v>49</v>
      </c>
      <c r="L194" s="61">
        <v>8.7899999999999991</v>
      </c>
      <c r="M194" s="61">
        <v>9.9913000000000007</v>
      </c>
    </row>
    <row r="195" spans="1:13" x14ac:dyDescent="0.2">
      <c r="A195" s="6" t="s">
        <v>61</v>
      </c>
      <c r="B195" s="6" t="s">
        <v>46</v>
      </c>
      <c r="C195" s="6" t="s">
        <v>7</v>
      </c>
      <c r="D195" s="6" t="s">
        <v>48</v>
      </c>
      <c r="E195" s="7">
        <v>5.1126153846153848</v>
      </c>
      <c r="F195" s="7">
        <v>5.8369025641025658</v>
      </c>
      <c r="H195" s="59" t="s">
        <v>61</v>
      </c>
      <c r="I195" s="59" t="s">
        <v>46</v>
      </c>
      <c r="J195" s="59" t="s">
        <v>7</v>
      </c>
      <c r="K195" s="59" t="s">
        <v>48</v>
      </c>
      <c r="L195" s="61">
        <v>5.1126153846153848</v>
      </c>
      <c r="M195" s="61">
        <v>5.8369025641025658</v>
      </c>
    </row>
    <row r="196" spans="1:13" x14ac:dyDescent="0.2">
      <c r="A196" s="6" t="s">
        <v>61</v>
      </c>
      <c r="B196" s="6" t="s">
        <v>46</v>
      </c>
      <c r="C196" s="6" t="s">
        <v>7</v>
      </c>
      <c r="D196" s="6" t="s">
        <v>49</v>
      </c>
      <c r="E196" s="7">
        <v>2.6560000000000001</v>
      </c>
      <c r="F196" s="7">
        <v>3.032266666666668</v>
      </c>
      <c r="H196" s="59" t="s">
        <v>61</v>
      </c>
      <c r="I196" s="59" t="s">
        <v>46</v>
      </c>
      <c r="J196" s="59" t="s">
        <v>7</v>
      </c>
      <c r="K196" s="59" t="s">
        <v>49</v>
      </c>
      <c r="L196" s="61">
        <v>2.6560000000000001</v>
      </c>
      <c r="M196" s="61">
        <v>3.032266666666668</v>
      </c>
    </row>
    <row r="197" spans="1:13" x14ac:dyDescent="0.2">
      <c r="A197" s="6" t="s">
        <v>61</v>
      </c>
      <c r="B197" s="6" t="s">
        <v>46</v>
      </c>
      <c r="C197" s="6" t="s">
        <v>9</v>
      </c>
      <c r="D197" s="6" t="s">
        <v>48</v>
      </c>
      <c r="E197" s="7">
        <v>46.236623999999999</v>
      </c>
      <c r="F197" s="7">
        <v>53.017995520000014</v>
      </c>
      <c r="H197" s="59" t="s">
        <v>61</v>
      </c>
      <c r="I197" s="59" t="s">
        <v>46</v>
      </c>
      <c r="J197" s="59" t="s">
        <v>9</v>
      </c>
      <c r="K197" s="59" t="s">
        <v>48</v>
      </c>
      <c r="L197" s="61">
        <v>46.236623999999999</v>
      </c>
      <c r="M197" s="61">
        <v>53.017995520000014</v>
      </c>
    </row>
    <row r="198" spans="1:13" x14ac:dyDescent="0.2">
      <c r="A198" s="6" t="s">
        <v>61</v>
      </c>
      <c r="B198" s="6" t="s">
        <v>46</v>
      </c>
      <c r="C198" s="6" t="s">
        <v>9</v>
      </c>
      <c r="D198" s="6" t="s">
        <v>49</v>
      </c>
      <c r="E198" s="7">
        <v>425</v>
      </c>
      <c r="F198" s="7">
        <v>487.33333333333343</v>
      </c>
      <c r="H198" s="59" t="s">
        <v>61</v>
      </c>
      <c r="I198" s="59" t="s">
        <v>46</v>
      </c>
      <c r="J198" s="59" t="s">
        <v>9</v>
      </c>
      <c r="K198" s="59" t="s">
        <v>49</v>
      </c>
      <c r="L198" s="61">
        <v>425</v>
      </c>
      <c r="M198" s="61">
        <v>487.33333333333343</v>
      </c>
    </row>
    <row r="199" spans="1:13" x14ac:dyDescent="0.2">
      <c r="A199" s="6" t="s">
        <v>61</v>
      </c>
      <c r="B199" s="6" t="s">
        <v>46</v>
      </c>
      <c r="C199" s="6" t="s">
        <v>9</v>
      </c>
      <c r="D199" s="6" t="s">
        <v>53</v>
      </c>
      <c r="E199" s="7">
        <v>7.4997002769230772</v>
      </c>
      <c r="F199" s="7">
        <v>8.5996563175384626</v>
      </c>
      <c r="H199" s="59" t="s">
        <v>61</v>
      </c>
      <c r="I199" s="59" t="s">
        <v>46</v>
      </c>
      <c r="J199" s="59" t="s">
        <v>9</v>
      </c>
      <c r="K199" s="59" t="s">
        <v>53</v>
      </c>
      <c r="L199" s="61">
        <v>7.4997002769230772</v>
      </c>
      <c r="M199" s="61">
        <v>8.5996563175384626</v>
      </c>
    </row>
    <row r="200" spans="1:13" x14ac:dyDescent="0.2">
      <c r="A200" s="6" t="s">
        <v>61</v>
      </c>
      <c r="B200" s="6" t="s">
        <v>46</v>
      </c>
      <c r="C200" s="6" t="s">
        <v>36</v>
      </c>
      <c r="D200" s="6" t="s">
        <v>48</v>
      </c>
      <c r="E200" s="7">
        <v>0.59600000000000009</v>
      </c>
      <c r="F200" s="7">
        <v>0.68639333333333352</v>
      </c>
      <c r="H200" s="59" t="s">
        <v>61</v>
      </c>
      <c r="I200" s="59" t="s">
        <v>46</v>
      </c>
      <c r="J200" s="59" t="s">
        <v>36</v>
      </c>
      <c r="K200" s="59" t="s">
        <v>48</v>
      </c>
      <c r="L200" s="61">
        <v>0.59600000000000009</v>
      </c>
      <c r="M200" s="61">
        <v>0.68639333333333352</v>
      </c>
    </row>
    <row r="201" spans="1:13" x14ac:dyDescent="0.2">
      <c r="A201" s="6" t="s">
        <v>61</v>
      </c>
      <c r="B201" s="6" t="s">
        <v>46</v>
      </c>
      <c r="C201" s="6" t="s">
        <v>36</v>
      </c>
      <c r="D201" s="6" t="s">
        <v>52</v>
      </c>
      <c r="E201" s="7">
        <v>1.92875</v>
      </c>
      <c r="F201" s="7">
        <v>2.2212770833333337</v>
      </c>
      <c r="H201" s="59" t="s">
        <v>61</v>
      </c>
      <c r="I201" s="59" t="s">
        <v>46</v>
      </c>
      <c r="J201" s="59" t="s">
        <v>36</v>
      </c>
      <c r="K201" s="59" t="s">
        <v>52</v>
      </c>
      <c r="L201" s="61">
        <v>1.92875</v>
      </c>
      <c r="M201" s="61">
        <v>2.2212770833333337</v>
      </c>
    </row>
    <row r="202" spans="1:13" x14ac:dyDescent="0.2">
      <c r="A202" s="6" t="s">
        <v>61</v>
      </c>
      <c r="B202" s="6" t="s">
        <v>47</v>
      </c>
      <c r="C202" s="6" t="s">
        <v>50</v>
      </c>
      <c r="D202" s="6" t="s">
        <v>51</v>
      </c>
      <c r="E202" s="7">
        <v>0.79200000000000004</v>
      </c>
      <c r="F202" s="7">
        <v>0.89628000000000041</v>
      </c>
      <c r="H202" s="59" t="s">
        <v>61</v>
      </c>
      <c r="I202" s="59" t="s">
        <v>47</v>
      </c>
      <c r="J202" s="59" t="s">
        <v>50</v>
      </c>
      <c r="K202" s="59" t="s">
        <v>51</v>
      </c>
      <c r="L202" s="61">
        <v>0.79200000000000004</v>
      </c>
      <c r="M202" s="61">
        <v>0.89628000000000041</v>
      </c>
    </row>
    <row r="203" spans="1:13" x14ac:dyDescent="0.2">
      <c r="A203" s="6" t="s">
        <v>61</v>
      </c>
      <c r="B203" s="6" t="s">
        <v>47</v>
      </c>
      <c r="C203" s="6" t="s">
        <v>28</v>
      </c>
      <c r="D203" s="6" t="s">
        <v>52</v>
      </c>
      <c r="E203" s="7">
        <v>5.3759999999999994</v>
      </c>
      <c r="F203" s="7">
        <v>6.1107200000000006</v>
      </c>
      <c r="H203" s="59" t="s">
        <v>61</v>
      </c>
      <c r="I203" s="59" t="s">
        <v>47</v>
      </c>
      <c r="J203" s="59" t="s">
        <v>28</v>
      </c>
      <c r="K203" s="59" t="s">
        <v>52</v>
      </c>
      <c r="L203" s="61">
        <v>5.3759999999999994</v>
      </c>
      <c r="M203" s="61">
        <v>6.1107200000000006</v>
      </c>
    </row>
    <row r="204" spans="1:13" x14ac:dyDescent="0.2">
      <c r="A204" s="6" t="s">
        <v>61</v>
      </c>
      <c r="B204" s="6" t="s">
        <v>47</v>
      </c>
      <c r="C204" s="6" t="s">
        <v>28</v>
      </c>
      <c r="D204" s="6" t="s">
        <v>51</v>
      </c>
      <c r="E204" s="7">
        <v>2.4055</v>
      </c>
      <c r="F204" s="7">
        <v>2.7342516666666672</v>
      </c>
      <c r="H204" s="59" t="s">
        <v>61</v>
      </c>
      <c r="I204" s="59" t="s">
        <v>47</v>
      </c>
      <c r="J204" s="59" t="s">
        <v>28</v>
      </c>
      <c r="K204" s="59" t="s">
        <v>51</v>
      </c>
      <c r="L204" s="61">
        <v>2.4055</v>
      </c>
      <c r="M204" s="61">
        <v>2.7342516666666672</v>
      </c>
    </row>
    <row r="205" spans="1:13" x14ac:dyDescent="0.2">
      <c r="A205" s="6" t="s">
        <v>61</v>
      </c>
      <c r="B205" s="6" t="s">
        <v>47</v>
      </c>
      <c r="C205" s="6" t="s">
        <v>28</v>
      </c>
      <c r="D205" s="6" t="s">
        <v>49</v>
      </c>
      <c r="E205" s="7">
        <v>3.45</v>
      </c>
      <c r="F205" s="7">
        <v>3.9215000000000013</v>
      </c>
      <c r="H205" s="59" t="s">
        <v>61</v>
      </c>
      <c r="I205" s="59" t="s">
        <v>47</v>
      </c>
      <c r="J205" s="59" t="s">
        <v>28</v>
      </c>
      <c r="K205" s="59" t="s">
        <v>49</v>
      </c>
      <c r="L205" s="61">
        <v>3.45</v>
      </c>
      <c r="M205" s="61">
        <v>3.9215000000000013</v>
      </c>
    </row>
    <row r="206" spans="1:13" x14ac:dyDescent="0.2">
      <c r="A206" s="6" t="s">
        <v>61</v>
      </c>
      <c r="B206" s="6" t="s">
        <v>47</v>
      </c>
      <c r="C206" s="6" t="s">
        <v>7</v>
      </c>
      <c r="D206" s="6" t="s">
        <v>48</v>
      </c>
      <c r="E206" s="7">
        <v>0.14307692307692307</v>
      </c>
      <c r="F206" s="7">
        <v>0.16334615384615389</v>
      </c>
      <c r="H206" s="59" t="s">
        <v>61</v>
      </c>
      <c r="I206" s="59" t="s">
        <v>47</v>
      </c>
      <c r="J206" s="59" t="s">
        <v>7</v>
      </c>
      <c r="K206" s="59" t="s">
        <v>48</v>
      </c>
      <c r="L206" s="61">
        <v>0.14307692307692307</v>
      </c>
      <c r="M206" s="61">
        <v>0.16334615384615389</v>
      </c>
    </row>
    <row r="207" spans="1:13" x14ac:dyDescent="0.2">
      <c r="A207" s="6" t="s">
        <v>61</v>
      </c>
      <c r="B207" s="6" t="s">
        <v>47</v>
      </c>
      <c r="C207" s="6" t="s">
        <v>7</v>
      </c>
      <c r="D207" s="6" t="s">
        <v>11</v>
      </c>
      <c r="E207" s="7">
        <v>0.25324615384615384</v>
      </c>
      <c r="F207" s="7">
        <v>0.28912269230769239</v>
      </c>
      <c r="H207" s="59" t="s">
        <v>61</v>
      </c>
      <c r="I207" s="59" t="s">
        <v>47</v>
      </c>
      <c r="J207" s="59" t="s">
        <v>7</v>
      </c>
      <c r="K207" s="59" t="s">
        <v>11</v>
      </c>
      <c r="L207" s="61">
        <v>0.25324615384615384</v>
      </c>
      <c r="M207" s="61">
        <v>0.28912269230769239</v>
      </c>
    </row>
    <row r="208" spans="1:13" x14ac:dyDescent="0.2">
      <c r="A208" s="6" t="s">
        <v>61</v>
      </c>
      <c r="B208" s="6" t="s">
        <v>47</v>
      </c>
      <c r="C208" s="6" t="s">
        <v>7</v>
      </c>
      <c r="D208" s="6" t="s">
        <v>49</v>
      </c>
      <c r="E208" s="7">
        <v>2.4E-2</v>
      </c>
      <c r="F208" s="7">
        <v>2.7400000000000011E-2</v>
      </c>
      <c r="H208" s="59" t="s">
        <v>61</v>
      </c>
      <c r="I208" s="59" t="s">
        <v>47</v>
      </c>
      <c r="J208" s="59" t="s">
        <v>7</v>
      </c>
      <c r="K208" s="59" t="s">
        <v>49</v>
      </c>
      <c r="L208" s="61">
        <v>2.4E-2</v>
      </c>
      <c r="M208" s="61">
        <v>2.7400000000000011E-2</v>
      </c>
    </row>
    <row r="209" spans="1:13" x14ac:dyDescent="0.2">
      <c r="A209" s="6" t="s">
        <v>61</v>
      </c>
      <c r="B209" s="6" t="s">
        <v>47</v>
      </c>
      <c r="C209" s="6" t="s">
        <v>9</v>
      </c>
      <c r="D209" s="6" t="s">
        <v>48</v>
      </c>
      <c r="E209" s="7">
        <v>10.016400461538462</v>
      </c>
      <c r="F209" s="7">
        <v>11.485472529230773</v>
      </c>
      <c r="H209" s="59" t="s">
        <v>61</v>
      </c>
      <c r="I209" s="59" t="s">
        <v>47</v>
      </c>
      <c r="J209" s="59" t="s">
        <v>9</v>
      </c>
      <c r="K209" s="59" t="s">
        <v>48</v>
      </c>
      <c r="L209" s="61">
        <v>10.016400461538462</v>
      </c>
      <c r="M209" s="61">
        <v>11.485472529230773</v>
      </c>
    </row>
    <row r="210" spans="1:13" x14ac:dyDescent="0.2">
      <c r="A210" s="6" t="s">
        <v>61</v>
      </c>
      <c r="B210" s="6" t="s">
        <v>47</v>
      </c>
      <c r="C210" s="6" t="s">
        <v>9</v>
      </c>
      <c r="D210" s="6" t="s">
        <v>49</v>
      </c>
      <c r="E210" s="7">
        <v>22.567236000000001</v>
      </c>
      <c r="F210" s="7">
        <v>25.877097280000005</v>
      </c>
      <c r="H210" s="59" t="s">
        <v>61</v>
      </c>
      <c r="I210" s="59" t="s">
        <v>47</v>
      </c>
      <c r="J210" s="59" t="s">
        <v>9</v>
      </c>
      <c r="K210" s="59" t="s">
        <v>49</v>
      </c>
      <c r="L210" s="61">
        <v>22.567236000000001</v>
      </c>
      <c r="M210" s="61">
        <v>25.877097280000005</v>
      </c>
    </row>
    <row r="211" spans="1:13" x14ac:dyDescent="0.2">
      <c r="A211" s="6" t="s">
        <v>61</v>
      </c>
      <c r="B211" s="6" t="s">
        <v>47</v>
      </c>
      <c r="C211" s="6" t="s">
        <v>36</v>
      </c>
      <c r="D211" s="6" t="s">
        <v>48</v>
      </c>
      <c r="E211" s="7">
        <v>1.6E-2</v>
      </c>
      <c r="F211" s="7">
        <v>1.8426666666666671E-2</v>
      </c>
      <c r="H211" s="59" t="s">
        <v>61</v>
      </c>
      <c r="I211" s="59" t="s">
        <v>47</v>
      </c>
      <c r="J211" s="59" t="s">
        <v>36</v>
      </c>
      <c r="K211" s="59" t="s">
        <v>48</v>
      </c>
      <c r="L211" s="61">
        <v>1.6E-2</v>
      </c>
      <c r="M211" s="61">
        <v>1.8426666666666671E-2</v>
      </c>
    </row>
    <row r="212" spans="1:13" x14ac:dyDescent="0.2">
      <c r="A212" s="6" t="s">
        <v>61</v>
      </c>
      <c r="B212" s="6" t="s">
        <v>47</v>
      </c>
      <c r="C212" s="6" t="s">
        <v>36</v>
      </c>
      <c r="D212" s="6" t="s">
        <v>52</v>
      </c>
      <c r="E212" s="7">
        <v>0.58625000000000005</v>
      </c>
      <c r="F212" s="7">
        <v>0.67516458333333351</v>
      </c>
      <c r="H212" s="59" t="s">
        <v>61</v>
      </c>
      <c r="I212" s="59" t="s">
        <v>47</v>
      </c>
      <c r="J212" s="59" t="s">
        <v>36</v>
      </c>
      <c r="K212" s="59" t="s">
        <v>52</v>
      </c>
      <c r="L212" s="61">
        <v>0.58625000000000005</v>
      </c>
      <c r="M212" s="61">
        <v>0.67516458333333351</v>
      </c>
    </row>
  </sheetData>
  <autoFilter ref="A6:F212" xr:uid="{00000000-0009-0000-0000-000004000000}"/>
  <mergeCells count="1">
    <mergeCell ref="A2:F2"/>
  </mergeCells>
  <phoneticPr fontId="3" type="noConversion"/>
  <pageMargins left="0.75" right="0.75" top="1" bottom="1" header="0.5" footer="0.5"/>
  <pageSetup paperSize="9"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I106"/>
  <sheetViews>
    <sheetView tabSelected="1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2.75" x14ac:dyDescent="0.2"/>
  <cols>
    <col min="1" max="1" width="11.28515625" customWidth="1"/>
    <col min="2" max="2" width="29.7109375" customWidth="1"/>
    <col min="3" max="3" width="12.85546875" customWidth="1"/>
    <col min="4" max="4" width="12.42578125" customWidth="1"/>
  </cols>
  <sheetData>
    <row r="1" spans="1:9" x14ac:dyDescent="0.2">
      <c r="A1" s="70"/>
      <c r="B1" s="71"/>
      <c r="C1" s="71"/>
      <c r="D1" s="71"/>
      <c r="E1" s="71"/>
      <c r="F1" s="71"/>
      <c r="G1" s="71"/>
      <c r="H1" s="71"/>
      <c r="I1" s="71"/>
    </row>
    <row r="2" spans="1:9" ht="78" customHeight="1" x14ac:dyDescent="0.2">
      <c r="A2" s="86" t="s">
        <v>130</v>
      </c>
      <c r="B2" s="86"/>
      <c r="C2" s="86"/>
      <c r="D2" s="86"/>
      <c r="E2" s="86"/>
      <c r="F2" s="86"/>
      <c r="G2" s="86"/>
      <c r="H2" s="86"/>
      <c r="I2" s="86"/>
    </row>
    <row r="3" spans="1:9" x14ac:dyDescent="0.2">
      <c r="A3" s="71"/>
      <c r="B3" s="71"/>
      <c r="C3" s="71"/>
      <c r="D3" s="71"/>
      <c r="E3" s="71"/>
      <c r="F3" s="71"/>
      <c r="G3" s="71"/>
      <c r="H3" s="71"/>
      <c r="I3" s="71"/>
    </row>
    <row r="4" spans="1:9" x14ac:dyDescent="0.2">
      <c r="A4" s="72" t="s">
        <v>127</v>
      </c>
      <c r="B4" s="71"/>
      <c r="C4" s="71"/>
      <c r="D4" s="71"/>
      <c r="E4" s="71"/>
      <c r="F4" s="71"/>
      <c r="G4" s="71"/>
      <c r="H4" s="71"/>
      <c r="I4" s="71"/>
    </row>
    <row r="5" spans="1:9" x14ac:dyDescent="0.2">
      <c r="A5" s="71"/>
      <c r="B5" s="71"/>
      <c r="C5" s="71"/>
      <c r="D5" s="73"/>
      <c r="E5" s="71"/>
      <c r="F5" s="71"/>
      <c r="G5" s="71"/>
      <c r="H5" s="71"/>
      <c r="I5" s="71"/>
    </row>
    <row r="6" spans="1:9" x14ac:dyDescent="0.2">
      <c r="A6" s="71" t="s">
        <v>104</v>
      </c>
      <c r="B6" s="71" t="s">
        <v>126</v>
      </c>
      <c r="C6" s="71" t="s">
        <v>106</v>
      </c>
      <c r="D6" s="71" t="s">
        <v>122</v>
      </c>
      <c r="E6" s="71"/>
      <c r="F6" s="71"/>
      <c r="G6" s="71"/>
      <c r="H6" s="71"/>
      <c r="I6" s="71"/>
    </row>
    <row r="7" spans="1:9" x14ac:dyDescent="0.2">
      <c r="A7" s="80">
        <v>300006</v>
      </c>
      <c r="B7" s="71" t="s">
        <v>108</v>
      </c>
      <c r="C7" s="74">
        <v>42296</v>
      </c>
      <c r="D7" s="75">
        <f>VLOOKUP(A7,Данные!$B$6:$E$19,4,0)*INDEX(Данные!$H$6:$N$12,MATCH(TRIM(B7),Данные!$G$6:$G$12,0),MATCH(TEXT(C7,"ддд"),Данные!$H$5:$N$5,0))</f>
        <v>7.4</v>
      </c>
      <c r="E7" s="71"/>
      <c r="F7" s="71"/>
      <c r="G7" s="71"/>
      <c r="H7" s="71"/>
      <c r="I7" s="71"/>
    </row>
    <row r="8" spans="1:9" x14ac:dyDescent="0.2">
      <c r="A8" s="80">
        <v>300010</v>
      </c>
      <c r="B8" s="71" t="s">
        <v>109</v>
      </c>
      <c r="C8" s="74">
        <v>42296</v>
      </c>
      <c r="D8" s="75">
        <f>VLOOKUP(A8,Данные!$B$6:$E$19,4,0)*INDEX(Данные!$H$6:$N$12,MATCH(TRIM(B8),Данные!$G$6:$G$12,0),MATCH(TEXT(C8,"ддд"),Данные!$H$5:$N$5,0))</f>
        <v>2.1</v>
      </c>
      <c r="E8" s="71"/>
      <c r="F8" s="71"/>
      <c r="G8" s="71"/>
      <c r="H8" s="71"/>
      <c r="I8" s="71"/>
    </row>
    <row r="9" spans="1:9" x14ac:dyDescent="0.2">
      <c r="A9" s="80">
        <v>300029</v>
      </c>
      <c r="B9" s="71" t="s">
        <v>133</v>
      </c>
      <c r="C9" s="74">
        <v>42296</v>
      </c>
      <c r="D9" s="75">
        <f>VLOOKUP(A9,Данные!$B$6:$E$19,4,0)*INDEX(Данные!$H$6:$N$12,MATCH(TRIM(B9),Данные!$G$6:$G$12,0),MATCH(TEXT(C9,"ддд"),Данные!$H$5:$N$5,0))</f>
        <v>1.5</v>
      </c>
      <c r="E9" s="71"/>
      <c r="F9" s="71"/>
      <c r="G9" s="71"/>
      <c r="H9" s="71"/>
      <c r="I9" s="71"/>
    </row>
    <row r="10" spans="1:9" x14ac:dyDescent="0.2">
      <c r="A10" s="80">
        <v>300033</v>
      </c>
      <c r="B10" s="71" t="s">
        <v>111</v>
      </c>
      <c r="C10" s="74">
        <v>42296</v>
      </c>
      <c r="D10" s="75">
        <f>VLOOKUP(A10,Данные!$B$6:$E$19,4,0)*INDEX(Данные!$H$6:$N$12,MATCH(TRIM(B10),Данные!$G$6:$G$12,0),MATCH(TEXT(C10,"ддд"),Данные!$H$5:$N$5,0))</f>
        <v>4.8000000000000007</v>
      </c>
      <c r="E10" s="71"/>
      <c r="F10" s="71"/>
      <c r="G10" s="71"/>
      <c r="H10" s="71"/>
      <c r="I10" s="71"/>
    </row>
    <row r="11" spans="1:9" x14ac:dyDescent="0.2">
      <c r="A11" s="80">
        <v>300088</v>
      </c>
      <c r="B11" s="71" t="s">
        <v>112</v>
      </c>
      <c r="C11" s="74">
        <v>42296</v>
      </c>
      <c r="D11" s="75">
        <f>VLOOKUP(A11,Данные!$B$6:$E$19,4,0)*INDEX(Данные!$H$6:$N$12,MATCH(TRIM(B11),Данные!$G$6:$G$12,0),MATCH(TEXT(C11,"ддд"),Данные!$H$5:$N$5,0))</f>
        <v>5.8000000000000007</v>
      </c>
      <c r="E11" s="71"/>
      <c r="F11" s="71"/>
      <c r="G11" s="71"/>
      <c r="H11" s="71"/>
      <c r="I11" s="71"/>
    </row>
    <row r="12" spans="1:9" x14ac:dyDescent="0.2">
      <c r="A12" s="80">
        <v>300093</v>
      </c>
      <c r="B12" s="71" t="s">
        <v>113</v>
      </c>
      <c r="C12" s="74">
        <v>42296</v>
      </c>
      <c r="D12" s="75">
        <f>VLOOKUP(A12,Данные!$B$6:$E$19,4,0)*INDEX(Данные!$H$6:$N$12,MATCH(TRIM(B12),Данные!$G$6:$G$12,0),MATCH(TEXT(C12,"ддд"),Данные!$H$5:$N$5,0))</f>
        <v>1.2000000000000002</v>
      </c>
      <c r="E12" s="71"/>
      <c r="F12" s="71"/>
      <c r="G12" s="71"/>
      <c r="H12" s="71"/>
      <c r="I12" s="71"/>
    </row>
    <row r="13" spans="1:9" x14ac:dyDescent="0.2">
      <c r="A13" s="80">
        <v>300103</v>
      </c>
      <c r="B13" s="71" t="s">
        <v>112</v>
      </c>
      <c r="C13" s="74">
        <v>42296</v>
      </c>
      <c r="D13" s="75">
        <f>VLOOKUP(A13,Данные!$B$6:$E$19,4,0)*INDEX(Данные!$H$6:$N$12,MATCH(TRIM(B13),Данные!$G$6:$G$12,0),MATCH(TEXT(C13,"ддд"),Данные!$H$5:$N$5,0))</f>
        <v>0.9</v>
      </c>
      <c r="E13" s="71"/>
      <c r="F13" s="71"/>
      <c r="G13" s="71"/>
      <c r="H13" s="71"/>
      <c r="I13" s="71"/>
    </row>
    <row r="14" spans="1:9" x14ac:dyDescent="0.2">
      <c r="A14" s="80">
        <v>300161</v>
      </c>
      <c r="B14" s="71" t="s">
        <v>114</v>
      </c>
      <c r="C14" s="74">
        <v>42296</v>
      </c>
      <c r="D14" s="75">
        <f>VLOOKUP(A14,Данные!$B$6:$E$19,4,0)*INDEX(Данные!$H$6:$N$12,MATCH(TRIM(B14),Данные!$G$6:$G$12,0),MATCH(TEXT(C14,"ддд"),Данные!$H$5:$N$5,0))</f>
        <v>35.699999999999996</v>
      </c>
      <c r="E14" s="71"/>
      <c r="F14" s="71"/>
      <c r="G14" s="71"/>
      <c r="H14" s="71"/>
      <c r="I14" s="71"/>
    </row>
    <row r="15" spans="1:9" x14ac:dyDescent="0.2">
      <c r="A15" s="80">
        <v>300189</v>
      </c>
      <c r="B15" s="71" t="s">
        <v>108</v>
      </c>
      <c r="C15" s="74">
        <v>42296</v>
      </c>
      <c r="D15" s="75">
        <f>VLOOKUP(A15,Данные!$B$6:$E$19,4,0)*INDEX(Данные!$H$6:$N$12,MATCH(TRIM(B15),Данные!$G$6:$G$12,0),MATCH(TEXT(C15,"ддд"),Данные!$H$5:$N$5,0))</f>
        <v>158.30000000000001</v>
      </c>
      <c r="E15" s="71"/>
      <c r="F15" s="71"/>
      <c r="G15" s="71"/>
      <c r="H15" s="71"/>
      <c r="I15" s="71"/>
    </row>
    <row r="16" spans="1:9" x14ac:dyDescent="0.2">
      <c r="A16" s="80">
        <v>300191</v>
      </c>
      <c r="B16" s="71" t="s">
        <v>132</v>
      </c>
      <c r="C16" s="74">
        <v>42296</v>
      </c>
      <c r="D16" s="75">
        <f>VLOOKUP(A16,Данные!$B$6:$E$19,4,0)*INDEX(Данные!$H$6:$N$12,MATCH(TRIM(B16),Данные!$G$6:$G$12,0),MATCH(TEXT(C16,"ддд"),Данные!$H$5:$N$5,0))</f>
        <v>16.7</v>
      </c>
      <c r="E16" s="71"/>
      <c r="F16" s="71"/>
      <c r="G16" s="71"/>
      <c r="H16" s="71"/>
      <c r="I16" s="71"/>
    </row>
    <row r="17" spans="1:9" x14ac:dyDescent="0.2">
      <c r="A17" s="80">
        <v>300196</v>
      </c>
      <c r="B17" s="71" t="s">
        <v>113</v>
      </c>
      <c r="C17" s="74">
        <v>42296</v>
      </c>
      <c r="D17" s="75">
        <f>VLOOKUP(A17,Данные!$B$6:$E$19,4,0)*INDEX(Данные!$H$6:$N$12,MATCH(TRIM(B17),Данные!$G$6:$G$12,0),MATCH(TEXT(C17,"ддд"),Данные!$H$5:$N$5,0))</f>
        <v>4</v>
      </c>
      <c r="E17" s="71"/>
      <c r="F17" s="71"/>
      <c r="G17" s="71"/>
      <c r="H17" s="71"/>
      <c r="I17" s="71"/>
    </row>
    <row r="18" spans="1:9" x14ac:dyDescent="0.2">
      <c r="A18" s="80">
        <v>300238</v>
      </c>
      <c r="B18" s="71" t="s">
        <v>132</v>
      </c>
      <c r="C18" s="74">
        <v>42296</v>
      </c>
      <c r="D18" s="75">
        <f>VLOOKUP(A18,Данные!$B$6:$E$19,4,0)*INDEX(Данные!$H$6:$N$12,MATCH(TRIM(B18),Данные!$G$6:$G$12,0),MATCH(TEXT(C18,"ддд"),Данные!$H$5:$N$5,0))</f>
        <v>9.9</v>
      </c>
      <c r="E18" s="71"/>
      <c r="F18" s="71"/>
      <c r="G18" s="71"/>
      <c r="H18" s="71"/>
      <c r="I18" s="71"/>
    </row>
    <row r="19" spans="1:9" x14ac:dyDescent="0.2">
      <c r="A19" s="80">
        <v>300256</v>
      </c>
      <c r="B19" s="71" t="s">
        <v>114</v>
      </c>
      <c r="C19" s="74">
        <v>42296</v>
      </c>
      <c r="D19" s="75">
        <f>VLOOKUP(A19,Данные!$B$6:$E$19,4,0)*INDEX(Данные!$H$6:$N$12,MATCH(TRIM(B19),Данные!$G$6:$G$12,0),MATCH(TEXT(C19,"ддд"),Данные!$H$5:$N$5,0))</f>
        <v>5.7</v>
      </c>
      <c r="E19" s="71"/>
      <c r="F19" s="71"/>
      <c r="G19" s="71"/>
      <c r="H19" s="71"/>
      <c r="I19" s="71"/>
    </row>
    <row r="20" spans="1:9" x14ac:dyDescent="0.2">
      <c r="A20" s="80">
        <v>300266</v>
      </c>
      <c r="B20" s="71" t="s">
        <v>114</v>
      </c>
      <c r="C20" s="74">
        <v>42296</v>
      </c>
      <c r="D20" s="75">
        <f>VLOOKUP(A20,Данные!$B$6:$E$19,4,0)*INDEX(Данные!$H$6:$N$12,MATCH(TRIM(B20),Данные!$G$6:$G$12,0),MATCH(TEXT(C20,"ддд"),Данные!$H$5:$N$5,0))</f>
        <v>40.199999999999996</v>
      </c>
      <c r="E20" s="71"/>
      <c r="F20" s="71"/>
      <c r="G20" s="71"/>
      <c r="H20" s="71"/>
      <c r="I20" s="71"/>
    </row>
    <row r="21" spans="1:9" x14ac:dyDescent="0.2">
      <c r="A21" s="80">
        <v>300006</v>
      </c>
      <c r="B21" s="71" t="s">
        <v>108</v>
      </c>
      <c r="C21" s="74">
        <f>C7+1</f>
        <v>42297</v>
      </c>
      <c r="D21" s="75">
        <f>VLOOKUP(A21,Данные!$B$6:$E$19,4,0)*INDEX(Данные!$H$6:$N$12,MATCH(TRIM(B21),Данные!$G$6:$G$12,0),MATCH(TEXT(C21,"ддд"),Данные!$H$5:$N$5,0))</f>
        <v>11.1</v>
      </c>
      <c r="E21" s="71"/>
      <c r="F21" s="71"/>
      <c r="G21" s="71"/>
      <c r="H21" s="71"/>
      <c r="I21" s="71"/>
    </row>
    <row r="22" spans="1:9" x14ac:dyDescent="0.2">
      <c r="A22" s="80">
        <v>300010</v>
      </c>
      <c r="B22" s="71" t="s">
        <v>109</v>
      </c>
      <c r="C22" s="74">
        <f t="shared" ref="C22:C85" si="0">C8+1</f>
        <v>42297</v>
      </c>
      <c r="D22" s="75">
        <f>VLOOKUP(A22,Данные!$B$6:$E$19,4,0)*INDEX(Данные!$H$6:$N$12,MATCH(TRIM(B22),Данные!$G$6:$G$12,0),MATCH(TEXT(C22,"ддд"),Данные!$H$5:$N$5,0))</f>
        <v>1.4000000000000001</v>
      </c>
      <c r="E22" s="71"/>
      <c r="F22" s="71"/>
      <c r="G22" s="71"/>
      <c r="H22" s="71"/>
      <c r="I22" s="71"/>
    </row>
    <row r="23" spans="1:9" x14ac:dyDescent="0.2">
      <c r="A23" s="80">
        <v>300029</v>
      </c>
      <c r="B23" s="71" t="s">
        <v>110</v>
      </c>
      <c r="C23" s="74">
        <f t="shared" si="0"/>
        <v>42297</v>
      </c>
      <c r="D23" s="75">
        <f>VLOOKUP(A23,Данные!$B$6:$E$19,4,0)*INDEX(Данные!$H$6:$N$12,MATCH(TRIM(B23),Данные!$G$6:$G$12,0),MATCH(TEXT(C23,"ддд"),Данные!$H$5:$N$5,0))</f>
        <v>1.5</v>
      </c>
      <c r="E23" s="71"/>
      <c r="F23" s="71"/>
      <c r="G23" s="71"/>
      <c r="H23" s="71"/>
      <c r="I23" s="71"/>
    </row>
    <row r="24" spans="1:9" x14ac:dyDescent="0.2">
      <c r="A24" s="80">
        <v>300033</v>
      </c>
      <c r="B24" s="71" t="s">
        <v>111</v>
      </c>
      <c r="C24" s="74">
        <f t="shared" si="0"/>
        <v>42297</v>
      </c>
      <c r="D24" s="75">
        <f>VLOOKUP(A24,Данные!$B$6:$E$19,4,0)*INDEX(Данные!$H$6:$N$12,MATCH(TRIM(B24),Данные!$G$6:$G$12,0),MATCH(TEXT(C24,"ддд"),Данные!$H$5:$N$5,0))</f>
        <v>4.8000000000000007</v>
      </c>
      <c r="E24" s="71"/>
      <c r="F24" s="71"/>
      <c r="G24" s="71"/>
      <c r="H24" s="71"/>
      <c r="I24" s="71"/>
    </row>
    <row r="25" spans="1:9" x14ac:dyDescent="0.2">
      <c r="A25" s="80">
        <v>300088</v>
      </c>
      <c r="B25" s="71" t="s">
        <v>112</v>
      </c>
      <c r="C25" s="74">
        <f t="shared" si="0"/>
        <v>42297</v>
      </c>
      <c r="D25" s="75">
        <f>VLOOKUP(A25,Данные!$B$6:$E$19,4,0)*INDEX(Данные!$H$6:$N$12,MATCH(TRIM(B25),Данные!$G$6:$G$12,0),MATCH(TEXT(C25,"ддд"),Данные!$H$5:$N$5,0))</f>
        <v>11.600000000000001</v>
      </c>
      <c r="E25" s="71"/>
      <c r="F25" s="71"/>
      <c r="G25" s="71"/>
      <c r="H25" s="71"/>
      <c r="I25" s="71"/>
    </row>
    <row r="26" spans="1:9" x14ac:dyDescent="0.2">
      <c r="A26" s="80">
        <v>300093</v>
      </c>
      <c r="B26" s="71" t="s">
        <v>113</v>
      </c>
      <c r="C26" s="74">
        <f t="shared" si="0"/>
        <v>42297</v>
      </c>
      <c r="D26" s="75">
        <f>VLOOKUP(A26,Данные!$B$6:$E$19,4,0)*INDEX(Данные!$H$6:$N$12,MATCH(TRIM(B26),Данные!$G$6:$G$12,0),MATCH(TEXT(C26,"ддд"),Данные!$H$5:$N$5,0))</f>
        <v>0.60000000000000009</v>
      </c>
      <c r="E26" s="71"/>
      <c r="F26" s="71"/>
      <c r="G26" s="71"/>
      <c r="H26" s="71"/>
      <c r="I26" s="71"/>
    </row>
    <row r="27" spans="1:9" x14ac:dyDescent="0.2">
      <c r="A27" s="80">
        <v>300103</v>
      </c>
      <c r="B27" s="71" t="s">
        <v>112</v>
      </c>
      <c r="C27" s="74">
        <f t="shared" si="0"/>
        <v>42297</v>
      </c>
      <c r="D27" s="75">
        <f>VLOOKUP(A27,Данные!$B$6:$E$19,4,0)*INDEX(Данные!$H$6:$N$12,MATCH(TRIM(B27),Данные!$G$6:$G$12,0),MATCH(TEXT(C27,"ддд"),Данные!$H$5:$N$5,0))</f>
        <v>1.8</v>
      </c>
      <c r="E27" s="71"/>
      <c r="F27" s="71"/>
      <c r="G27" s="71"/>
      <c r="H27" s="71"/>
      <c r="I27" s="71"/>
    </row>
    <row r="28" spans="1:9" x14ac:dyDescent="0.2">
      <c r="A28" s="80">
        <v>300161</v>
      </c>
      <c r="B28" s="71" t="s">
        <v>114</v>
      </c>
      <c r="C28" s="74">
        <f t="shared" si="0"/>
        <v>42297</v>
      </c>
      <c r="D28" s="75">
        <f>VLOOKUP(A28,Данные!$B$6:$E$19,4,0)*INDEX(Данные!$H$6:$N$12,MATCH(TRIM(B28),Данные!$G$6:$G$12,0),MATCH(TEXT(C28,"ддд"),Данные!$H$5:$N$5,0))</f>
        <v>35.699999999999996</v>
      </c>
      <c r="E28" s="71"/>
      <c r="F28" s="71"/>
      <c r="G28" s="71"/>
      <c r="H28" s="71"/>
      <c r="I28" s="71"/>
    </row>
    <row r="29" spans="1:9" x14ac:dyDescent="0.2">
      <c r="A29" s="80">
        <v>300189</v>
      </c>
      <c r="B29" s="71" t="s">
        <v>108</v>
      </c>
      <c r="C29" s="74">
        <f t="shared" si="0"/>
        <v>42297</v>
      </c>
      <c r="D29" s="75">
        <f>VLOOKUP(A29,Данные!$B$6:$E$19,4,0)*INDEX(Данные!$H$6:$N$12,MATCH(TRIM(B29),Данные!$G$6:$G$12,0),MATCH(TEXT(C29,"ддд"),Данные!$H$5:$N$5,0))</f>
        <v>237.45</v>
      </c>
      <c r="E29" s="71"/>
      <c r="F29" s="71"/>
      <c r="G29" s="71"/>
      <c r="H29" s="71"/>
      <c r="I29" s="71"/>
    </row>
    <row r="30" spans="1:9" x14ac:dyDescent="0.2">
      <c r="A30" s="80">
        <v>300191</v>
      </c>
      <c r="B30" s="71" t="s">
        <v>132</v>
      </c>
      <c r="C30" s="74">
        <f t="shared" si="0"/>
        <v>42297</v>
      </c>
      <c r="D30" s="75">
        <f>VLOOKUP(A30,Данные!$B$6:$E$19,4,0)*INDEX(Данные!$H$6:$N$12,MATCH(TRIM(B30),Данные!$G$6:$G$12,0),MATCH(TEXT(C30,"ддд"),Данные!$H$5:$N$5,0))</f>
        <v>16.7</v>
      </c>
      <c r="E30" s="71"/>
      <c r="F30" s="71"/>
      <c r="G30" s="71"/>
      <c r="H30" s="71"/>
      <c r="I30" s="71"/>
    </row>
    <row r="31" spans="1:9" x14ac:dyDescent="0.2">
      <c r="A31" s="80">
        <v>300196</v>
      </c>
      <c r="B31" s="71" t="s">
        <v>113</v>
      </c>
      <c r="C31" s="74">
        <f t="shared" si="0"/>
        <v>42297</v>
      </c>
      <c r="D31" s="75">
        <f>VLOOKUP(A31,Данные!$B$6:$E$19,4,0)*INDEX(Данные!$H$6:$N$12,MATCH(TRIM(B31),Данные!$G$6:$G$12,0),MATCH(TEXT(C31,"ддд"),Данные!$H$5:$N$5,0))</f>
        <v>2</v>
      </c>
      <c r="E31" s="71"/>
      <c r="F31" s="71"/>
      <c r="G31" s="71"/>
      <c r="H31" s="71"/>
      <c r="I31" s="71"/>
    </row>
    <row r="32" spans="1:9" x14ac:dyDescent="0.2">
      <c r="A32" s="80">
        <v>300238</v>
      </c>
      <c r="B32" s="71" t="s">
        <v>132</v>
      </c>
      <c r="C32" s="74">
        <f t="shared" si="0"/>
        <v>42297</v>
      </c>
      <c r="D32" s="75">
        <f>VLOOKUP(A32,Данные!$B$6:$E$19,4,0)*INDEX(Данные!$H$6:$N$12,MATCH(TRIM(B32),Данные!$G$6:$G$12,0),MATCH(TEXT(C32,"ддд"),Данные!$H$5:$N$5,0))</f>
        <v>9.9</v>
      </c>
      <c r="E32" s="71"/>
      <c r="F32" s="71"/>
      <c r="G32" s="71"/>
      <c r="H32" s="71"/>
      <c r="I32" s="71"/>
    </row>
    <row r="33" spans="1:9" x14ac:dyDescent="0.2">
      <c r="A33" s="80">
        <v>300256</v>
      </c>
      <c r="B33" s="71" t="s">
        <v>114</v>
      </c>
      <c r="C33" s="74">
        <f t="shared" si="0"/>
        <v>42297</v>
      </c>
      <c r="D33" s="75">
        <f>VLOOKUP(A33,Данные!$B$6:$E$19,4,0)*INDEX(Данные!$H$6:$N$12,MATCH(TRIM(B33),Данные!$G$6:$G$12,0),MATCH(TEXT(C33,"ддд"),Данные!$H$5:$N$5,0))</f>
        <v>5.7</v>
      </c>
      <c r="E33" s="71"/>
      <c r="F33" s="71"/>
      <c r="G33" s="71"/>
      <c r="H33" s="71"/>
      <c r="I33" s="71"/>
    </row>
    <row r="34" spans="1:9" x14ac:dyDescent="0.2">
      <c r="A34" s="80">
        <v>300266</v>
      </c>
      <c r="B34" s="71" t="s">
        <v>114</v>
      </c>
      <c r="C34" s="74">
        <f t="shared" si="0"/>
        <v>42297</v>
      </c>
      <c r="D34" s="75">
        <f>VLOOKUP(A34,Данные!$B$6:$E$19,4,0)*INDEX(Данные!$H$6:$N$12,MATCH(TRIM(B34),Данные!$G$6:$G$12,0),MATCH(TEXT(C34,"ддд"),Данные!$H$5:$N$5,0))</f>
        <v>40.199999999999996</v>
      </c>
      <c r="E34" s="71"/>
      <c r="F34" s="71"/>
      <c r="G34" s="71"/>
      <c r="H34" s="71"/>
      <c r="I34" s="71"/>
    </row>
    <row r="35" spans="1:9" x14ac:dyDescent="0.2">
      <c r="A35" s="80">
        <v>300006</v>
      </c>
      <c r="B35" s="71" t="s">
        <v>108</v>
      </c>
      <c r="C35" s="74">
        <f>C21+1</f>
        <v>42298</v>
      </c>
      <c r="D35" s="75">
        <f>VLOOKUP(A35,Данные!$B$6:$E$19,4,0)*INDEX(Данные!$H$6:$N$12,MATCH(TRIM(B35),Данные!$G$6:$G$12,0),MATCH(TEXT(C35,"ддд"),Данные!$H$5:$N$5,0))</f>
        <v>11.1</v>
      </c>
      <c r="E35" s="71"/>
      <c r="F35" s="71"/>
      <c r="G35" s="71"/>
      <c r="H35" s="71"/>
      <c r="I35" s="71"/>
    </row>
    <row r="36" spans="1:9" x14ac:dyDescent="0.2">
      <c r="A36" s="80">
        <v>300010</v>
      </c>
      <c r="B36" s="71" t="s">
        <v>109</v>
      </c>
      <c r="C36" s="74">
        <f t="shared" si="0"/>
        <v>42298</v>
      </c>
      <c r="D36" s="75">
        <f>VLOOKUP(A36,Данные!$B$6:$E$19,4,0)*INDEX(Данные!$H$6:$N$12,MATCH(TRIM(B36),Данные!$G$6:$G$12,0),MATCH(TEXT(C36,"ддд"),Данные!$H$5:$N$5,0))</f>
        <v>1.4000000000000001</v>
      </c>
      <c r="E36" s="71"/>
      <c r="F36" s="71"/>
      <c r="G36" s="71"/>
      <c r="H36" s="71"/>
      <c r="I36" s="71"/>
    </row>
    <row r="37" spans="1:9" x14ac:dyDescent="0.2">
      <c r="A37" s="80">
        <v>300029</v>
      </c>
      <c r="B37" s="71" t="s">
        <v>110</v>
      </c>
      <c r="C37" s="74">
        <f t="shared" si="0"/>
        <v>42298</v>
      </c>
      <c r="D37" s="75">
        <f>VLOOKUP(A37,Данные!$B$6:$E$19,4,0)*INDEX(Данные!$H$6:$N$12,MATCH(TRIM(B37),Данные!$G$6:$G$12,0),MATCH(TEXT(C37,"ддд"),Данные!$H$5:$N$5,0))</f>
        <v>1.5</v>
      </c>
      <c r="E37" s="71"/>
      <c r="F37" s="71"/>
      <c r="G37" s="71"/>
      <c r="H37" s="71"/>
      <c r="I37" s="71"/>
    </row>
    <row r="38" spans="1:9" x14ac:dyDescent="0.2">
      <c r="A38" s="80">
        <v>300033</v>
      </c>
      <c r="B38" s="71" t="s">
        <v>111</v>
      </c>
      <c r="C38" s="74">
        <f t="shared" si="0"/>
        <v>42298</v>
      </c>
      <c r="D38" s="75">
        <f>VLOOKUP(A38,Данные!$B$6:$E$19,4,0)*INDEX(Данные!$H$6:$N$12,MATCH(TRIM(B38),Данные!$G$6:$G$12,0),MATCH(TEXT(C38,"ддд"),Данные!$H$5:$N$5,0))</f>
        <v>9.6000000000000014</v>
      </c>
      <c r="E38" s="71"/>
      <c r="F38" s="71"/>
      <c r="G38" s="71"/>
      <c r="H38" s="71"/>
      <c r="I38" s="71"/>
    </row>
    <row r="39" spans="1:9" x14ac:dyDescent="0.2">
      <c r="A39" s="80">
        <v>300088</v>
      </c>
      <c r="B39" s="71" t="s">
        <v>112</v>
      </c>
      <c r="C39" s="74">
        <f t="shared" si="0"/>
        <v>42298</v>
      </c>
      <c r="D39" s="75">
        <f>VLOOKUP(A39,Данные!$B$6:$E$19,4,0)*INDEX(Данные!$H$6:$N$12,MATCH(TRIM(B39),Данные!$G$6:$G$12,0),MATCH(TEXT(C39,"ддд"),Данные!$H$5:$N$5,0))</f>
        <v>5.8000000000000007</v>
      </c>
      <c r="E39" s="71"/>
      <c r="F39" s="71"/>
      <c r="G39" s="71"/>
      <c r="H39" s="71"/>
      <c r="I39" s="71"/>
    </row>
    <row r="40" spans="1:9" x14ac:dyDescent="0.2">
      <c r="A40" s="80">
        <v>300093</v>
      </c>
      <c r="B40" s="71" t="s">
        <v>113</v>
      </c>
      <c r="C40" s="74">
        <f t="shared" si="0"/>
        <v>42298</v>
      </c>
      <c r="D40" s="75">
        <f>VLOOKUP(A40,Данные!$B$6:$E$19,4,0)*INDEX(Данные!$H$6:$N$12,MATCH(TRIM(B40),Данные!$G$6:$G$12,0),MATCH(TEXT(C40,"ддд"),Данные!$H$5:$N$5,0))</f>
        <v>0.60000000000000009</v>
      </c>
      <c r="E40" s="71"/>
      <c r="F40" s="71"/>
      <c r="G40" s="71"/>
      <c r="H40" s="71"/>
      <c r="I40" s="71"/>
    </row>
    <row r="41" spans="1:9" x14ac:dyDescent="0.2">
      <c r="A41" s="80">
        <v>300103</v>
      </c>
      <c r="B41" s="71" t="s">
        <v>112</v>
      </c>
      <c r="C41" s="74">
        <f t="shared" si="0"/>
        <v>42298</v>
      </c>
      <c r="D41" s="75">
        <f>VLOOKUP(A41,Данные!$B$6:$E$19,4,0)*INDEX(Данные!$H$6:$N$12,MATCH(TRIM(B41),Данные!$G$6:$G$12,0),MATCH(TEXT(C41,"ддд"),Данные!$H$5:$N$5,0))</f>
        <v>0.9</v>
      </c>
      <c r="E41" s="71"/>
      <c r="F41" s="71"/>
      <c r="G41" s="71"/>
      <c r="H41" s="71"/>
      <c r="I41" s="71"/>
    </row>
    <row r="42" spans="1:9" x14ac:dyDescent="0.2">
      <c r="A42" s="80">
        <v>300161</v>
      </c>
      <c r="B42" s="71" t="s">
        <v>114</v>
      </c>
      <c r="C42" s="74">
        <f t="shared" si="0"/>
        <v>42298</v>
      </c>
      <c r="D42" s="75">
        <f>VLOOKUP(A42,Данные!$B$6:$E$19,4,0)*INDEX(Данные!$H$6:$N$12,MATCH(TRIM(B42),Данные!$G$6:$G$12,0),MATCH(TEXT(C42,"ддд"),Данные!$H$5:$N$5,0))</f>
        <v>11.9</v>
      </c>
      <c r="E42" s="71"/>
      <c r="F42" s="71"/>
      <c r="G42" s="71"/>
      <c r="H42" s="71"/>
      <c r="I42" s="71"/>
    </row>
    <row r="43" spans="1:9" x14ac:dyDescent="0.2">
      <c r="A43" s="80">
        <v>300189</v>
      </c>
      <c r="B43" s="71" t="s">
        <v>108</v>
      </c>
      <c r="C43" s="74">
        <f t="shared" si="0"/>
        <v>42298</v>
      </c>
      <c r="D43" s="75">
        <f>VLOOKUP(A43,Данные!$B$6:$E$19,4,0)*INDEX(Данные!$H$6:$N$12,MATCH(TRIM(B43),Данные!$G$6:$G$12,0),MATCH(TEXT(C43,"ддд"),Данные!$H$5:$N$5,0))</f>
        <v>237.45</v>
      </c>
      <c r="E43" s="71"/>
      <c r="F43" s="71"/>
      <c r="G43" s="71"/>
      <c r="H43" s="71"/>
      <c r="I43" s="71"/>
    </row>
    <row r="44" spans="1:9" x14ac:dyDescent="0.2">
      <c r="A44" s="80">
        <v>300191</v>
      </c>
      <c r="B44" s="71" t="s">
        <v>111</v>
      </c>
      <c r="C44" s="74">
        <f t="shared" si="0"/>
        <v>42298</v>
      </c>
      <c r="D44" s="75">
        <f>VLOOKUP(A44,Данные!$B$6:$E$19,4,0)*INDEX(Данные!$H$6:$N$12,MATCH(TRIM(B44),Данные!$G$6:$G$12,0),MATCH(TEXT(C44,"ддд"),Данные!$H$5:$N$5,0))</f>
        <v>33.4</v>
      </c>
      <c r="E44" s="71"/>
      <c r="F44" s="71"/>
      <c r="G44" s="71"/>
      <c r="H44" s="71"/>
      <c r="I44" s="71"/>
    </row>
    <row r="45" spans="1:9" x14ac:dyDescent="0.2">
      <c r="A45" s="80">
        <v>300196</v>
      </c>
      <c r="B45" s="71" t="s">
        <v>113</v>
      </c>
      <c r="C45" s="74">
        <f t="shared" si="0"/>
        <v>42298</v>
      </c>
      <c r="D45" s="75">
        <f>VLOOKUP(A45,Данные!$B$6:$E$19,4,0)*INDEX(Данные!$H$6:$N$12,MATCH(TRIM(B45),Данные!$G$6:$G$12,0),MATCH(TEXT(C45,"ддд"),Данные!$H$5:$N$5,0))</f>
        <v>2</v>
      </c>
      <c r="E45" s="71"/>
      <c r="F45" s="71"/>
      <c r="G45" s="71"/>
      <c r="H45" s="71"/>
      <c r="I45" s="71"/>
    </row>
    <row r="46" spans="1:9" x14ac:dyDescent="0.2">
      <c r="A46" s="80">
        <v>300238</v>
      </c>
      <c r="B46" s="71" t="s">
        <v>111</v>
      </c>
      <c r="C46" s="74">
        <f t="shared" si="0"/>
        <v>42298</v>
      </c>
      <c r="D46" s="75">
        <f>VLOOKUP(A46,Данные!$B$6:$E$19,4,0)*INDEX(Данные!$H$6:$N$12,MATCH(TRIM(B46),Данные!$G$6:$G$12,0),MATCH(TEXT(C46,"ддд"),Данные!$H$5:$N$5,0))</f>
        <v>19.8</v>
      </c>
      <c r="E46" s="71"/>
      <c r="F46" s="71"/>
      <c r="G46" s="71"/>
      <c r="H46" s="71"/>
      <c r="I46" s="71"/>
    </row>
    <row r="47" spans="1:9" x14ac:dyDescent="0.2">
      <c r="A47" s="80">
        <v>300256</v>
      </c>
      <c r="B47" s="71" t="s">
        <v>131</v>
      </c>
      <c r="C47" s="74">
        <f t="shared" si="0"/>
        <v>42298</v>
      </c>
      <c r="D47" s="75">
        <f>VLOOKUP(A47,Данные!$B$6:$E$19,4,0)*INDEX(Данные!$H$6:$N$12,MATCH(TRIM(B47),Данные!$G$6:$G$12,0),MATCH(TEXT(C47,"ддд"),Данные!$H$5:$N$5,0))</f>
        <v>1.9000000000000001</v>
      </c>
      <c r="E47" s="71"/>
      <c r="F47" s="71"/>
      <c r="G47" s="71"/>
      <c r="H47" s="71"/>
      <c r="I47" s="71"/>
    </row>
    <row r="48" spans="1:9" x14ac:dyDescent="0.2">
      <c r="A48" s="80">
        <v>300266</v>
      </c>
      <c r="B48" s="71" t="s">
        <v>114</v>
      </c>
      <c r="C48" s="74">
        <f t="shared" si="0"/>
        <v>42298</v>
      </c>
      <c r="D48" s="75">
        <f>VLOOKUP(A48,Данные!$B$6:$E$19,4,0)*INDEX(Данные!$H$6:$N$12,MATCH(TRIM(B48),Данные!$G$6:$G$12,0),MATCH(TEXT(C48,"ддд"),Данные!$H$5:$N$5,0))</f>
        <v>13.4</v>
      </c>
      <c r="E48" s="71"/>
      <c r="F48" s="71"/>
      <c r="G48" s="71"/>
      <c r="H48" s="71"/>
      <c r="I48" s="71"/>
    </row>
    <row r="49" spans="1:9" x14ac:dyDescent="0.2">
      <c r="A49" s="80">
        <v>300006</v>
      </c>
      <c r="B49" s="71" t="s">
        <v>108</v>
      </c>
      <c r="C49" s="74">
        <f>C35+1</f>
        <v>42299</v>
      </c>
      <c r="D49" s="75">
        <f>VLOOKUP(A49,Данные!$B$6:$E$19,4,0)*INDEX(Данные!$H$6:$N$12,MATCH(TRIM(B49),Данные!$G$6:$G$12,0),MATCH(TEXT(C49,"ддд"),Данные!$H$5:$N$5,0))</f>
        <v>7.4</v>
      </c>
      <c r="E49" s="71"/>
      <c r="F49" s="71"/>
      <c r="G49" s="71"/>
      <c r="H49" s="71"/>
      <c r="I49" s="71"/>
    </row>
    <row r="50" spans="1:9" x14ac:dyDescent="0.2">
      <c r="A50" s="80">
        <v>300010</v>
      </c>
      <c r="B50" s="71" t="s">
        <v>109</v>
      </c>
      <c r="C50" s="74">
        <f t="shared" si="0"/>
        <v>42299</v>
      </c>
      <c r="D50" s="75">
        <f>VLOOKUP(A50,Данные!$B$6:$E$19,4,0)*INDEX(Данные!$H$6:$N$12,MATCH(TRIM(B50),Данные!$G$6:$G$12,0),MATCH(TEXT(C50,"ддд"),Данные!$H$5:$N$5,0))</f>
        <v>2.1</v>
      </c>
      <c r="E50" s="71"/>
      <c r="F50" s="71"/>
      <c r="G50" s="71"/>
      <c r="H50" s="71"/>
      <c r="I50" s="71"/>
    </row>
    <row r="51" spans="1:9" x14ac:dyDescent="0.2">
      <c r="A51" s="80">
        <v>300029</v>
      </c>
      <c r="B51" s="71" t="s">
        <v>133</v>
      </c>
      <c r="C51" s="74">
        <f t="shared" si="0"/>
        <v>42299</v>
      </c>
      <c r="D51" s="75">
        <f>VLOOKUP(A51,Данные!$B$6:$E$19,4,0)*INDEX(Данные!$H$6:$N$12,MATCH(TRIM(B51),Данные!$G$6:$G$12,0),MATCH(TEXT(C51,"ддд"),Данные!$H$5:$N$5,0))</f>
        <v>1.5</v>
      </c>
      <c r="E51" s="71"/>
      <c r="F51" s="71"/>
      <c r="G51" s="71"/>
      <c r="H51" s="71"/>
      <c r="I51" s="71"/>
    </row>
    <row r="52" spans="1:9" x14ac:dyDescent="0.2">
      <c r="A52" s="80">
        <v>300033</v>
      </c>
      <c r="B52" s="71" t="s">
        <v>111</v>
      </c>
      <c r="C52" s="74">
        <f t="shared" si="0"/>
        <v>42299</v>
      </c>
      <c r="D52" s="75">
        <f>VLOOKUP(A52,Данные!$B$6:$E$19,4,0)*INDEX(Данные!$H$6:$N$12,MATCH(TRIM(B52),Данные!$G$6:$G$12,0),MATCH(TEXT(C52,"ддд"),Данные!$H$5:$N$5,0))</f>
        <v>4.8000000000000007</v>
      </c>
      <c r="E52" s="71"/>
      <c r="F52" s="71"/>
      <c r="G52" s="71"/>
      <c r="H52" s="71"/>
      <c r="I52" s="71"/>
    </row>
    <row r="53" spans="1:9" x14ac:dyDescent="0.2">
      <c r="A53" s="80">
        <v>300088</v>
      </c>
      <c r="B53" s="71" t="s">
        <v>112</v>
      </c>
      <c r="C53" s="74">
        <f t="shared" si="0"/>
        <v>42299</v>
      </c>
      <c r="D53" s="75">
        <f>VLOOKUP(A53,Данные!$B$6:$E$19,4,0)*INDEX(Данные!$H$6:$N$12,MATCH(TRIM(B53),Данные!$G$6:$G$12,0),MATCH(TEXT(C53,"ддд"),Данные!$H$5:$N$5,0))</f>
        <v>5.8000000000000007</v>
      </c>
      <c r="E53" s="71"/>
      <c r="F53" s="71"/>
      <c r="G53" s="71"/>
      <c r="H53" s="71"/>
      <c r="I53" s="71"/>
    </row>
    <row r="54" spans="1:9" x14ac:dyDescent="0.2">
      <c r="A54" s="80">
        <v>300093</v>
      </c>
      <c r="B54" s="71" t="s">
        <v>113</v>
      </c>
      <c r="C54" s="74">
        <f t="shared" si="0"/>
        <v>42299</v>
      </c>
      <c r="D54" s="75">
        <f>VLOOKUP(A54,Данные!$B$6:$E$19,4,0)*INDEX(Данные!$H$6:$N$12,MATCH(TRIM(B54),Данные!$G$6:$G$12,0),MATCH(TEXT(C54,"ддд"),Данные!$H$5:$N$5,0))</f>
        <v>1.2000000000000002</v>
      </c>
      <c r="E54" s="71"/>
      <c r="F54" s="71"/>
      <c r="G54" s="71"/>
      <c r="H54" s="71"/>
      <c r="I54" s="71"/>
    </row>
    <row r="55" spans="1:9" x14ac:dyDescent="0.2">
      <c r="A55" s="80">
        <v>300103</v>
      </c>
      <c r="B55" s="71" t="s">
        <v>112</v>
      </c>
      <c r="C55" s="74">
        <f t="shared" si="0"/>
        <v>42299</v>
      </c>
      <c r="D55" s="75">
        <f>VLOOKUP(A55,Данные!$B$6:$E$19,4,0)*INDEX(Данные!$H$6:$N$12,MATCH(TRIM(B55),Данные!$G$6:$G$12,0),MATCH(TEXT(C55,"ддд"),Данные!$H$5:$N$5,0))</f>
        <v>0.9</v>
      </c>
      <c r="E55" s="71"/>
      <c r="F55" s="71"/>
      <c r="G55" s="71"/>
      <c r="H55" s="71"/>
      <c r="I55" s="71"/>
    </row>
    <row r="56" spans="1:9" x14ac:dyDescent="0.2">
      <c r="A56" s="80">
        <v>300161</v>
      </c>
      <c r="B56" s="71" t="s">
        <v>114</v>
      </c>
      <c r="C56" s="74">
        <f t="shared" si="0"/>
        <v>42299</v>
      </c>
      <c r="D56" s="75">
        <f>VLOOKUP(A56,Данные!$B$6:$E$19,4,0)*INDEX(Данные!$H$6:$N$12,MATCH(TRIM(B56),Данные!$G$6:$G$12,0),MATCH(TEXT(C56,"ддд"),Данные!$H$5:$N$5,0))</f>
        <v>11.9</v>
      </c>
      <c r="E56" s="71"/>
      <c r="F56" s="71"/>
      <c r="G56" s="71"/>
      <c r="H56" s="71"/>
      <c r="I56" s="71"/>
    </row>
    <row r="57" spans="1:9" x14ac:dyDescent="0.2">
      <c r="A57" s="80">
        <v>300189</v>
      </c>
      <c r="B57" s="71" t="s">
        <v>108</v>
      </c>
      <c r="C57" s="74">
        <f t="shared" si="0"/>
        <v>42299</v>
      </c>
      <c r="D57" s="75">
        <f>VLOOKUP(A57,Данные!$B$6:$E$19,4,0)*INDEX(Данные!$H$6:$N$12,MATCH(TRIM(B57),Данные!$G$6:$G$12,0),MATCH(TEXT(C57,"ддд"),Данные!$H$5:$N$5,0))</f>
        <v>158.30000000000001</v>
      </c>
      <c r="E57" s="71"/>
      <c r="F57" s="71"/>
      <c r="G57" s="71"/>
      <c r="H57" s="71"/>
      <c r="I57" s="71"/>
    </row>
    <row r="58" spans="1:9" x14ac:dyDescent="0.2">
      <c r="A58" s="80">
        <v>300191</v>
      </c>
      <c r="B58" s="71" t="s">
        <v>111</v>
      </c>
      <c r="C58" s="74">
        <f t="shared" si="0"/>
        <v>42299</v>
      </c>
      <c r="D58" s="75">
        <f>VLOOKUP(A58,Данные!$B$6:$E$19,4,0)*INDEX(Данные!$H$6:$N$12,MATCH(TRIM(B58),Данные!$G$6:$G$12,0),MATCH(TEXT(C58,"ддд"),Данные!$H$5:$N$5,0))</f>
        <v>16.7</v>
      </c>
      <c r="E58" s="71"/>
      <c r="F58" s="71"/>
      <c r="G58" s="71"/>
      <c r="H58" s="71"/>
      <c r="I58" s="71"/>
    </row>
    <row r="59" spans="1:9" x14ac:dyDescent="0.2">
      <c r="A59" s="80">
        <v>300196</v>
      </c>
      <c r="B59" s="71" t="s">
        <v>113</v>
      </c>
      <c r="C59" s="74">
        <f t="shared" si="0"/>
        <v>42299</v>
      </c>
      <c r="D59" s="75">
        <f>VLOOKUP(A59,Данные!$B$6:$E$19,4,0)*INDEX(Данные!$H$6:$N$12,MATCH(TRIM(B59),Данные!$G$6:$G$12,0),MATCH(TEXT(C59,"ддд"),Данные!$H$5:$N$5,0))</f>
        <v>4</v>
      </c>
      <c r="E59" s="71"/>
      <c r="F59" s="71"/>
      <c r="G59" s="71"/>
      <c r="H59" s="71"/>
      <c r="I59" s="71"/>
    </row>
    <row r="60" spans="1:9" x14ac:dyDescent="0.2">
      <c r="A60" s="80">
        <v>300238</v>
      </c>
      <c r="B60" s="71" t="s">
        <v>132</v>
      </c>
      <c r="C60" s="74">
        <f t="shared" si="0"/>
        <v>42299</v>
      </c>
      <c r="D60" s="75">
        <f>VLOOKUP(A60,Данные!$B$6:$E$19,4,0)*INDEX(Данные!$H$6:$N$12,MATCH(TRIM(B60),Данные!$G$6:$G$12,0),MATCH(TEXT(C60,"ддд"),Данные!$H$5:$N$5,0))</f>
        <v>9.9</v>
      </c>
      <c r="E60" s="71"/>
      <c r="F60" s="71"/>
      <c r="G60" s="71"/>
      <c r="H60" s="71"/>
      <c r="I60" s="71"/>
    </row>
    <row r="61" spans="1:9" x14ac:dyDescent="0.2">
      <c r="A61" s="80">
        <v>300256</v>
      </c>
      <c r="B61" s="71" t="s">
        <v>114</v>
      </c>
      <c r="C61" s="74">
        <f t="shared" si="0"/>
        <v>42299</v>
      </c>
      <c r="D61" s="75">
        <f>VLOOKUP(A61,Данные!$B$6:$E$19,4,0)*INDEX(Данные!$H$6:$N$12,MATCH(TRIM(B61),Данные!$G$6:$G$12,0),MATCH(TEXT(C61,"ддд"),Данные!$H$5:$N$5,0))</f>
        <v>1.9000000000000001</v>
      </c>
      <c r="E61" s="71"/>
      <c r="F61" s="71"/>
      <c r="G61" s="71"/>
      <c r="H61" s="71"/>
      <c r="I61" s="71"/>
    </row>
    <row r="62" spans="1:9" x14ac:dyDescent="0.2">
      <c r="A62" s="80">
        <v>300266</v>
      </c>
      <c r="B62" s="71" t="s">
        <v>114</v>
      </c>
      <c r="C62" s="74">
        <f t="shared" si="0"/>
        <v>42299</v>
      </c>
      <c r="D62" s="75">
        <f>VLOOKUP(A62,Данные!$B$6:$E$19,4,0)*INDEX(Данные!$H$6:$N$12,MATCH(TRIM(B62),Данные!$G$6:$G$12,0),MATCH(TEXT(C62,"ддд"),Данные!$H$5:$N$5,0))</f>
        <v>13.4</v>
      </c>
      <c r="E62" s="71"/>
      <c r="F62" s="71"/>
      <c r="G62" s="71"/>
      <c r="H62" s="71"/>
      <c r="I62" s="71"/>
    </row>
    <row r="63" spans="1:9" x14ac:dyDescent="0.2">
      <c r="A63" s="80">
        <v>300006</v>
      </c>
      <c r="B63" s="71" t="s">
        <v>108</v>
      </c>
      <c r="C63" s="74">
        <f>C49+1</f>
        <v>42300</v>
      </c>
      <c r="D63" s="75">
        <f>VLOOKUP(A63,Данные!$B$6:$E$19,4,0)*INDEX(Данные!$H$6:$N$12,MATCH(TRIM(B63),Данные!$G$6:$G$12,0),MATCH(TEXT(C63,"ддд"),Данные!$H$5:$N$5,0))</f>
        <v>7.4</v>
      </c>
      <c r="E63" s="71"/>
      <c r="F63" s="71"/>
      <c r="G63" s="71"/>
      <c r="H63" s="71"/>
      <c r="I63" s="71"/>
    </row>
    <row r="64" spans="1:9" x14ac:dyDescent="0.2">
      <c r="A64" s="80">
        <v>300010</v>
      </c>
      <c r="B64" s="71" t="s">
        <v>109</v>
      </c>
      <c r="C64" s="74">
        <f t="shared" si="0"/>
        <v>42300</v>
      </c>
      <c r="D64" s="75">
        <f>VLOOKUP(A64,Данные!$B$6:$E$19,4,0)*INDEX(Данные!$H$6:$N$12,MATCH(TRIM(B64),Данные!$G$6:$G$12,0),MATCH(TEXT(C64,"ддд"),Данные!$H$5:$N$5,0))</f>
        <v>2.8000000000000003</v>
      </c>
      <c r="E64" s="71"/>
      <c r="F64" s="71"/>
      <c r="G64" s="71"/>
      <c r="H64" s="71"/>
      <c r="I64" s="71"/>
    </row>
    <row r="65" spans="1:9" x14ac:dyDescent="0.2">
      <c r="A65" s="80">
        <v>300029</v>
      </c>
      <c r="B65" s="71" t="s">
        <v>110</v>
      </c>
      <c r="C65" s="74">
        <f t="shared" si="0"/>
        <v>42300</v>
      </c>
      <c r="D65" s="75">
        <f>VLOOKUP(A65,Данные!$B$6:$E$19,4,0)*INDEX(Данные!$H$6:$N$12,MATCH(TRIM(B65),Данные!$G$6:$G$12,0),MATCH(TEXT(C65,"ддд"),Данные!$H$5:$N$5,0))</f>
        <v>3</v>
      </c>
      <c r="E65" s="71"/>
      <c r="F65" s="71"/>
      <c r="G65" s="71"/>
      <c r="H65" s="71"/>
      <c r="I65" s="71"/>
    </row>
    <row r="66" spans="1:9" x14ac:dyDescent="0.2">
      <c r="A66" s="80">
        <v>300033</v>
      </c>
      <c r="B66" s="71" t="s">
        <v>111</v>
      </c>
      <c r="C66" s="74">
        <f t="shared" si="0"/>
        <v>42300</v>
      </c>
      <c r="D66" s="75">
        <f>VLOOKUP(A66,Данные!$B$6:$E$19,4,0)*INDEX(Данные!$H$6:$N$12,MATCH(TRIM(B66),Данные!$G$6:$G$12,0),MATCH(TEXT(C66,"ддд"),Данные!$H$5:$N$5,0))</f>
        <v>6</v>
      </c>
      <c r="E66" s="71"/>
      <c r="F66" s="71"/>
      <c r="G66" s="71"/>
      <c r="H66" s="71"/>
      <c r="I66" s="71"/>
    </row>
    <row r="67" spans="1:9" x14ac:dyDescent="0.2">
      <c r="A67" s="80">
        <v>300088</v>
      </c>
      <c r="B67" s="71" t="s">
        <v>112</v>
      </c>
      <c r="C67" s="74">
        <f t="shared" si="0"/>
        <v>42300</v>
      </c>
      <c r="D67" s="75">
        <f>VLOOKUP(A67,Данные!$B$6:$E$19,4,0)*INDEX(Данные!$H$6:$N$12,MATCH(TRIM(B67),Данные!$G$6:$G$12,0),MATCH(TEXT(C67,"ддд"),Данные!$H$5:$N$5,0))</f>
        <v>5.8000000000000007</v>
      </c>
      <c r="E67" s="71"/>
      <c r="F67" s="71"/>
      <c r="G67" s="71"/>
      <c r="H67" s="71"/>
      <c r="I67" s="71"/>
    </row>
    <row r="68" spans="1:9" x14ac:dyDescent="0.2">
      <c r="A68" s="80">
        <v>300093</v>
      </c>
      <c r="B68" s="71" t="s">
        <v>113</v>
      </c>
      <c r="C68" s="74">
        <f t="shared" si="0"/>
        <v>42300</v>
      </c>
      <c r="D68" s="75">
        <f>VLOOKUP(A68,Данные!$B$6:$E$19,4,0)*INDEX(Данные!$H$6:$N$12,MATCH(TRIM(B68),Данные!$G$6:$G$12,0),MATCH(TEXT(C68,"ддд"),Данные!$H$5:$N$5,0))</f>
        <v>1.2000000000000002</v>
      </c>
      <c r="E68" s="71"/>
      <c r="F68" s="71"/>
      <c r="G68" s="71"/>
      <c r="H68" s="71"/>
      <c r="I68" s="71"/>
    </row>
    <row r="69" spans="1:9" x14ac:dyDescent="0.2">
      <c r="A69" s="80">
        <v>300103</v>
      </c>
      <c r="B69" s="71" t="s">
        <v>112</v>
      </c>
      <c r="C69" s="74">
        <f t="shared" si="0"/>
        <v>42300</v>
      </c>
      <c r="D69" s="75">
        <f>VLOOKUP(A69,Данные!$B$6:$E$19,4,0)*INDEX(Данные!$H$6:$N$12,MATCH(TRIM(B69),Данные!$G$6:$G$12,0),MATCH(TEXT(C69,"ддд"),Данные!$H$5:$N$5,0))</f>
        <v>0.9</v>
      </c>
      <c r="E69" s="71"/>
      <c r="F69" s="71"/>
      <c r="G69" s="71"/>
      <c r="H69" s="71"/>
      <c r="I69" s="71"/>
    </row>
    <row r="70" spans="1:9" x14ac:dyDescent="0.2">
      <c r="A70" s="80">
        <v>300161</v>
      </c>
      <c r="B70" s="71" t="s">
        <v>114</v>
      </c>
      <c r="C70" s="74">
        <f t="shared" si="0"/>
        <v>42300</v>
      </c>
      <c r="D70" s="75">
        <f>VLOOKUP(A70,Данные!$B$6:$E$19,4,0)*INDEX(Данные!$H$6:$N$12,MATCH(TRIM(B70),Данные!$G$6:$G$12,0),MATCH(TEXT(C70,"ддд"),Данные!$H$5:$N$5,0))</f>
        <v>5.95</v>
      </c>
      <c r="E70" s="71"/>
      <c r="F70" s="71"/>
      <c r="G70" s="71"/>
      <c r="H70" s="71"/>
      <c r="I70" s="71"/>
    </row>
    <row r="71" spans="1:9" x14ac:dyDescent="0.2">
      <c r="A71" s="80">
        <v>300189</v>
      </c>
      <c r="B71" s="71" t="s">
        <v>108</v>
      </c>
      <c r="C71" s="74">
        <f t="shared" si="0"/>
        <v>42300</v>
      </c>
      <c r="D71" s="75">
        <f>VLOOKUP(A71,Данные!$B$6:$E$19,4,0)*INDEX(Данные!$H$6:$N$12,MATCH(TRIM(B71),Данные!$G$6:$G$12,0),MATCH(TEXT(C71,"ддд"),Данные!$H$5:$N$5,0))</f>
        <v>158.30000000000001</v>
      </c>
      <c r="E71" s="71"/>
      <c r="F71" s="71"/>
      <c r="G71" s="71"/>
      <c r="H71" s="71"/>
      <c r="I71" s="71"/>
    </row>
    <row r="72" spans="1:9" x14ac:dyDescent="0.2">
      <c r="A72" s="80">
        <v>300191</v>
      </c>
      <c r="B72" s="71" t="s">
        <v>111</v>
      </c>
      <c r="C72" s="74">
        <f t="shared" si="0"/>
        <v>42300</v>
      </c>
      <c r="D72" s="75">
        <f>VLOOKUP(A72,Данные!$B$6:$E$19,4,0)*INDEX(Данные!$H$6:$N$12,MATCH(TRIM(B72),Данные!$G$6:$G$12,0),MATCH(TEXT(C72,"ддд"),Данные!$H$5:$N$5,0))</f>
        <v>20.875</v>
      </c>
      <c r="E72" s="71"/>
      <c r="F72" s="71"/>
      <c r="G72" s="71"/>
      <c r="H72" s="71"/>
      <c r="I72" s="71"/>
    </row>
    <row r="73" spans="1:9" x14ac:dyDescent="0.2">
      <c r="A73" s="80">
        <v>300196</v>
      </c>
      <c r="B73" s="71" t="s">
        <v>113</v>
      </c>
      <c r="C73" s="74">
        <f t="shared" si="0"/>
        <v>42300</v>
      </c>
      <c r="D73" s="75">
        <f>VLOOKUP(A73,Данные!$B$6:$E$19,4,0)*INDEX(Данные!$H$6:$N$12,MATCH(TRIM(B73),Данные!$G$6:$G$12,0),MATCH(TEXT(C73,"ддд"),Данные!$H$5:$N$5,0))</f>
        <v>4</v>
      </c>
      <c r="E73" s="71"/>
      <c r="F73" s="71"/>
      <c r="G73" s="71"/>
      <c r="H73" s="71"/>
      <c r="I73" s="71"/>
    </row>
    <row r="74" spans="1:9" x14ac:dyDescent="0.2">
      <c r="A74" s="80">
        <v>300238</v>
      </c>
      <c r="B74" s="71" t="s">
        <v>132</v>
      </c>
      <c r="C74" s="74">
        <f t="shared" si="0"/>
        <v>42300</v>
      </c>
      <c r="D74" s="75">
        <f>VLOOKUP(A74,Данные!$B$6:$E$19,4,0)*INDEX(Данные!$H$6:$N$12,MATCH(TRIM(B74),Данные!$G$6:$G$12,0),MATCH(TEXT(C74,"ддд"),Данные!$H$5:$N$5,0))</f>
        <v>12.375</v>
      </c>
      <c r="E74" s="71"/>
      <c r="F74" s="71"/>
      <c r="G74" s="71"/>
      <c r="H74" s="71"/>
      <c r="I74" s="71"/>
    </row>
    <row r="75" spans="1:9" x14ac:dyDescent="0.2">
      <c r="A75" s="80">
        <v>300256</v>
      </c>
      <c r="B75" s="71" t="s">
        <v>131</v>
      </c>
      <c r="C75" s="74">
        <f t="shared" si="0"/>
        <v>42300</v>
      </c>
      <c r="D75" s="75">
        <f>VLOOKUP(A75,Данные!$B$6:$E$19,4,0)*INDEX(Данные!$H$6:$N$12,MATCH(TRIM(B75),Данные!$G$6:$G$12,0),MATCH(TEXT(C75,"ддд"),Данные!$H$5:$N$5,0))</f>
        <v>0.95000000000000007</v>
      </c>
      <c r="E75" s="71"/>
      <c r="F75" s="71"/>
      <c r="G75" s="71"/>
      <c r="H75" s="71"/>
      <c r="I75" s="71"/>
    </row>
    <row r="76" spans="1:9" x14ac:dyDescent="0.2">
      <c r="A76" s="80">
        <v>300266</v>
      </c>
      <c r="B76" s="71" t="s">
        <v>114</v>
      </c>
      <c r="C76" s="74">
        <f t="shared" si="0"/>
        <v>42300</v>
      </c>
      <c r="D76" s="75">
        <f>VLOOKUP(A76,Данные!$B$6:$E$19,4,0)*INDEX(Данные!$H$6:$N$12,MATCH(TRIM(B76),Данные!$G$6:$G$12,0),MATCH(TEXT(C76,"ддд"),Данные!$H$5:$N$5,0))</f>
        <v>6.7</v>
      </c>
      <c r="E76" s="71"/>
      <c r="F76" s="71"/>
      <c r="G76" s="71"/>
      <c r="H76" s="71"/>
      <c r="I76" s="71"/>
    </row>
    <row r="77" spans="1:9" x14ac:dyDescent="0.2">
      <c r="A77" s="80">
        <v>300006</v>
      </c>
      <c r="B77" s="71" t="s">
        <v>108</v>
      </c>
      <c r="C77" s="74">
        <f>C63+1</f>
        <v>42301</v>
      </c>
      <c r="D77" s="75">
        <f>VLOOKUP(A77,Данные!$B$6:$E$19,4,0)*INDEX(Данные!$H$6:$N$12,MATCH(TRIM(B77),Данные!$G$6:$G$12,0),MATCH(TEXT(C77,"ддд"),Данные!$H$5:$N$5,0))</f>
        <v>14.8</v>
      </c>
      <c r="E77" s="71"/>
      <c r="F77" s="71"/>
      <c r="G77" s="71"/>
      <c r="H77" s="71"/>
      <c r="I77" s="71"/>
    </row>
    <row r="78" spans="1:9" x14ac:dyDescent="0.2">
      <c r="A78" s="80">
        <v>300010</v>
      </c>
      <c r="B78" s="71" t="s">
        <v>109</v>
      </c>
      <c r="C78" s="74">
        <f t="shared" si="0"/>
        <v>42301</v>
      </c>
      <c r="D78" s="75">
        <f>VLOOKUP(A78,Данные!$B$6:$E$19,4,0)*INDEX(Данные!$H$6:$N$12,MATCH(TRIM(B78),Данные!$G$6:$G$12,0),MATCH(TEXT(C78,"ддд"),Данные!$H$5:$N$5,0))</f>
        <v>2.8000000000000003</v>
      </c>
      <c r="E78" s="71"/>
      <c r="F78" s="71"/>
      <c r="G78" s="71"/>
      <c r="H78" s="71"/>
      <c r="I78" s="71"/>
    </row>
    <row r="79" spans="1:9" x14ac:dyDescent="0.2">
      <c r="A79" s="80">
        <v>300029</v>
      </c>
      <c r="B79" s="71" t="s">
        <v>110</v>
      </c>
      <c r="C79" s="74">
        <f t="shared" si="0"/>
        <v>42301</v>
      </c>
      <c r="D79" s="75">
        <f>VLOOKUP(A79,Данные!$B$6:$E$19,4,0)*INDEX(Данные!$H$6:$N$12,MATCH(TRIM(B79),Данные!$G$6:$G$12,0),MATCH(TEXT(C79,"ддд"),Данные!$H$5:$N$5,0))</f>
        <v>3</v>
      </c>
      <c r="E79" s="71"/>
      <c r="F79" s="71"/>
      <c r="G79" s="71"/>
      <c r="H79" s="71"/>
      <c r="I79" s="71"/>
    </row>
    <row r="80" spans="1:9" x14ac:dyDescent="0.2">
      <c r="A80" s="80">
        <v>300033</v>
      </c>
      <c r="B80" s="71" t="s">
        <v>111</v>
      </c>
      <c r="C80" s="74">
        <f t="shared" si="0"/>
        <v>42301</v>
      </c>
      <c r="D80" s="75">
        <f>VLOOKUP(A80,Данные!$B$6:$E$19,4,0)*INDEX(Данные!$H$6:$N$12,MATCH(TRIM(B80),Данные!$G$6:$G$12,0),MATCH(TEXT(C80,"ддд"),Данные!$H$5:$N$5,0))</f>
        <v>10.8</v>
      </c>
      <c r="E80" s="71"/>
      <c r="F80" s="71"/>
      <c r="G80" s="71"/>
      <c r="H80" s="71"/>
      <c r="I80" s="71"/>
    </row>
    <row r="81" spans="1:9" x14ac:dyDescent="0.2">
      <c r="A81" s="80">
        <v>300088</v>
      </c>
      <c r="B81" s="71" t="s">
        <v>112</v>
      </c>
      <c r="C81" s="74">
        <f t="shared" si="0"/>
        <v>42301</v>
      </c>
      <c r="D81" s="75">
        <f>VLOOKUP(A81,Данные!$B$6:$E$19,4,0)*INDEX(Данные!$H$6:$N$12,MATCH(TRIM(B81),Данные!$G$6:$G$12,0),MATCH(TEXT(C81,"ддд"),Данные!$H$5:$N$5,0))</f>
        <v>11.600000000000001</v>
      </c>
      <c r="E81" s="71"/>
      <c r="F81" s="71"/>
      <c r="G81" s="71"/>
      <c r="H81" s="71"/>
      <c r="I81" s="71"/>
    </row>
    <row r="82" spans="1:9" x14ac:dyDescent="0.2">
      <c r="A82" s="80">
        <v>300093</v>
      </c>
      <c r="B82" s="71" t="s">
        <v>113</v>
      </c>
      <c r="C82" s="74">
        <f t="shared" si="0"/>
        <v>42301</v>
      </c>
      <c r="D82" s="75">
        <f>VLOOKUP(A82,Данные!$B$6:$E$19,4,0)*INDEX(Данные!$H$6:$N$12,MATCH(TRIM(B82),Данные!$G$6:$G$12,0),MATCH(TEXT(C82,"ддд"),Данные!$H$5:$N$5,0))</f>
        <v>0.60000000000000009</v>
      </c>
      <c r="E82" s="71"/>
      <c r="F82" s="71"/>
      <c r="G82" s="71"/>
      <c r="H82" s="71"/>
      <c r="I82" s="71"/>
    </row>
    <row r="83" spans="1:9" x14ac:dyDescent="0.2">
      <c r="A83" s="80">
        <v>300103</v>
      </c>
      <c r="B83" s="71" t="s">
        <v>112</v>
      </c>
      <c r="C83" s="74">
        <f t="shared" si="0"/>
        <v>42301</v>
      </c>
      <c r="D83" s="75">
        <f>VLOOKUP(A83,Данные!$B$6:$E$19,4,0)*INDEX(Данные!$H$6:$N$12,MATCH(TRIM(B83),Данные!$G$6:$G$12,0),MATCH(TEXT(C83,"ддд"),Данные!$H$5:$N$5,0))</f>
        <v>1.8</v>
      </c>
      <c r="E83" s="71"/>
      <c r="F83" s="71"/>
      <c r="G83" s="71"/>
      <c r="H83" s="71"/>
      <c r="I83" s="71"/>
    </row>
    <row r="84" spans="1:9" x14ac:dyDescent="0.2">
      <c r="A84" s="80">
        <v>300161</v>
      </c>
      <c r="B84" s="71" t="s">
        <v>114</v>
      </c>
      <c r="C84" s="74">
        <f t="shared" si="0"/>
        <v>42301</v>
      </c>
      <c r="D84" s="75">
        <f>VLOOKUP(A84,Данные!$B$6:$E$19,4,0)*INDEX(Данные!$H$6:$N$12,MATCH(TRIM(B84),Данные!$G$6:$G$12,0),MATCH(TEXT(C84,"ддд"),Данные!$H$5:$N$5,0))</f>
        <v>5.95</v>
      </c>
      <c r="E84" s="71"/>
      <c r="F84" s="71"/>
      <c r="G84" s="71"/>
      <c r="H84" s="71"/>
      <c r="I84" s="71"/>
    </row>
    <row r="85" spans="1:9" x14ac:dyDescent="0.2">
      <c r="A85" s="80">
        <v>300189</v>
      </c>
      <c r="B85" s="71" t="s">
        <v>108</v>
      </c>
      <c r="C85" s="74">
        <f t="shared" si="0"/>
        <v>42301</v>
      </c>
      <c r="D85" s="75">
        <f>VLOOKUP(A85,Данные!$B$6:$E$19,4,0)*INDEX(Данные!$H$6:$N$12,MATCH(TRIM(B85),Данные!$G$6:$G$12,0),MATCH(TEXT(C85,"ддд"),Данные!$H$5:$N$5,0))</f>
        <v>316.60000000000002</v>
      </c>
      <c r="E85" s="71"/>
      <c r="F85" s="71"/>
      <c r="G85" s="71"/>
      <c r="H85" s="71"/>
      <c r="I85" s="71"/>
    </row>
    <row r="86" spans="1:9" x14ac:dyDescent="0.2">
      <c r="A86" s="80">
        <v>300191</v>
      </c>
      <c r="B86" s="71" t="s">
        <v>111</v>
      </c>
      <c r="C86" s="74">
        <f t="shared" ref="C86" si="1">C72+1</f>
        <v>42301</v>
      </c>
      <c r="D86" s="75">
        <f>VLOOKUP(A86,Данные!$B$6:$E$19,4,0)*INDEX(Данные!$H$6:$N$12,MATCH(TRIM(B86),Данные!$G$6:$G$12,0),MATCH(TEXT(C86,"ддд"),Данные!$H$5:$N$5,0))</f>
        <v>37.575000000000003</v>
      </c>
      <c r="E86" s="71"/>
      <c r="F86" s="71"/>
      <c r="G86" s="71"/>
      <c r="H86" s="71"/>
      <c r="I86" s="71"/>
    </row>
    <row r="87" spans="1:9" x14ac:dyDescent="0.2">
      <c r="A87" s="80">
        <v>300196</v>
      </c>
      <c r="B87" s="71" t="s">
        <v>113</v>
      </c>
      <c r="C87" s="74">
        <v>42869</v>
      </c>
      <c r="D87" s="75">
        <f>VLOOKUP(A87,Данные!$B$6:$E$19,4,0)*INDEX(Данные!$H$6:$N$12,MATCH(TRIM(B87),Данные!$G$6:$G$12,0),MATCH(TEXT(C87,"ддд"),Данные!$H$5:$N$5,0))</f>
        <v>2</v>
      </c>
      <c r="E87" s="71"/>
      <c r="F87" s="71"/>
      <c r="G87" s="71"/>
      <c r="H87" s="71"/>
      <c r="I87" s="71"/>
    </row>
    <row r="88" spans="1:9" x14ac:dyDescent="0.2">
      <c r="A88" s="80">
        <v>300238</v>
      </c>
      <c r="B88" s="71" t="s">
        <v>111</v>
      </c>
      <c r="C88" s="74">
        <v>42869</v>
      </c>
      <c r="D88" s="75">
        <f>VLOOKUP(A88,Данные!$B$6:$E$19,4,0)*INDEX(Данные!$H$6:$N$12,MATCH(TRIM(B88),Данные!$G$6:$G$12,0),MATCH(TEXT(C88,"ддд"),Данные!$H$5:$N$5,0))</f>
        <v>14.85</v>
      </c>
      <c r="E88" s="71"/>
      <c r="F88" s="71"/>
      <c r="G88" s="71"/>
      <c r="H88" s="71"/>
      <c r="I88" s="71"/>
    </row>
    <row r="89" spans="1:9" x14ac:dyDescent="0.2">
      <c r="A89" s="80">
        <v>300256</v>
      </c>
      <c r="B89" s="71" t="s">
        <v>114</v>
      </c>
      <c r="C89" s="74">
        <v>42869</v>
      </c>
      <c r="D89" s="75">
        <f>VLOOKUP(A89,Данные!$B$6:$E$19,4,0)*INDEX(Данные!$H$6:$N$12,MATCH(TRIM(B89),Данные!$G$6:$G$12,0),MATCH(TEXT(C89,"ддд"),Данные!$H$5:$N$5,0))</f>
        <v>1.9000000000000001</v>
      </c>
      <c r="E89" s="71"/>
      <c r="F89" s="71"/>
      <c r="G89" s="71"/>
      <c r="H89" s="71"/>
      <c r="I89" s="71"/>
    </row>
    <row r="90" spans="1:9" x14ac:dyDescent="0.2">
      <c r="A90" s="80">
        <v>300266</v>
      </c>
      <c r="B90" s="71" t="s">
        <v>114</v>
      </c>
      <c r="C90" s="74">
        <v>42869</v>
      </c>
      <c r="D90" s="75">
        <f>VLOOKUP(A90,Данные!$B$6:$E$19,4,0)*INDEX(Данные!$H$6:$N$12,MATCH(TRIM(B90),Данные!$G$6:$G$12,0),MATCH(TEXT(C90,"ддд"),Данные!$H$5:$N$5,0))</f>
        <v>13.4</v>
      </c>
      <c r="E90" s="71"/>
      <c r="F90" s="71"/>
      <c r="G90" s="71"/>
      <c r="H90" s="71"/>
      <c r="I90" s="71"/>
    </row>
    <row r="91" spans="1:9" x14ac:dyDescent="0.2">
      <c r="A91" s="80">
        <v>300006</v>
      </c>
      <c r="B91" s="71" t="s">
        <v>108</v>
      </c>
      <c r="C91" s="74">
        <v>42870</v>
      </c>
      <c r="D91" s="75">
        <f>VLOOKUP(A91,Данные!$B$6:$E$19,4,0)*INDEX(Данные!$H$6:$N$12,MATCH(TRIM(B91),Данные!$G$6:$G$12,0),MATCH(TEXT(C91,"ддд"),Данные!$H$5:$N$5,0))</f>
        <v>7.4</v>
      </c>
      <c r="E91" s="71"/>
      <c r="F91" s="71"/>
      <c r="G91" s="71"/>
      <c r="H91" s="71"/>
      <c r="I91" s="71"/>
    </row>
    <row r="92" spans="1:9" x14ac:dyDescent="0.2">
      <c r="A92" s="80">
        <v>300010</v>
      </c>
      <c r="B92" s="71" t="s">
        <v>109</v>
      </c>
      <c r="C92" s="74">
        <v>42870</v>
      </c>
      <c r="D92" s="75">
        <f>VLOOKUP(A92,Данные!$B$6:$E$19,4,0)*INDEX(Данные!$H$6:$N$12,MATCH(TRIM(B92),Данные!$G$6:$G$12,0),MATCH(TEXT(C92,"ддд"),Данные!$H$5:$N$5,0))</f>
        <v>2.1</v>
      </c>
      <c r="E92" s="71"/>
      <c r="F92" s="71"/>
      <c r="G92" s="71"/>
      <c r="H92" s="71"/>
      <c r="I92" s="71"/>
    </row>
    <row r="93" spans="1:9" x14ac:dyDescent="0.2">
      <c r="A93" s="80">
        <v>300029</v>
      </c>
      <c r="B93" s="71" t="s">
        <v>110</v>
      </c>
      <c r="C93" s="74">
        <v>42870</v>
      </c>
      <c r="D93" s="75">
        <f>VLOOKUP(A93,Данные!$B$6:$E$19,4,0)*INDEX(Данные!$H$6:$N$12,MATCH(TRIM(B93),Данные!$G$6:$G$12,0),MATCH(TEXT(C93,"ддд"),Данные!$H$5:$N$5,0))</f>
        <v>1.5</v>
      </c>
      <c r="E93" s="71"/>
      <c r="F93" s="71"/>
      <c r="G93" s="71"/>
      <c r="H93" s="71"/>
      <c r="I93" s="71"/>
    </row>
    <row r="94" spans="1:9" x14ac:dyDescent="0.2">
      <c r="A94" s="80">
        <v>300033</v>
      </c>
      <c r="B94" s="71" t="s">
        <v>111</v>
      </c>
      <c r="C94" s="74">
        <v>42870</v>
      </c>
      <c r="D94" s="75">
        <f>VLOOKUP(A94,Данные!$B$6:$E$19,4,0)*INDEX(Данные!$H$6:$N$12,MATCH(TRIM(B94),Данные!$G$6:$G$12,0),MATCH(TEXT(C94,"ддд"),Данные!$H$5:$N$5,0))</f>
        <v>4.8000000000000007</v>
      </c>
      <c r="E94" s="71"/>
      <c r="F94" s="71"/>
      <c r="G94" s="71"/>
      <c r="H94" s="71"/>
      <c r="I94" s="71"/>
    </row>
    <row r="95" spans="1:9" x14ac:dyDescent="0.2">
      <c r="A95" s="80">
        <v>300088</v>
      </c>
      <c r="B95" s="71" t="s">
        <v>112</v>
      </c>
      <c r="C95" s="74">
        <v>42870</v>
      </c>
      <c r="D95" s="75">
        <f>VLOOKUP(A95,Данные!$B$6:$E$19,4,0)*INDEX(Данные!$H$6:$N$12,MATCH(TRIM(B95),Данные!$G$6:$G$12,0),MATCH(TEXT(C95,"ддд"),Данные!$H$5:$N$5,0))</f>
        <v>5.8000000000000007</v>
      </c>
      <c r="E95" s="71"/>
      <c r="F95" s="71"/>
      <c r="G95" s="71"/>
      <c r="H95" s="71"/>
      <c r="I95" s="71"/>
    </row>
    <row r="96" spans="1:9" x14ac:dyDescent="0.2">
      <c r="A96" s="80">
        <v>300093</v>
      </c>
      <c r="B96" s="71" t="s">
        <v>113</v>
      </c>
      <c r="C96" s="74">
        <v>42870</v>
      </c>
      <c r="D96" s="75">
        <f>VLOOKUP(A96,Данные!$B$6:$E$19,4,0)*INDEX(Данные!$H$6:$N$12,MATCH(TRIM(B96),Данные!$G$6:$G$12,0),MATCH(TEXT(C96,"ддд"),Данные!$H$5:$N$5,0))</f>
        <v>1.2000000000000002</v>
      </c>
      <c r="E96" s="71"/>
      <c r="F96" s="71"/>
      <c r="G96" s="71"/>
      <c r="H96" s="71"/>
      <c r="I96" s="71"/>
    </row>
    <row r="97" spans="1:9" x14ac:dyDescent="0.2">
      <c r="A97" s="80">
        <v>300103</v>
      </c>
      <c r="B97" s="71" t="s">
        <v>112</v>
      </c>
      <c r="C97" s="74">
        <v>42870</v>
      </c>
      <c r="D97" s="75">
        <f>VLOOKUP(A97,Данные!$B$6:$E$19,4,0)*INDEX(Данные!$H$6:$N$12,MATCH(TRIM(B97),Данные!$G$6:$G$12,0),MATCH(TEXT(C97,"ддд"),Данные!$H$5:$N$5,0))</f>
        <v>0.9</v>
      </c>
      <c r="E97" s="71"/>
      <c r="F97" s="71"/>
      <c r="G97" s="71"/>
      <c r="H97" s="71"/>
      <c r="I97" s="71"/>
    </row>
    <row r="98" spans="1:9" x14ac:dyDescent="0.2">
      <c r="A98" s="80">
        <v>300161</v>
      </c>
      <c r="B98" s="71" t="s">
        <v>114</v>
      </c>
      <c r="C98" s="74">
        <v>42870</v>
      </c>
      <c r="D98" s="75">
        <f>VLOOKUP(A98,Данные!$B$6:$E$19,4,0)*INDEX(Данные!$H$6:$N$12,MATCH(TRIM(B98),Данные!$G$6:$G$12,0),MATCH(TEXT(C98,"ддд"),Данные!$H$5:$N$5,0))</f>
        <v>35.699999999999996</v>
      </c>
      <c r="E98" s="71"/>
      <c r="F98" s="71"/>
      <c r="G98" s="71"/>
      <c r="H98" s="71"/>
      <c r="I98" s="71"/>
    </row>
    <row r="99" spans="1:9" x14ac:dyDescent="0.2">
      <c r="A99" s="80">
        <v>300189</v>
      </c>
      <c r="B99" s="71" t="s">
        <v>108</v>
      </c>
      <c r="C99" s="74">
        <v>42870</v>
      </c>
      <c r="D99" s="75">
        <f>VLOOKUP(A99,Данные!$B$6:$E$19,4,0)*INDEX(Данные!$H$6:$N$12,MATCH(TRIM(B99),Данные!$G$6:$G$12,0),MATCH(TEXT(C99,"ддд"),Данные!$H$5:$N$5,0))</f>
        <v>158.30000000000001</v>
      </c>
      <c r="E99" s="71"/>
      <c r="F99" s="71"/>
      <c r="G99" s="71"/>
      <c r="H99" s="71"/>
      <c r="I99" s="71"/>
    </row>
    <row r="100" spans="1:9" x14ac:dyDescent="0.2">
      <c r="A100" s="80">
        <v>300191</v>
      </c>
      <c r="B100" s="71" t="s">
        <v>111</v>
      </c>
      <c r="C100" s="74">
        <v>42870</v>
      </c>
      <c r="D100" s="75">
        <f>VLOOKUP(A100,Данные!$B$6:$E$19,4,0)*INDEX(Данные!$H$6:$N$12,MATCH(TRIM(B100),Данные!$G$6:$G$12,0),MATCH(TEXT(C100,"ддд"),Данные!$H$5:$N$5,0))</f>
        <v>16.7</v>
      </c>
      <c r="E100" s="71"/>
      <c r="F100" s="71"/>
      <c r="G100" s="71"/>
      <c r="H100" s="71"/>
      <c r="I100" s="71"/>
    </row>
    <row r="101" spans="1:9" x14ac:dyDescent="0.2">
      <c r="A101" s="80">
        <v>300196</v>
      </c>
      <c r="B101" s="71" t="s">
        <v>113</v>
      </c>
      <c r="C101" s="74">
        <v>42870</v>
      </c>
      <c r="D101" s="75">
        <f>VLOOKUP(A101,Данные!$B$6:$E$19,4,0)*INDEX(Данные!$H$6:$N$12,MATCH(TRIM(B101),Данные!$G$6:$G$12,0),MATCH(TEXT(C101,"ддд"),Данные!$H$5:$N$5,0))</f>
        <v>4</v>
      </c>
      <c r="E101" s="71"/>
      <c r="F101" s="71"/>
      <c r="G101" s="71"/>
      <c r="H101" s="71"/>
      <c r="I101" s="71"/>
    </row>
    <row r="102" spans="1:9" x14ac:dyDescent="0.2">
      <c r="A102" s="80">
        <v>300238</v>
      </c>
      <c r="B102" s="71" t="s">
        <v>111</v>
      </c>
      <c r="C102" s="74">
        <v>42870</v>
      </c>
      <c r="D102" s="75">
        <f>VLOOKUP(A102,Данные!$B$6:$E$19,4,0)*INDEX(Данные!$H$6:$N$12,MATCH(TRIM(B102),Данные!$G$6:$G$12,0),MATCH(TEXT(C102,"ддд"),Данные!$H$5:$N$5,0))</f>
        <v>9.9</v>
      </c>
      <c r="E102" s="71"/>
      <c r="F102" s="71"/>
      <c r="G102" s="71"/>
      <c r="H102" s="71"/>
      <c r="I102" s="71"/>
    </row>
    <row r="103" spans="1:9" x14ac:dyDescent="0.2">
      <c r="A103" s="80">
        <v>300256</v>
      </c>
      <c r="B103" s="71" t="s">
        <v>114</v>
      </c>
      <c r="C103" s="74">
        <v>42870</v>
      </c>
      <c r="D103" s="75">
        <f>VLOOKUP(A103,Данные!$B$6:$E$19,4,0)*INDEX(Данные!$H$6:$N$12,MATCH(TRIM(B103),Данные!$G$6:$G$12,0),MATCH(TEXT(C103,"ддд"),Данные!$H$5:$N$5,0))</f>
        <v>5.7</v>
      </c>
      <c r="E103" s="71"/>
      <c r="F103" s="71"/>
      <c r="G103" s="71"/>
      <c r="H103" s="71"/>
      <c r="I103" s="71"/>
    </row>
    <row r="104" spans="1:9" x14ac:dyDescent="0.2">
      <c r="A104" s="80">
        <v>300266</v>
      </c>
      <c r="B104" s="71" t="s">
        <v>114</v>
      </c>
      <c r="C104" s="74">
        <v>42870</v>
      </c>
      <c r="D104" s="75">
        <f>VLOOKUP(A104,Данные!$B$6:$E$19,4,0)*INDEX(Данные!$H$6:$N$12,MATCH(TRIM(B104),Данные!$G$6:$G$12,0),MATCH(TEXT(C104,"ддд"),Данные!$H$5:$N$5,0))</f>
        <v>40.199999999999996</v>
      </c>
      <c r="E104" s="71"/>
      <c r="F104" s="71"/>
      <c r="G104" s="71"/>
      <c r="H104" s="71"/>
      <c r="I104" s="71"/>
    </row>
    <row r="105" spans="1:9" x14ac:dyDescent="0.2">
      <c r="A105" s="71"/>
      <c r="B105" s="71"/>
      <c r="C105" s="71"/>
      <c r="D105" s="71"/>
      <c r="E105" s="71"/>
      <c r="F105" s="71"/>
      <c r="G105" s="71"/>
      <c r="H105" s="71"/>
      <c r="I105" s="71"/>
    </row>
    <row r="106" spans="1:9" x14ac:dyDescent="0.2">
      <c r="A106" s="71"/>
      <c r="B106" s="71"/>
      <c r="C106" s="71"/>
      <c r="D106" s="71"/>
      <c r="E106" s="71"/>
      <c r="F106" s="71"/>
      <c r="G106" s="71"/>
      <c r="H106" s="71"/>
      <c r="I106" s="71"/>
    </row>
  </sheetData>
  <autoFilter ref="A6:D104" xr:uid="{00000000-0009-0000-0000-000007000000}"/>
  <mergeCells count="1">
    <mergeCell ref="A2: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2:N31"/>
  <sheetViews>
    <sheetView topLeftCell="B1" workbookViewId="0">
      <selection activeCell="G8" sqref="G8"/>
    </sheetView>
  </sheetViews>
  <sheetFormatPr defaultRowHeight="12.75" x14ac:dyDescent="0.2"/>
  <cols>
    <col min="1" max="1" width="20.140625" bestFit="1" customWidth="1"/>
    <col min="2" max="2" width="10.28515625" customWidth="1"/>
    <col min="3" max="3" width="23.28515625" customWidth="1"/>
    <col min="4" max="4" width="10.140625" bestFit="1" customWidth="1"/>
    <col min="5" max="5" width="12" bestFit="1" customWidth="1"/>
    <col min="7" max="7" width="20.140625" bestFit="1" customWidth="1"/>
    <col min="8" max="8" width="5" bestFit="1" customWidth="1"/>
    <col min="9" max="9" width="8.140625" bestFit="1" customWidth="1"/>
    <col min="10" max="11" width="5" bestFit="1" customWidth="1"/>
    <col min="12" max="13" width="6" bestFit="1" customWidth="1"/>
    <col min="14" max="14" width="5" bestFit="1" customWidth="1"/>
  </cols>
  <sheetData>
    <row r="2" spans="1:14" x14ac:dyDescent="0.2">
      <c r="A2" s="39" t="s">
        <v>79</v>
      </c>
      <c r="B2" s="39" t="s">
        <v>129</v>
      </c>
      <c r="G2" s="39" t="s">
        <v>128</v>
      </c>
    </row>
    <row r="4" spans="1:14" x14ac:dyDescent="0.2">
      <c r="A4" s="65" t="s">
        <v>121</v>
      </c>
      <c r="G4" s="71"/>
      <c r="H4" s="71"/>
      <c r="I4" s="71"/>
    </row>
    <row r="5" spans="1:14" x14ac:dyDescent="0.2">
      <c r="A5" s="67" t="s">
        <v>115</v>
      </c>
      <c r="B5" t="s">
        <v>104</v>
      </c>
      <c r="C5" t="s">
        <v>126</v>
      </c>
      <c r="D5" t="s">
        <v>105</v>
      </c>
      <c r="E5" t="s">
        <v>107</v>
      </c>
      <c r="G5" s="6" t="s">
        <v>115</v>
      </c>
      <c r="H5" s="40" t="s">
        <v>124</v>
      </c>
      <c r="I5" s="40" t="s">
        <v>123</v>
      </c>
      <c r="J5" s="40" t="s">
        <v>116</v>
      </c>
      <c r="K5" s="40" t="s">
        <v>117</v>
      </c>
      <c r="L5" s="40" t="s">
        <v>118</v>
      </c>
      <c r="M5" s="40" t="s">
        <v>119</v>
      </c>
      <c r="N5" s="40" t="s">
        <v>120</v>
      </c>
    </row>
    <row r="6" spans="1:14" x14ac:dyDescent="0.2">
      <c r="A6" t="s">
        <v>108</v>
      </c>
      <c r="B6" s="79">
        <v>300006</v>
      </c>
      <c r="C6" t="s">
        <v>108</v>
      </c>
      <c r="D6" s="76">
        <v>6</v>
      </c>
      <c r="E6" s="69">
        <v>74</v>
      </c>
      <c r="G6" s="77" t="s">
        <v>108</v>
      </c>
      <c r="H6" s="78">
        <v>0.1</v>
      </c>
      <c r="I6" s="78">
        <v>0.15</v>
      </c>
      <c r="J6" s="78">
        <v>0.15</v>
      </c>
      <c r="K6" s="78">
        <v>0.1</v>
      </c>
      <c r="L6" s="78">
        <v>0.1</v>
      </c>
      <c r="M6" s="78">
        <v>0.2</v>
      </c>
      <c r="N6" s="78">
        <v>0.2</v>
      </c>
    </row>
    <row r="7" spans="1:14" x14ac:dyDescent="0.2">
      <c r="A7" t="s">
        <v>109</v>
      </c>
      <c r="B7" s="79">
        <v>300010</v>
      </c>
      <c r="C7" t="s">
        <v>125</v>
      </c>
      <c r="D7" s="76">
        <v>6</v>
      </c>
      <c r="E7" s="69">
        <v>14</v>
      </c>
      <c r="G7" s="77" t="s">
        <v>109</v>
      </c>
      <c r="H7" s="78">
        <v>0.15</v>
      </c>
      <c r="I7" s="78">
        <v>0.1</v>
      </c>
      <c r="J7" s="78">
        <v>0.1</v>
      </c>
      <c r="K7" s="78">
        <v>0.15</v>
      </c>
      <c r="L7" s="78">
        <v>0.2</v>
      </c>
      <c r="M7" s="78">
        <v>0.2</v>
      </c>
      <c r="N7" s="78">
        <v>0.1</v>
      </c>
    </row>
    <row r="8" spans="1:14" x14ac:dyDescent="0.2">
      <c r="A8" t="s">
        <v>110</v>
      </c>
      <c r="B8" s="79">
        <v>300029</v>
      </c>
      <c r="C8" t="s">
        <v>110</v>
      </c>
      <c r="D8" s="76">
        <v>6</v>
      </c>
      <c r="E8" s="69">
        <v>15</v>
      </c>
      <c r="G8" s="77" t="s">
        <v>110</v>
      </c>
      <c r="H8" s="78">
        <v>0.1</v>
      </c>
      <c r="I8" s="78">
        <v>0.1</v>
      </c>
      <c r="J8" s="78">
        <v>0.1</v>
      </c>
      <c r="K8" s="78">
        <v>0.1</v>
      </c>
      <c r="L8" s="78">
        <v>0.2</v>
      </c>
      <c r="M8" s="78">
        <v>0.2</v>
      </c>
      <c r="N8" s="78">
        <v>0.2</v>
      </c>
    </row>
    <row r="9" spans="1:14" x14ac:dyDescent="0.2">
      <c r="A9" t="s">
        <v>111</v>
      </c>
      <c r="B9" s="79">
        <v>300033</v>
      </c>
      <c r="C9" t="s">
        <v>111</v>
      </c>
      <c r="D9" s="76">
        <v>6</v>
      </c>
      <c r="E9" s="69">
        <v>48</v>
      </c>
      <c r="G9" s="77" t="s">
        <v>111</v>
      </c>
      <c r="H9" s="78">
        <v>0.1</v>
      </c>
      <c r="I9" s="78">
        <v>0.1</v>
      </c>
      <c r="J9" s="78">
        <v>0.2</v>
      </c>
      <c r="K9" s="78">
        <v>0.1</v>
      </c>
      <c r="L9" s="78">
        <v>0.125</v>
      </c>
      <c r="M9" s="78">
        <v>0.22500000000000001</v>
      </c>
      <c r="N9" s="78">
        <v>0.15</v>
      </c>
    </row>
    <row r="10" spans="1:14" x14ac:dyDescent="0.2">
      <c r="A10" t="s">
        <v>112</v>
      </c>
      <c r="B10" s="79">
        <v>300088</v>
      </c>
      <c r="C10" t="s">
        <v>112</v>
      </c>
      <c r="D10" s="76">
        <v>6</v>
      </c>
      <c r="E10" s="69">
        <v>58</v>
      </c>
      <c r="G10" s="77" t="s">
        <v>112</v>
      </c>
      <c r="H10" s="78">
        <v>0.1</v>
      </c>
      <c r="I10" s="78">
        <v>0.2</v>
      </c>
      <c r="J10" s="78">
        <v>0.1</v>
      </c>
      <c r="K10" s="78">
        <v>0.1</v>
      </c>
      <c r="L10" s="78">
        <v>0.1</v>
      </c>
      <c r="M10" s="78">
        <v>0.2</v>
      </c>
      <c r="N10" s="78">
        <v>0.2</v>
      </c>
    </row>
    <row r="11" spans="1:14" x14ac:dyDescent="0.2">
      <c r="A11" t="s">
        <v>113</v>
      </c>
      <c r="B11" s="79">
        <v>300093</v>
      </c>
      <c r="C11" t="s">
        <v>113</v>
      </c>
      <c r="D11" s="76">
        <v>6</v>
      </c>
      <c r="E11" s="69">
        <v>6</v>
      </c>
      <c r="G11" s="77" t="s">
        <v>113</v>
      </c>
      <c r="H11" s="78">
        <v>0.2</v>
      </c>
      <c r="I11" s="78">
        <v>0.1</v>
      </c>
      <c r="J11" s="78">
        <v>0.1</v>
      </c>
      <c r="K11" s="78">
        <v>0.2</v>
      </c>
      <c r="L11" s="78">
        <v>0.2</v>
      </c>
      <c r="M11" s="78">
        <v>0.1</v>
      </c>
      <c r="N11" s="78">
        <v>0.1</v>
      </c>
    </row>
    <row r="12" spans="1:14" x14ac:dyDescent="0.2">
      <c r="A12" t="s">
        <v>112</v>
      </c>
      <c r="B12" s="79">
        <v>300103</v>
      </c>
      <c r="C12" t="s">
        <v>112</v>
      </c>
      <c r="D12" s="76">
        <v>6</v>
      </c>
      <c r="E12" s="69">
        <v>9</v>
      </c>
      <c r="G12" s="77" t="s">
        <v>114</v>
      </c>
      <c r="H12" s="78">
        <v>0.3</v>
      </c>
      <c r="I12" s="78">
        <v>0.3</v>
      </c>
      <c r="J12" s="78">
        <v>0.1</v>
      </c>
      <c r="K12" s="78">
        <v>0.1</v>
      </c>
      <c r="L12" s="78">
        <v>0.05</v>
      </c>
      <c r="M12" s="78">
        <v>0.05</v>
      </c>
      <c r="N12" s="78">
        <v>0.1</v>
      </c>
    </row>
    <row r="13" spans="1:14" x14ac:dyDescent="0.2">
      <c r="A13" t="s">
        <v>114</v>
      </c>
      <c r="B13" s="79">
        <v>300161</v>
      </c>
      <c r="C13" t="s">
        <v>114</v>
      </c>
      <c r="D13" s="76">
        <v>6</v>
      </c>
      <c r="E13" s="69">
        <v>119</v>
      </c>
    </row>
    <row r="14" spans="1:14" x14ac:dyDescent="0.2">
      <c r="A14" t="s">
        <v>108</v>
      </c>
      <c r="B14" s="79">
        <v>300189</v>
      </c>
      <c r="C14" t="s">
        <v>108</v>
      </c>
      <c r="D14" s="76">
        <v>6</v>
      </c>
      <c r="E14" s="69">
        <v>1583</v>
      </c>
      <c r="I14" s="68"/>
    </row>
    <row r="15" spans="1:14" x14ac:dyDescent="0.2">
      <c r="A15" t="s">
        <v>111</v>
      </c>
      <c r="B15" s="79">
        <v>300191</v>
      </c>
      <c r="C15" t="s">
        <v>111</v>
      </c>
      <c r="D15" s="76">
        <v>6</v>
      </c>
      <c r="E15" s="69">
        <v>167</v>
      </c>
      <c r="I15" s="68"/>
    </row>
    <row r="16" spans="1:14" x14ac:dyDescent="0.2">
      <c r="A16" t="s">
        <v>113</v>
      </c>
      <c r="B16" s="79">
        <v>300196</v>
      </c>
      <c r="C16" t="s">
        <v>113</v>
      </c>
      <c r="D16" s="76">
        <v>6</v>
      </c>
      <c r="E16" s="69">
        <v>20</v>
      </c>
      <c r="I16" s="68"/>
    </row>
    <row r="17" spans="1:9" x14ac:dyDescent="0.2">
      <c r="A17" t="s">
        <v>111</v>
      </c>
      <c r="B17" s="79">
        <v>300238</v>
      </c>
      <c r="C17" t="s">
        <v>111</v>
      </c>
      <c r="D17" s="76">
        <v>6</v>
      </c>
      <c r="E17" s="69">
        <v>99</v>
      </c>
      <c r="I17" s="68"/>
    </row>
    <row r="18" spans="1:9" x14ac:dyDescent="0.2">
      <c r="A18" t="s">
        <v>114</v>
      </c>
      <c r="B18" s="79">
        <v>300256</v>
      </c>
      <c r="C18" t="s">
        <v>114</v>
      </c>
      <c r="D18" s="76">
        <v>6</v>
      </c>
      <c r="E18" s="69">
        <v>19</v>
      </c>
      <c r="I18" s="68"/>
    </row>
    <row r="19" spans="1:9" x14ac:dyDescent="0.2">
      <c r="A19" t="s">
        <v>114</v>
      </c>
      <c r="B19" s="79">
        <v>300266</v>
      </c>
      <c r="C19" t="s">
        <v>114</v>
      </c>
      <c r="D19" s="76">
        <v>6</v>
      </c>
      <c r="E19" s="69">
        <v>134</v>
      </c>
      <c r="I19" s="68"/>
    </row>
    <row r="20" spans="1:9" x14ac:dyDescent="0.2">
      <c r="I20" s="68"/>
    </row>
    <row r="25" spans="1:9" x14ac:dyDescent="0.2">
      <c r="B25" s="68"/>
    </row>
    <row r="26" spans="1:9" x14ac:dyDescent="0.2">
      <c r="B26" s="68"/>
    </row>
    <row r="27" spans="1:9" x14ac:dyDescent="0.2">
      <c r="B27" s="68"/>
    </row>
    <row r="28" spans="1:9" x14ac:dyDescent="0.2">
      <c r="B28" s="68"/>
    </row>
    <row r="29" spans="1:9" x14ac:dyDescent="0.2">
      <c r="B29" s="68"/>
    </row>
    <row r="30" spans="1:9" x14ac:dyDescent="0.2">
      <c r="B30" s="68"/>
    </row>
    <row r="31" spans="1:9" x14ac:dyDescent="0.2">
      <c r="B31" s="6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Задача</vt:lpstr>
      <vt:lpstr>План</vt:lpstr>
      <vt:lpstr>Прогноз</vt:lpstr>
      <vt:lpstr>Отчет</vt:lpstr>
      <vt:lpstr>Таблица</vt:lpstr>
      <vt:lpstr>Задание </vt:lpstr>
      <vt:lpstr>Данные</vt:lpstr>
    </vt:vector>
  </TitlesOfParts>
  <Company>lmk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DreninaMV</dc:creator>
  <cp:lastModifiedBy>Elena P</cp:lastModifiedBy>
  <dcterms:created xsi:type="dcterms:W3CDTF">2007-08-27T08:20:37Z</dcterms:created>
  <dcterms:modified xsi:type="dcterms:W3CDTF">2023-09-09T15:42:34Z</dcterms:modified>
</cp:coreProperties>
</file>