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Магазины" sheetId="7" r:id="rId1"/>
    <sheet name="Склад" sheetId="12" r:id="rId2"/>
    <sheet name="Аналитика" sheetId="14" r:id="rId3"/>
    <sheet name="Прочее" sheetId="13" r:id="rId4"/>
  </sheets>
  <definedNames>
    <definedName name="_xlnm._FilterDatabase" localSheetId="0" hidden="1">Магазины!$A$4:$O$91</definedName>
    <definedName name="_xlnm._FilterDatabase" localSheetId="1" hidden="1">Склад!$A$1:$I$37</definedName>
    <definedName name="Магазин">OFFSET(Прочее!$A$2,,,COUNTA(Прочее!$A$2:$A$1000))</definedName>
    <definedName name="С_фильтром">SUBTOTAL(3,OFFSET(Магазины!A$4,ROW(Столбец)-ROW(),))</definedName>
    <definedName name="Склад">OFFSET(Склад!$A$1,,,COUNTA(Склад!$A$1:$A$1000),COUNTA(Склад!$A$1:$AC$1))</definedName>
    <definedName name="Столбец">OFFSET(Магазины!A$5,,,COUNT(Магазины!$C:$C))</definedName>
    <definedName name="Товар">OFFSET(Склад!$A$2,,,COUNTA(Склад!$A$2:$A$1000))</definedName>
    <definedName name="Цена">OFFSET(Склад!$B$2,,,COUNTA(Склад!$A$2:$A$1000))</definedName>
  </definedNames>
  <calcPr calcId="145621"/>
  <pivotCaches>
    <pivotCache cacheId="17" r:id="rId5"/>
  </pivotCaches>
</workbook>
</file>

<file path=xl/calcChain.xml><?xml version="1.0" encoding="utf-8"?>
<calcChain xmlns="http://schemas.openxmlformats.org/spreadsheetml/2006/main">
  <c r="I7" i="12" l="1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6" i="12"/>
  <c r="I2" i="12"/>
  <c r="G3" i="12"/>
  <c r="H3" i="12"/>
  <c r="G4" i="12"/>
  <c r="H4" i="12"/>
  <c r="G5" i="12"/>
  <c r="H5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G55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H2" i="12"/>
  <c r="G2" i="12"/>
  <c r="D73" i="12" l="1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N178" i="7"/>
  <c r="E178" i="7"/>
  <c r="C178" i="7"/>
  <c r="K178" i="7" s="1"/>
  <c r="N177" i="7"/>
  <c r="E177" i="7"/>
  <c r="C177" i="7"/>
  <c r="G177" i="7" s="1"/>
  <c r="N176" i="7"/>
  <c r="E176" i="7"/>
  <c r="C176" i="7"/>
  <c r="K176" i="7" s="1"/>
  <c r="N175" i="7"/>
  <c r="E175" i="7"/>
  <c r="C175" i="7"/>
  <c r="N174" i="7"/>
  <c r="E174" i="7"/>
  <c r="C174" i="7"/>
  <c r="K174" i="7" s="1"/>
  <c r="N173" i="7"/>
  <c r="E173" i="7"/>
  <c r="C173" i="7"/>
  <c r="G173" i="7" s="1"/>
  <c r="N172" i="7"/>
  <c r="E172" i="7"/>
  <c r="C172" i="7"/>
  <c r="K172" i="7" s="1"/>
  <c r="N171" i="7"/>
  <c r="E171" i="7"/>
  <c r="C171" i="7"/>
  <c r="N170" i="7"/>
  <c r="E170" i="7"/>
  <c r="C170" i="7"/>
  <c r="K170" i="7" s="1"/>
  <c r="N169" i="7"/>
  <c r="E169" i="7"/>
  <c r="C169" i="7"/>
  <c r="G169" i="7" s="1"/>
  <c r="N168" i="7"/>
  <c r="E168" i="7"/>
  <c r="C168" i="7"/>
  <c r="K168" i="7" s="1"/>
  <c r="N167" i="7"/>
  <c r="E167" i="7"/>
  <c r="C167" i="7"/>
  <c r="N166" i="7"/>
  <c r="E166" i="7"/>
  <c r="C166" i="7"/>
  <c r="K166" i="7" s="1"/>
  <c r="N165" i="7"/>
  <c r="E165" i="7"/>
  <c r="C165" i="7"/>
  <c r="G165" i="7" s="1"/>
  <c r="N164" i="7"/>
  <c r="E164" i="7"/>
  <c r="C164" i="7"/>
  <c r="K164" i="7" s="1"/>
  <c r="N163" i="7"/>
  <c r="E163" i="7"/>
  <c r="C163" i="7"/>
  <c r="N162" i="7"/>
  <c r="E162" i="7"/>
  <c r="C162" i="7"/>
  <c r="K162" i="7" s="1"/>
  <c r="N161" i="7"/>
  <c r="E161" i="7"/>
  <c r="C161" i="7"/>
  <c r="G161" i="7" s="1"/>
  <c r="N160" i="7"/>
  <c r="E160" i="7"/>
  <c r="C160" i="7"/>
  <c r="K160" i="7" s="1"/>
  <c r="N159" i="7"/>
  <c r="E159" i="7"/>
  <c r="C159" i="7"/>
  <c r="N158" i="7"/>
  <c r="E158" i="7"/>
  <c r="C158" i="7"/>
  <c r="K158" i="7" s="1"/>
  <c r="N157" i="7"/>
  <c r="E157" i="7"/>
  <c r="C157" i="7"/>
  <c r="G157" i="7" s="1"/>
  <c r="N156" i="7"/>
  <c r="E156" i="7"/>
  <c r="C156" i="7"/>
  <c r="K156" i="7" s="1"/>
  <c r="N155" i="7"/>
  <c r="E155" i="7"/>
  <c r="C155" i="7"/>
  <c r="N154" i="7"/>
  <c r="E154" i="7"/>
  <c r="C154" i="7"/>
  <c r="K154" i="7" s="1"/>
  <c r="N153" i="7"/>
  <c r="E153" i="7"/>
  <c r="C153" i="7"/>
  <c r="G153" i="7" s="1"/>
  <c r="N152" i="7"/>
  <c r="E152" i="7"/>
  <c r="C152" i="7"/>
  <c r="K152" i="7" s="1"/>
  <c r="N151" i="7"/>
  <c r="E151" i="7"/>
  <c r="C151" i="7"/>
  <c r="N150" i="7"/>
  <c r="E150" i="7"/>
  <c r="C150" i="7"/>
  <c r="K150" i="7" s="1"/>
  <c r="N149" i="7"/>
  <c r="E149" i="7"/>
  <c r="C149" i="7"/>
  <c r="G149" i="7" s="1"/>
  <c r="N148" i="7"/>
  <c r="E148" i="7"/>
  <c r="C148" i="7"/>
  <c r="K148" i="7" s="1"/>
  <c r="N147" i="7"/>
  <c r="E147" i="7"/>
  <c r="C147" i="7"/>
  <c r="N146" i="7"/>
  <c r="E146" i="7"/>
  <c r="C146" i="7"/>
  <c r="K146" i="7" s="1"/>
  <c r="N145" i="7"/>
  <c r="E145" i="7"/>
  <c r="C145" i="7"/>
  <c r="G145" i="7" s="1"/>
  <c r="N144" i="7"/>
  <c r="E144" i="7"/>
  <c r="C144" i="7"/>
  <c r="K144" i="7" s="1"/>
  <c r="N143" i="7"/>
  <c r="E143" i="7"/>
  <c r="C143" i="7"/>
  <c r="N142" i="7"/>
  <c r="E142" i="7"/>
  <c r="C142" i="7"/>
  <c r="K142" i="7" s="1"/>
  <c r="N141" i="7"/>
  <c r="E141" i="7"/>
  <c r="C141" i="7"/>
  <c r="G141" i="7" s="1"/>
  <c r="N140" i="7"/>
  <c r="E140" i="7"/>
  <c r="C140" i="7"/>
  <c r="K140" i="7" s="1"/>
  <c r="N139" i="7"/>
  <c r="E139" i="7"/>
  <c r="C139" i="7"/>
  <c r="N138" i="7"/>
  <c r="E138" i="7"/>
  <c r="C138" i="7"/>
  <c r="K138" i="7" s="1"/>
  <c r="N137" i="7"/>
  <c r="E137" i="7"/>
  <c r="C137" i="7"/>
  <c r="G137" i="7" s="1"/>
  <c r="N136" i="7"/>
  <c r="E136" i="7"/>
  <c r="C136" i="7"/>
  <c r="K136" i="7" s="1"/>
  <c r="N135" i="7"/>
  <c r="E135" i="7"/>
  <c r="C135" i="7"/>
  <c r="K135" i="7" s="1"/>
  <c r="N134" i="7"/>
  <c r="E134" i="7"/>
  <c r="C134" i="7"/>
  <c r="M134" i="7" s="1"/>
  <c r="N133" i="7"/>
  <c r="E133" i="7"/>
  <c r="C133" i="7"/>
  <c r="M133" i="7" s="1"/>
  <c r="N132" i="7"/>
  <c r="E132" i="7"/>
  <c r="C132" i="7"/>
  <c r="K132" i="7" s="1"/>
  <c r="N131" i="7"/>
  <c r="E131" i="7"/>
  <c r="C131" i="7"/>
  <c r="K131" i="7" s="1"/>
  <c r="N130" i="7"/>
  <c r="E130" i="7"/>
  <c r="C130" i="7"/>
  <c r="M130" i="7" s="1"/>
  <c r="N129" i="7"/>
  <c r="E129" i="7"/>
  <c r="C129" i="7"/>
  <c r="M129" i="7" s="1"/>
  <c r="N128" i="7"/>
  <c r="E128" i="7"/>
  <c r="C128" i="7"/>
  <c r="K128" i="7" s="1"/>
  <c r="N127" i="7"/>
  <c r="E127" i="7"/>
  <c r="C127" i="7"/>
  <c r="K127" i="7" s="1"/>
  <c r="N126" i="7"/>
  <c r="E126" i="7"/>
  <c r="C126" i="7"/>
  <c r="M126" i="7" s="1"/>
  <c r="N125" i="7"/>
  <c r="E125" i="7"/>
  <c r="C125" i="7"/>
  <c r="M125" i="7" s="1"/>
  <c r="N124" i="7"/>
  <c r="E124" i="7"/>
  <c r="C124" i="7"/>
  <c r="K124" i="7" s="1"/>
  <c r="N123" i="7"/>
  <c r="E123" i="7"/>
  <c r="C123" i="7"/>
  <c r="K123" i="7" s="1"/>
  <c r="N122" i="7"/>
  <c r="E122" i="7"/>
  <c r="C122" i="7"/>
  <c r="M122" i="7" s="1"/>
  <c r="N121" i="7"/>
  <c r="E121" i="7"/>
  <c r="C121" i="7"/>
  <c r="M121" i="7" s="1"/>
  <c r="N120" i="7"/>
  <c r="E120" i="7"/>
  <c r="C120" i="7"/>
  <c r="K120" i="7" s="1"/>
  <c r="N119" i="7"/>
  <c r="E119" i="7"/>
  <c r="C119" i="7"/>
  <c r="K119" i="7" s="1"/>
  <c r="N118" i="7"/>
  <c r="E118" i="7"/>
  <c r="C118" i="7"/>
  <c r="M118" i="7" s="1"/>
  <c r="N117" i="7"/>
  <c r="E117" i="7"/>
  <c r="C117" i="7"/>
  <c r="M117" i="7" s="1"/>
  <c r="N116" i="7"/>
  <c r="E116" i="7"/>
  <c r="C116" i="7"/>
  <c r="K116" i="7" s="1"/>
  <c r="N115" i="7"/>
  <c r="E115" i="7"/>
  <c r="C115" i="7"/>
  <c r="K115" i="7" s="1"/>
  <c r="N114" i="7"/>
  <c r="E114" i="7"/>
  <c r="C114" i="7"/>
  <c r="M114" i="7" s="1"/>
  <c r="N113" i="7"/>
  <c r="E113" i="7"/>
  <c r="C113" i="7"/>
  <c r="M113" i="7" s="1"/>
  <c r="N112" i="7"/>
  <c r="E112" i="7"/>
  <c r="C112" i="7"/>
  <c r="K112" i="7" s="1"/>
  <c r="N111" i="7"/>
  <c r="E111" i="7"/>
  <c r="C111" i="7"/>
  <c r="I111" i="7" s="1"/>
  <c r="N110" i="7"/>
  <c r="E110" i="7"/>
  <c r="C110" i="7"/>
  <c r="M110" i="7" s="1"/>
  <c r="N109" i="7"/>
  <c r="E109" i="7"/>
  <c r="C109" i="7"/>
  <c r="M109" i="7" s="1"/>
  <c r="N108" i="7"/>
  <c r="E108" i="7"/>
  <c r="C108" i="7"/>
  <c r="K108" i="7" s="1"/>
  <c r="N107" i="7"/>
  <c r="E107" i="7"/>
  <c r="C107" i="7"/>
  <c r="K107" i="7" s="1"/>
  <c r="N106" i="7"/>
  <c r="E106" i="7"/>
  <c r="C106" i="7"/>
  <c r="M106" i="7" s="1"/>
  <c r="N105" i="7"/>
  <c r="E105" i="7"/>
  <c r="C105" i="7"/>
  <c r="M105" i="7" s="1"/>
  <c r="N104" i="7"/>
  <c r="E104" i="7"/>
  <c r="C104" i="7"/>
  <c r="K104" i="7" s="1"/>
  <c r="N103" i="7"/>
  <c r="E103" i="7"/>
  <c r="C103" i="7"/>
  <c r="I103" i="7" s="1"/>
  <c r="N102" i="7"/>
  <c r="E102" i="7"/>
  <c r="C102" i="7"/>
  <c r="M102" i="7" s="1"/>
  <c r="N101" i="7"/>
  <c r="E101" i="7"/>
  <c r="C101" i="7"/>
  <c r="M101" i="7" s="1"/>
  <c r="N100" i="7"/>
  <c r="E100" i="7"/>
  <c r="C100" i="7"/>
  <c r="K100" i="7" s="1"/>
  <c r="N99" i="7"/>
  <c r="E99" i="7"/>
  <c r="C99" i="7"/>
  <c r="K99" i="7" s="1"/>
  <c r="N98" i="7"/>
  <c r="E98" i="7"/>
  <c r="C98" i="7"/>
  <c r="M98" i="7" s="1"/>
  <c r="N97" i="7"/>
  <c r="E97" i="7"/>
  <c r="C97" i="7"/>
  <c r="M97" i="7" s="1"/>
  <c r="N96" i="7"/>
  <c r="E96" i="7"/>
  <c r="C96" i="7"/>
  <c r="K96" i="7" s="1"/>
  <c r="N95" i="7"/>
  <c r="E95" i="7"/>
  <c r="C95" i="7"/>
  <c r="I95" i="7" s="1"/>
  <c r="N94" i="7"/>
  <c r="E94" i="7"/>
  <c r="C94" i="7"/>
  <c r="N93" i="7"/>
  <c r="E93" i="7"/>
  <c r="C93" i="7"/>
  <c r="K93" i="7" s="1"/>
  <c r="N92" i="7"/>
  <c r="E92" i="7"/>
  <c r="C92" i="7"/>
  <c r="K92" i="7" s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5" i="7"/>
  <c r="K137" i="7" l="1"/>
  <c r="G138" i="7"/>
  <c r="I92" i="7"/>
  <c r="K153" i="7"/>
  <c r="G154" i="7"/>
  <c r="O110" i="7"/>
  <c r="G114" i="7"/>
  <c r="G166" i="7"/>
  <c r="G109" i="7"/>
  <c r="G110" i="7"/>
  <c r="G126" i="7"/>
  <c r="K145" i="7"/>
  <c r="G146" i="7"/>
  <c r="G174" i="7"/>
  <c r="G98" i="7"/>
  <c r="K103" i="7"/>
  <c r="I110" i="7"/>
  <c r="I102" i="7"/>
  <c r="I107" i="7"/>
  <c r="G118" i="7"/>
  <c r="G134" i="7"/>
  <c r="K141" i="7"/>
  <c r="G142" i="7"/>
  <c r="K149" i="7"/>
  <c r="G150" i="7"/>
  <c r="K157" i="7"/>
  <c r="G158" i="7"/>
  <c r="K165" i="7"/>
  <c r="K173" i="7"/>
  <c r="K95" i="7"/>
  <c r="G105" i="7"/>
  <c r="K111" i="7"/>
  <c r="G122" i="7"/>
  <c r="O102" i="7"/>
  <c r="K161" i="7"/>
  <c r="G162" i="7"/>
  <c r="K169" i="7"/>
  <c r="G170" i="7"/>
  <c r="K177" i="7"/>
  <c r="G178" i="7"/>
  <c r="G130" i="7"/>
  <c r="G93" i="7"/>
  <c r="I99" i="7"/>
  <c r="G101" i="7"/>
  <c r="G106" i="7"/>
  <c r="O109" i="7"/>
  <c r="I115" i="7"/>
  <c r="I119" i="7"/>
  <c r="I123" i="7"/>
  <c r="I127" i="7"/>
  <c r="I131" i="7"/>
  <c r="I135" i="7"/>
  <c r="G92" i="7"/>
  <c r="O92" i="7"/>
  <c r="I93" i="7"/>
  <c r="G97" i="7"/>
  <c r="O98" i="7"/>
  <c r="G102" i="7"/>
  <c r="O105" i="7"/>
  <c r="I106" i="7"/>
  <c r="G113" i="7"/>
  <c r="O114" i="7"/>
  <c r="G117" i="7"/>
  <c r="O118" i="7"/>
  <c r="G121" i="7"/>
  <c r="O122" i="7"/>
  <c r="G125" i="7"/>
  <c r="O126" i="7"/>
  <c r="G129" i="7"/>
  <c r="O130" i="7"/>
  <c r="G133" i="7"/>
  <c r="O134" i="7"/>
  <c r="M93" i="7"/>
  <c r="O101" i="7"/>
  <c r="M92" i="7"/>
  <c r="O93" i="7"/>
  <c r="O97" i="7"/>
  <c r="I98" i="7"/>
  <c r="O106" i="7"/>
  <c r="O113" i="7"/>
  <c r="I114" i="7"/>
  <c r="O117" i="7"/>
  <c r="I118" i="7"/>
  <c r="O121" i="7"/>
  <c r="I122" i="7"/>
  <c r="O125" i="7"/>
  <c r="I126" i="7"/>
  <c r="O129" i="7"/>
  <c r="I130" i="7"/>
  <c r="O133" i="7"/>
  <c r="I134" i="7"/>
  <c r="I139" i="7"/>
  <c r="M139" i="7"/>
  <c r="K139" i="7"/>
  <c r="G139" i="7"/>
  <c r="I143" i="7"/>
  <c r="M143" i="7"/>
  <c r="K143" i="7"/>
  <c r="G143" i="7"/>
  <c r="I147" i="7"/>
  <c r="M147" i="7"/>
  <c r="K147" i="7"/>
  <c r="G147" i="7"/>
  <c r="I151" i="7"/>
  <c r="M151" i="7"/>
  <c r="K151" i="7"/>
  <c r="G151" i="7"/>
  <c r="I155" i="7"/>
  <c r="M155" i="7"/>
  <c r="K155" i="7"/>
  <c r="G155" i="7"/>
  <c r="I159" i="7"/>
  <c r="M159" i="7"/>
  <c r="K159" i="7"/>
  <c r="G159" i="7"/>
  <c r="I163" i="7"/>
  <c r="M163" i="7"/>
  <c r="K163" i="7"/>
  <c r="G163" i="7"/>
  <c r="I167" i="7"/>
  <c r="M167" i="7"/>
  <c r="K167" i="7"/>
  <c r="G167" i="7"/>
  <c r="I171" i="7"/>
  <c r="M171" i="7"/>
  <c r="K171" i="7"/>
  <c r="G171" i="7"/>
  <c r="I175" i="7"/>
  <c r="M175" i="7"/>
  <c r="K175" i="7"/>
  <c r="G175" i="7"/>
  <c r="M95" i="7"/>
  <c r="O95" i="7"/>
  <c r="G95" i="7"/>
  <c r="O96" i="7"/>
  <c r="M99" i="7"/>
  <c r="O99" i="7"/>
  <c r="G99" i="7"/>
  <c r="O100" i="7"/>
  <c r="M103" i="7"/>
  <c r="O103" i="7"/>
  <c r="G103" i="7"/>
  <c r="O104" i="7"/>
  <c r="M107" i="7"/>
  <c r="O107" i="7"/>
  <c r="G107" i="7"/>
  <c r="O108" i="7"/>
  <c r="M111" i="7"/>
  <c r="O111" i="7"/>
  <c r="G111" i="7"/>
  <c r="O112" i="7"/>
  <c r="M115" i="7"/>
  <c r="O115" i="7"/>
  <c r="G115" i="7"/>
  <c r="O116" i="7"/>
  <c r="M119" i="7"/>
  <c r="O119" i="7"/>
  <c r="G119" i="7"/>
  <c r="O120" i="7"/>
  <c r="M123" i="7"/>
  <c r="O123" i="7"/>
  <c r="G123" i="7"/>
  <c r="O124" i="7"/>
  <c r="M127" i="7"/>
  <c r="O127" i="7"/>
  <c r="G127" i="7"/>
  <c r="O128" i="7"/>
  <c r="M131" i="7"/>
  <c r="O131" i="7"/>
  <c r="G131" i="7"/>
  <c r="O132" i="7"/>
  <c r="M135" i="7"/>
  <c r="O135" i="7"/>
  <c r="G135" i="7"/>
  <c r="O136" i="7"/>
  <c r="O139" i="7"/>
  <c r="O140" i="7"/>
  <c r="O143" i="7"/>
  <c r="O147" i="7"/>
  <c r="O151" i="7"/>
  <c r="O155" i="7"/>
  <c r="O159" i="7"/>
  <c r="O163" i="7"/>
  <c r="O167" i="7"/>
  <c r="O171" i="7"/>
  <c r="O175" i="7"/>
  <c r="M96" i="7"/>
  <c r="I96" i="7"/>
  <c r="G96" i="7"/>
  <c r="M100" i="7"/>
  <c r="I100" i="7"/>
  <c r="G100" i="7"/>
  <c r="M104" i="7"/>
  <c r="I104" i="7"/>
  <c r="G104" i="7"/>
  <c r="M108" i="7"/>
  <c r="I108" i="7"/>
  <c r="G108" i="7"/>
  <c r="M112" i="7"/>
  <c r="I112" i="7"/>
  <c r="G112" i="7"/>
  <c r="M116" i="7"/>
  <c r="I116" i="7"/>
  <c r="G116" i="7"/>
  <c r="M120" i="7"/>
  <c r="I120" i="7"/>
  <c r="G120" i="7"/>
  <c r="M124" i="7"/>
  <c r="I124" i="7"/>
  <c r="G124" i="7"/>
  <c r="M128" i="7"/>
  <c r="I128" i="7"/>
  <c r="G128" i="7"/>
  <c r="M132" i="7"/>
  <c r="I132" i="7"/>
  <c r="G132" i="7"/>
  <c r="M136" i="7"/>
  <c r="I136" i="7"/>
  <c r="G136" i="7"/>
  <c r="I140" i="7"/>
  <c r="M140" i="7"/>
  <c r="G140" i="7"/>
  <c r="I144" i="7"/>
  <c r="M144" i="7"/>
  <c r="G144" i="7"/>
  <c r="O144" i="7"/>
  <c r="O148" i="7"/>
  <c r="I152" i="7"/>
  <c r="M152" i="7"/>
  <c r="O152" i="7"/>
  <c r="O156" i="7"/>
  <c r="I164" i="7"/>
  <c r="M164" i="7"/>
  <c r="I172" i="7"/>
  <c r="M172" i="7"/>
  <c r="I176" i="7"/>
  <c r="M176" i="7"/>
  <c r="O176" i="7"/>
  <c r="I97" i="7"/>
  <c r="K98" i="7"/>
  <c r="I101" i="7"/>
  <c r="K102" i="7"/>
  <c r="I105" i="7"/>
  <c r="K106" i="7"/>
  <c r="I109" i="7"/>
  <c r="K110" i="7"/>
  <c r="I113" i="7"/>
  <c r="K114" i="7"/>
  <c r="I117" i="7"/>
  <c r="K118" i="7"/>
  <c r="I121" i="7"/>
  <c r="K122" i="7"/>
  <c r="I125" i="7"/>
  <c r="K126" i="7"/>
  <c r="I129" i="7"/>
  <c r="K130" i="7"/>
  <c r="I133" i="7"/>
  <c r="K134" i="7"/>
  <c r="I137" i="7"/>
  <c r="M137" i="7"/>
  <c r="O137" i="7"/>
  <c r="I141" i="7"/>
  <c r="M141" i="7"/>
  <c r="O141" i="7"/>
  <c r="I145" i="7"/>
  <c r="M145" i="7"/>
  <c r="O145" i="7"/>
  <c r="I149" i="7"/>
  <c r="M149" i="7"/>
  <c r="O149" i="7"/>
  <c r="I153" i="7"/>
  <c r="M153" i="7"/>
  <c r="O153" i="7"/>
  <c r="I157" i="7"/>
  <c r="M157" i="7"/>
  <c r="O157" i="7"/>
  <c r="I161" i="7"/>
  <c r="M161" i="7"/>
  <c r="O161" i="7"/>
  <c r="I165" i="7"/>
  <c r="M165" i="7"/>
  <c r="O165" i="7"/>
  <c r="I169" i="7"/>
  <c r="M169" i="7"/>
  <c r="O169" i="7"/>
  <c r="I173" i="7"/>
  <c r="M173" i="7"/>
  <c r="O173" i="7"/>
  <c r="I177" i="7"/>
  <c r="M177" i="7"/>
  <c r="O177" i="7"/>
  <c r="I148" i="7"/>
  <c r="M148" i="7"/>
  <c r="I156" i="7"/>
  <c r="M156" i="7"/>
  <c r="I160" i="7"/>
  <c r="M160" i="7"/>
  <c r="O160" i="7"/>
  <c r="O164" i="7"/>
  <c r="I168" i="7"/>
  <c r="M168" i="7"/>
  <c r="O168" i="7"/>
  <c r="O172" i="7"/>
  <c r="K97" i="7"/>
  <c r="K101" i="7"/>
  <c r="K105" i="7"/>
  <c r="K109" i="7"/>
  <c r="K113" i="7"/>
  <c r="K117" i="7"/>
  <c r="K121" i="7"/>
  <c r="K125" i="7"/>
  <c r="K129" i="7"/>
  <c r="K133" i="7"/>
  <c r="I138" i="7"/>
  <c r="M138" i="7"/>
  <c r="O138" i="7"/>
  <c r="I142" i="7"/>
  <c r="M142" i="7"/>
  <c r="O142" i="7"/>
  <c r="I146" i="7"/>
  <c r="M146" i="7"/>
  <c r="O146" i="7"/>
  <c r="G148" i="7"/>
  <c r="I150" i="7"/>
  <c r="M150" i="7"/>
  <c r="O150" i="7"/>
  <c r="G152" i="7"/>
  <c r="I154" i="7"/>
  <c r="M154" i="7"/>
  <c r="O154" i="7"/>
  <c r="G156" i="7"/>
  <c r="I158" i="7"/>
  <c r="M158" i="7"/>
  <c r="O158" i="7"/>
  <c r="G160" i="7"/>
  <c r="I162" i="7"/>
  <c r="M162" i="7"/>
  <c r="O162" i="7"/>
  <c r="G164" i="7"/>
  <c r="I166" i="7"/>
  <c r="M166" i="7"/>
  <c r="O166" i="7"/>
  <c r="G168" i="7"/>
  <c r="I170" i="7"/>
  <c r="M170" i="7"/>
  <c r="O170" i="7"/>
  <c r="G172" i="7"/>
  <c r="I174" i="7"/>
  <c r="M174" i="7"/>
  <c r="O174" i="7"/>
  <c r="G176" i="7"/>
  <c r="I178" i="7"/>
  <c r="M178" i="7"/>
  <c r="O178" i="7"/>
  <c r="I5" i="12"/>
  <c r="I4" i="12"/>
  <c r="A4" i="7"/>
  <c r="B4" i="7" a="1"/>
  <c r="B4" i="7" s="1"/>
  <c r="I3" i="12" l="1"/>
  <c r="F4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O29" i="7" s="1"/>
  <c r="N30" i="7"/>
  <c r="O30" i="7" s="1"/>
  <c r="N31" i="7"/>
  <c r="O31" i="7" s="1"/>
  <c r="N32" i="7"/>
  <c r="O32" i="7" s="1"/>
  <c r="N33" i="7"/>
  <c r="O33" i="7" s="1"/>
  <c r="N34" i="7"/>
  <c r="O34" i="7" s="1"/>
  <c r="N35" i="7"/>
  <c r="O35" i="7" s="1"/>
  <c r="N36" i="7"/>
  <c r="O36" i="7" s="1"/>
  <c r="N37" i="7"/>
  <c r="O37" i="7" s="1"/>
  <c r="N38" i="7"/>
  <c r="O38" i="7" s="1"/>
  <c r="N39" i="7"/>
  <c r="O39" i="7" s="1"/>
  <c r="N40" i="7"/>
  <c r="N41" i="7"/>
  <c r="O41" i="7" s="1"/>
  <c r="N42" i="7"/>
  <c r="O42" i="7" s="1"/>
  <c r="N43" i="7"/>
  <c r="O43" i="7" s="1"/>
  <c r="N44" i="7"/>
  <c r="O44" i="7" s="1"/>
  <c r="N45" i="7"/>
  <c r="O45" i="7" s="1"/>
  <c r="N46" i="7"/>
  <c r="O46" i="7" s="1"/>
  <c r="N47" i="7"/>
  <c r="O47" i="7" s="1"/>
  <c r="N48" i="7"/>
  <c r="N49" i="7"/>
  <c r="O49" i="7" s="1"/>
  <c r="N50" i="7"/>
  <c r="O50" i="7" s="1"/>
  <c r="N51" i="7"/>
  <c r="O51" i="7" s="1"/>
  <c r="N52" i="7"/>
  <c r="O52" i="7" s="1"/>
  <c r="N53" i="7"/>
  <c r="O53" i="7" s="1"/>
  <c r="N54" i="7"/>
  <c r="O54" i="7" s="1"/>
  <c r="N55" i="7"/>
  <c r="O55" i="7" s="1"/>
  <c r="N56" i="7"/>
  <c r="N57" i="7"/>
  <c r="O57" i="7" s="1"/>
  <c r="N58" i="7"/>
  <c r="O58" i="7" s="1"/>
  <c r="N59" i="7"/>
  <c r="O59" i="7" s="1"/>
  <c r="N60" i="7"/>
  <c r="O60" i="7" s="1"/>
  <c r="N61" i="7"/>
  <c r="O61" i="7" s="1"/>
  <c r="N62" i="7"/>
  <c r="O62" i="7" s="1"/>
  <c r="N63" i="7"/>
  <c r="O63" i="7" s="1"/>
  <c r="N64" i="7"/>
  <c r="O64" i="7" s="1"/>
  <c r="N65" i="7"/>
  <c r="O65" i="7" s="1"/>
  <c r="N66" i="7"/>
  <c r="O66" i="7" s="1"/>
  <c r="N67" i="7"/>
  <c r="O67" i="7" s="1"/>
  <c r="N68" i="7"/>
  <c r="O68" i="7" s="1"/>
  <c r="N69" i="7"/>
  <c r="O69" i="7" s="1"/>
  <c r="N70" i="7"/>
  <c r="O70" i="7" s="1"/>
  <c r="N71" i="7"/>
  <c r="O71" i="7" s="1"/>
  <c r="N72" i="7"/>
  <c r="O72" i="7" s="1"/>
  <c r="N73" i="7"/>
  <c r="O73" i="7" s="1"/>
  <c r="N74" i="7"/>
  <c r="O74" i="7" s="1"/>
  <c r="N75" i="7"/>
  <c r="O75" i="7" s="1"/>
  <c r="N76" i="7"/>
  <c r="O76" i="7" s="1"/>
  <c r="N77" i="7"/>
  <c r="O77" i="7" s="1"/>
  <c r="N78" i="7"/>
  <c r="O78" i="7" s="1"/>
  <c r="N79" i="7"/>
  <c r="O79" i="7" s="1"/>
  <c r="N80" i="7"/>
  <c r="O80" i="7" s="1"/>
  <c r="N81" i="7"/>
  <c r="O81" i="7" s="1"/>
  <c r="N82" i="7"/>
  <c r="O82" i="7" s="1"/>
  <c r="N83" i="7"/>
  <c r="O83" i="7" s="1"/>
  <c r="N84" i="7"/>
  <c r="O84" i="7" s="1"/>
  <c r="N85" i="7"/>
  <c r="O85" i="7" s="1"/>
  <c r="N86" i="7"/>
  <c r="O86" i="7" s="1"/>
  <c r="N87" i="7"/>
  <c r="O87" i="7" s="1"/>
  <c r="N88" i="7"/>
  <c r="O88" i="7" s="1"/>
  <c r="N89" i="7"/>
  <c r="O89" i="7" s="1"/>
  <c r="N90" i="7"/>
  <c r="O90" i="7" s="1"/>
  <c r="N91" i="7"/>
  <c r="O91" i="7" s="1"/>
  <c r="M91" i="7"/>
  <c r="K91" i="7"/>
  <c r="I91" i="7"/>
  <c r="G91" i="7"/>
  <c r="M90" i="7"/>
  <c r="K90" i="7"/>
  <c r="I90" i="7"/>
  <c r="G90" i="7"/>
  <c r="M89" i="7"/>
  <c r="K89" i="7"/>
  <c r="I89" i="7"/>
  <c r="G89" i="7"/>
  <c r="M88" i="7"/>
  <c r="K88" i="7"/>
  <c r="I88" i="7"/>
  <c r="G88" i="7"/>
  <c r="M87" i="7"/>
  <c r="K87" i="7"/>
  <c r="I87" i="7"/>
  <c r="G87" i="7"/>
  <c r="M86" i="7"/>
  <c r="K86" i="7"/>
  <c r="I86" i="7"/>
  <c r="G86" i="7"/>
  <c r="M85" i="7"/>
  <c r="K85" i="7"/>
  <c r="I85" i="7"/>
  <c r="G85" i="7"/>
  <c r="M84" i="7"/>
  <c r="K84" i="7"/>
  <c r="I84" i="7"/>
  <c r="G84" i="7"/>
  <c r="M83" i="7"/>
  <c r="K83" i="7"/>
  <c r="I83" i="7"/>
  <c r="G83" i="7"/>
  <c r="M82" i="7"/>
  <c r="K82" i="7"/>
  <c r="I82" i="7"/>
  <c r="G82" i="7"/>
  <c r="M81" i="7"/>
  <c r="K81" i="7"/>
  <c r="I81" i="7"/>
  <c r="G81" i="7"/>
  <c r="M80" i="7"/>
  <c r="K80" i="7"/>
  <c r="I80" i="7"/>
  <c r="G80" i="7"/>
  <c r="M79" i="7"/>
  <c r="K79" i="7"/>
  <c r="I79" i="7"/>
  <c r="G79" i="7"/>
  <c r="M78" i="7"/>
  <c r="K78" i="7"/>
  <c r="I78" i="7"/>
  <c r="G78" i="7"/>
  <c r="M77" i="7"/>
  <c r="K77" i="7"/>
  <c r="I77" i="7"/>
  <c r="G77" i="7"/>
  <c r="M76" i="7"/>
  <c r="K76" i="7"/>
  <c r="I76" i="7"/>
  <c r="G76" i="7"/>
  <c r="M75" i="7"/>
  <c r="K75" i="7"/>
  <c r="I75" i="7"/>
  <c r="G75" i="7"/>
  <c r="M74" i="7"/>
  <c r="K74" i="7"/>
  <c r="I74" i="7"/>
  <c r="G74" i="7"/>
  <c r="M73" i="7"/>
  <c r="K73" i="7"/>
  <c r="I73" i="7"/>
  <c r="G73" i="7"/>
  <c r="M72" i="7"/>
  <c r="K72" i="7"/>
  <c r="I72" i="7"/>
  <c r="G72" i="7"/>
  <c r="M71" i="7"/>
  <c r="K71" i="7"/>
  <c r="I71" i="7"/>
  <c r="G71" i="7"/>
  <c r="M70" i="7"/>
  <c r="K70" i="7"/>
  <c r="I70" i="7"/>
  <c r="G70" i="7"/>
  <c r="M69" i="7"/>
  <c r="K69" i="7"/>
  <c r="I69" i="7"/>
  <c r="G69" i="7"/>
  <c r="M68" i="7"/>
  <c r="K68" i="7"/>
  <c r="I68" i="7"/>
  <c r="G68" i="7"/>
  <c r="M67" i="7"/>
  <c r="K67" i="7"/>
  <c r="I67" i="7"/>
  <c r="G67" i="7"/>
  <c r="M66" i="7"/>
  <c r="K66" i="7"/>
  <c r="I66" i="7"/>
  <c r="G66" i="7"/>
  <c r="M65" i="7"/>
  <c r="K65" i="7"/>
  <c r="I65" i="7"/>
  <c r="G65" i="7"/>
  <c r="M64" i="7"/>
  <c r="K64" i="7"/>
  <c r="I64" i="7"/>
  <c r="G64" i="7"/>
  <c r="M63" i="7"/>
  <c r="K63" i="7"/>
  <c r="I63" i="7"/>
  <c r="G63" i="7"/>
  <c r="M62" i="7"/>
  <c r="K62" i="7"/>
  <c r="I62" i="7"/>
  <c r="G62" i="7"/>
  <c r="M61" i="7"/>
  <c r="K61" i="7"/>
  <c r="I61" i="7"/>
  <c r="G61" i="7"/>
  <c r="M60" i="7"/>
  <c r="K60" i="7"/>
  <c r="I60" i="7"/>
  <c r="G60" i="7"/>
  <c r="M59" i="7"/>
  <c r="K59" i="7"/>
  <c r="I59" i="7"/>
  <c r="G59" i="7"/>
  <c r="M58" i="7"/>
  <c r="K58" i="7"/>
  <c r="I58" i="7"/>
  <c r="G58" i="7"/>
  <c r="M57" i="7"/>
  <c r="K57" i="7"/>
  <c r="I57" i="7"/>
  <c r="G57" i="7"/>
  <c r="O56" i="7"/>
  <c r="M56" i="7"/>
  <c r="K56" i="7"/>
  <c r="I56" i="7"/>
  <c r="G56" i="7"/>
  <c r="M55" i="7"/>
  <c r="K55" i="7"/>
  <c r="I55" i="7"/>
  <c r="G55" i="7"/>
  <c r="M54" i="7"/>
  <c r="K54" i="7"/>
  <c r="I54" i="7"/>
  <c r="G54" i="7"/>
  <c r="M53" i="7"/>
  <c r="K53" i="7"/>
  <c r="I53" i="7"/>
  <c r="G53" i="7"/>
  <c r="M52" i="7"/>
  <c r="K52" i="7"/>
  <c r="I52" i="7"/>
  <c r="G52" i="7"/>
  <c r="M51" i="7"/>
  <c r="K51" i="7"/>
  <c r="I51" i="7"/>
  <c r="G51" i="7"/>
  <c r="M50" i="7"/>
  <c r="K50" i="7"/>
  <c r="I50" i="7"/>
  <c r="G50" i="7"/>
  <c r="M49" i="7"/>
  <c r="K49" i="7"/>
  <c r="I49" i="7"/>
  <c r="G49" i="7"/>
  <c r="O48" i="7"/>
  <c r="M48" i="7"/>
  <c r="K48" i="7"/>
  <c r="I48" i="7"/>
  <c r="G48" i="7"/>
  <c r="M47" i="7"/>
  <c r="K47" i="7"/>
  <c r="I47" i="7"/>
  <c r="G47" i="7"/>
  <c r="M46" i="7"/>
  <c r="K46" i="7"/>
  <c r="I46" i="7"/>
  <c r="G46" i="7"/>
  <c r="M45" i="7"/>
  <c r="K45" i="7"/>
  <c r="I45" i="7"/>
  <c r="G45" i="7"/>
  <c r="M44" i="7"/>
  <c r="K44" i="7"/>
  <c r="I44" i="7"/>
  <c r="G44" i="7"/>
  <c r="M43" i="7"/>
  <c r="K43" i="7"/>
  <c r="I43" i="7"/>
  <c r="G43" i="7"/>
  <c r="M42" i="7"/>
  <c r="K42" i="7"/>
  <c r="I42" i="7"/>
  <c r="G42" i="7"/>
  <c r="M41" i="7"/>
  <c r="K41" i="7"/>
  <c r="I41" i="7"/>
  <c r="G41" i="7"/>
  <c r="O40" i="7"/>
  <c r="M40" i="7"/>
  <c r="K40" i="7"/>
  <c r="I40" i="7"/>
  <c r="G40" i="7"/>
  <c r="M39" i="7"/>
  <c r="K39" i="7"/>
  <c r="I39" i="7"/>
  <c r="G39" i="7"/>
  <c r="M38" i="7"/>
  <c r="K38" i="7"/>
  <c r="I38" i="7"/>
  <c r="G38" i="7"/>
  <c r="M37" i="7"/>
  <c r="K37" i="7"/>
  <c r="I37" i="7"/>
  <c r="G37" i="7"/>
  <c r="M36" i="7"/>
  <c r="K36" i="7"/>
  <c r="I36" i="7"/>
  <c r="G36" i="7"/>
  <c r="M35" i="7"/>
  <c r="K35" i="7"/>
  <c r="I35" i="7"/>
  <c r="G35" i="7"/>
  <c r="M34" i="7"/>
  <c r="K34" i="7"/>
  <c r="I34" i="7"/>
  <c r="G34" i="7"/>
  <c r="M33" i="7"/>
  <c r="K33" i="7"/>
  <c r="I33" i="7"/>
  <c r="G33" i="7"/>
  <c r="M32" i="7"/>
  <c r="K32" i="7"/>
  <c r="I32" i="7"/>
  <c r="G32" i="7"/>
  <c r="M31" i="7"/>
  <c r="K31" i="7"/>
  <c r="I31" i="7"/>
  <c r="G31" i="7"/>
  <c r="M30" i="7"/>
  <c r="K30" i="7"/>
  <c r="I30" i="7"/>
  <c r="G30" i="7"/>
  <c r="M29" i="7"/>
  <c r="K29" i="7"/>
  <c r="I29" i="7"/>
  <c r="G29" i="7"/>
  <c r="N5" i="7"/>
  <c r="O27" i="7" l="1"/>
  <c r="M27" i="7"/>
  <c r="K27" i="7"/>
  <c r="I27" i="7"/>
  <c r="G27" i="7"/>
  <c r="O26" i="7"/>
  <c r="M26" i="7"/>
  <c r="K26" i="7"/>
  <c r="I26" i="7"/>
  <c r="G26" i="7"/>
  <c r="O28" i="7"/>
  <c r="M28" i="7"/>
  <c r="K28" i="7"/>
  <c r="I28" i="7"/>
  <c r="G28" i="7"/>
  <c r="O25" i="7"/>
  <c r="M25" i="7"/>
  <c r="K25" i="7"/>
  <c r="I25" i="7"/>
  <c r="G25" i="7"/>
  <c r="O24" i="7"/>
  <c r="M24" i="7"/>
  <c r="K24" i="7"/>
  <c r="I24" i="7"/>
  <c r="G24" i="7"/>
  <c r="O23" i="7"/>
  <c r="M23" i="7"/>
  <c r="K23" i="7"/>
  <c r="I23" i="7"/>
  <c r="G23" i="7"/>
  <c r="O22" i="7"/>
  <c r="M22" i="7"/>
  <c r="K22" i="7"/>
  <c r="I22" i="7"/>
  <c r="G22" i="7"/>
  <c r="O21" i="7"/>
  <c r="M21" i="7"/>
  <c r="K21" i="7"/>
  <c r="I21" i="7"/>
  <c r="G21" i="7"/>
  <c r="O20" i="7"/>
  <c r="M20" i="7"/>
  <c r="K20" i="7"/>
  <c r="I20" i="7"/>
  <c r="G20" i="7"/>
  <c r="O19" i="7"/>
  <c r="M19" i="7"/>
  <c r="K19" i="7"/>
  <c r="I19" i="7"/>
  <c r="G19" i="7"/>
  <c r="O18" i="7"/>
  <c r="M18" i="7"/>
  <c r="K18" i="7"/>
  <c r="I18" i="7"/>
  <c r="G18" i="7"/>
  <c r="O17" i="7"/>
  <c r="M17" i="7"/>
  <c r="K17" i="7"/>
  <c r="I17" i="7"/>
  <c r="G17" i="7"/>
  <c r="O16" i="7"/>
  <c r="M16" i="7"/>
  <c r="K16" i="7"/>
  <c r="I16" i="7"/>
  <c r="G16" i="7"/>
  <c r="O15" i="7"/>
  <c r="M15" i="7"/>
  <c r="K15" i="7"/>
  <c r="I15" i="7"/>
  <c r="G15" i="7"/>
  <c r="O14" i="7"/>
  <c r="M14" i="7"/>
  <c r="K14" i="7"/>
  <c r="I14" i="7"/>
  <c r="G14" i="7"/>
  <c r="O13" i="7"/>
  <c r="M13" i="7"/>
  <c r="K13" i="7"/>
  <c r="I13" i="7"/>
  <c r="G13" i="7"/>
  <c r="O12" i="7"/>
  <c r="M12" i="7"/>
  <c r="K12" i="7"/>
  <c r="I12" i="7"/>
  <c r="G12" i="7"/>
  <c r="O11" i="7"/>
  <c r="M11" i="7"/>
  <c r="K11" i="7"/>
  <c r="I11" i="7"/>
  <c r="G11" i="7"/>
  <c r="O10" i="7"/>
  <c r="M10" i="7"/>
  <c r="K10" i="7"/>
  <c r="I10" i="7"/>
  <c r="G10" i="7"/>
  <c r="O9" i="7"/>
  <c r="M9" i="7"/>
  <c r="K9" i="7"/>
  <c r="I9" i="7"/>
  <c r="G9" i="7"/>
  <c r="O8" i="7"/>
  <c r="M8" i="7"/>
  <c r="K8" i="7"/>
  <c r="I8" i="7"/>
  <c r="G8" i="7"/>
  <c r="O6" i="7"/>
  <c r="M6" i="7"/>
  <c r="K6" i="7"/>
  <c r="I6" i="7"/>
  <c r="G6" i="7"/>
  <c r="O5" i="7"/>
  <c r="M5" i="7"/>
  <c r="K5" i="7"/>
  <c r="I5" i="7"/>
  <c r="G5" i="7"/>
  <c r="I4" i="7" l="1"/>
  <c r="M4" i="7"/>
  <c r="K4" i="7"/>
  <c r="G4" i="7"/>
  <c r="O4" i="7"/>
  <c r="L4" i="7" l="1"/>
  <c r="N4" i="7"/>
  <c r="H4" i="7"/>
  <c r="J4" i="7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Тут формула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Тут формула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04"/>
          </rPr>
          <t>Тут формула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Ручной
ввод</t>
        </r>
      </text>
    </comment>
  </commentList>
</comments>
</file>

<file path=xl/sharedStrings.xml><?xml version="1.0" encoding="utf-8"?>
<sst xmlns="http://schemas.openxmlformats.org/spreadsheetml/2006/main" count="568" uniqueCount="64">
  <si>
    <t>Платье 839</t>
  </si>
  <si>
    <t>Платье 827</t>
  </si>
  <si>
    <t>Брюки 749</t>
  </si>
  <si>
    <t>Блуза 369</t>
  </si>
  <si>
    <t>Брюки 748</t>
  </si>
  <si>
    <t>Брюки 750</t>
  </si>
  <si>
    <t>Брюки 751</t>
  </si>
  <si>
    <t>Костюм 004</t>
  </si>
  <si>
    <t>Платье 819</t>
  </si>
  <si>
    <t>Платье 831</t>
  </si>
  <si>
    <t>Платье 841</t>
  </si>
  <si>
    <t>Платье 842</t>
  </si>
  <si>
    <t>Платье 843</t>
  </si>
  <si>
    <t>Юбка 608</t>
  </si>
  <si>
    <t>Юбка 609</t>
  </si>
  <si>
    <t>Юбка 469</t>
  </si>
  <si>
    <t>Юбка 485</t>
  </si>
  <si>
    <t>Юбка 604</t>
  </si>
  <si>
    <t>Юбка 607</t>
  </si>
  <si>
    <t>Товар</t>
  </si>
  <si>
    <t>Остатки на нач</t>
  </si>
  <si>
    <t>Поступило</t>
  </si>
  <si>
    <t xml:space="preserve"> Возвращено</t>
  </si>
  <si>
    <t>Реализация</t>
  </si>
  <si>
    <t>Остатки на конец</t>
  </si>
  <si>
    <t>Цена по прейскур без НДС</t>
  </si>
  <si>
    <t>средние остаки делить на реализацию?</t>
  </si>
  <si>
    <t>ГУМ</t>
  </si>
  <si>
    <t>Блуза 213</t>
  </si>
  <si>
    <t>Туника 214</t>
  </si>
  <si>
    <t>Платье 828</t>
  </si>
  <si>
    <t>Юбка 494</t>
  </si>
  <si>
    <t>Беларусь</t>
  </si>
  <si>
    <t>Блуза 004</t>
  </si>
  <si>
    <t>Брюки 745</t>
  </si>
  <si>
    <t>Брюки 746</t>
  </si>
  <si>
    <t>Платье 833</t>
  </si>
  <si>
    <t>Платье 834</t>
  </si>
  <si>
    <t>Сарафан 505</t>
  </si>
  <si>
    <t>Сарафан 509</t>
  </si>
  <si>
    <t>Юбка 004</t>
  </si>
  <si>
    <t>Платье 822</t>
  </si>
  <si>
    <t>Кирмаш Д</t>
  </si>
  <si>
    <t>Блуза 302</t>
  </si>
  <si>
    <t>Юбка 442</t>
  </si>
  <si>
    <t>Брюки 747</t>
  </si>
  <si>
    <t>Кирмаш Ск9</t>
  </si>
  <si>
    <t>Блуза 305</t>
  </si>
  <si>
    <t>Магазин</t>
  </si>
  <si>
    <t>Сумма</t>
  </si>
  <si>
    <t>Приход</t>
  </si>
  <si>
    <t>Цена</t>
  </si>
  <si>
    <t>Остаток</t>
  </si>
  <si>
    <t>Названия строк</t>
  </si>
  <si>
    <t>Общий итог</t>
  </si>
  <si>
    <t>Убывание</t>
  </si>
  <si>
    <t>Возрастание</t>
  </si>
  <si>
    <t>При любом изменении в данных сводные таблицы нужно обновлять - топнуть на любую из них мышой, Параметры - стрелочка под "Обновить" - Обновить все</t>
  </si>
  <si>
    <t>Дата оконч.
периода</t>
  </si>
  <si>
    <t>Дата нач.
периода</t>
  </si>
  <si>
    <t>Дата прихода</t>
  </si>
  <si>
    <t>Брюки 747999999</t>
  </si>
  <si>
    <t>(Все)</t>
  </si>
  <si>
    <t>&lt;=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</si>
</sst>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4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Обычный" xfId="0" builtinId="0"/>
  </cellStyles>
  <dxfs count="51"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numFmt numFmtId="13" formatCode="0%"/>
    </dxf>
    <dxf>
      <alignment horizontal="center" readingOrder="0"/>
    </dxf>
    <dxf>
      <alignment vertical="center" readingOrder="0"/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vertical="center" readingOrder="0"/>
    </dxf>
    <dxf>
      <alignment horizontal="center" readingOrder="0"/>
    </dxf>
    <dxf>
      <numFmt numFmtId="13" formatCode="0%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24</xdr:col>
      <xdr:colOff>457200</xdr:colOff>
      <xdr:row>27</xdr:row>
      <xdr:rowOff>19050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2220575" y="1343025"/>
          <a:ext cx="5334000" cy="440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помогите пожалуйста решить такую задачу. Имеется небольшое предприятие. На склад периодически поступают товары, которые отгружаются на реализацию в магазины. Данные из магазинов о реализации товаров имеют неоднородный формат, а порой этих данный просто нет, мерчендайзер сам ходит по торговому залу и снимает остатки раз за период. Я составил небольшую таблицу со столбцами: остаток на нач пер. приход, возврат, продано, остаток на конец пер, каждый магазин - это отдельный лист. Все данные, включая конечный остаток, будут вводиться вручную. Т.е. на данном этапе эксель ничего не считает, а просто хранит информацию в табличном варианте.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Хотелось бы создать лист склад, где будет фиксироваться приход товара, а затем на листы магазинов этот товар, соответственно, будет отниматься со склада и при возврате товара (брак или не продается) возвращаться обратно на склад. Т.е. каждый товар будет не просто записью в ячейке, а кодом с определенным доступным количеством. Затем хотелось бы создать столбец контроль, где эксель будет считать, верно ли введен конечный остаток. Т.е. если было 3, продано 1 и в остатке 1, но эта ячейка, например, будет загораться красным. </a:t>
          </a:r>
          <a:r>
            <a:rPr lang="ru-RU" sz="1100" b="1" i="0" u="none" strike="noStrike" baseline="0">
              <a:solidFill>
                <a:srgbClr val="FF0000"/>
              </a:solidFill>
              <a:latin typeface="Calibri"/>
            </a:rPr>
            <a:t>столбец </a:t>
          </a:r>
          <a:r>
            <a:rPr lang="en-US" sz="1100" b="1" i="0" u="none" strike="noStrike" baseline="0">
              <a:solidFill>
                <a:srgbClr val="FF0000"/>
              </a:solidFill>
              <a:latin typeface="Calibri"/>
            </a:rPr>
            <a:t>L</a:t>
          </a:r>
          <a:r>
            <a:rPr lang="ru-RU" sz="1100" b="1" i="0" u="none" strike="noStrike" baseline="0">
              <a:solidFill>
                <a:srgbClr val="FF0000"/>
              </a:solidFill>
              <a:latin typeface="Calibri"/>
            </a:rPr>
            <a:t> - формула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Из аналитики, на данном начальном этапе буду отслеживать сколько единиц данного товара было продано за период по всем магазинам </a:t>
          </a:r>
          <a:r>
            <a:rPr lang="ru-RU" sz="1100" b="1" i="0" u="none" strike="noStrike" baseline="0">
              <a:solidFill>
                <a:srgbClr val="FF0000"/>
              </a:solidFill>
              <a:latin typeface="Calibri"/>
            </a:rPr>
            <a:t>см. лист "склад"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, какой товар лучше/хуже продавался, какого товара продано менее, например, 30% за месяц (4 периода). </a:t>
          </a:r>
          <a:r>
            <a:rPr lang="ru-RU" sz="1100" b="1" i="0" u="none" strike="noStrike" baseline="0">
              <a:solidFill>
                <a:srgbClr val="FF0000"/>
              </a:solidFill>
              <a:latin typeface="Calibri"/>
            </a:rPr>
            <a:t>см. лист "Аналитика"</a:t>
          </a:r>
          <a:r>
            <a:rPr lang="en-US" sz="1100" b="1" i="0" u="none" strike="noStrike" baseline="0">
              <a:solidFill>
                <a:srgbClr val="FF0000"/>
              </a:solidFill>
              <a:latin typeface="Calibri"/>
            </a:rPr>
            <a:t> </a:t>
          </a:r>
          <a:r>
            <a:rPr lang="ru-RU" sz="1100" b="1" i="0" u="none" strike="noStrike" baseline="0">
              <a:solidFill>
                <a:srgbClr val="FF0000"/>
              </a:solidFill>
              <a:latin typeface="Calibri"/>
            </a:rPr>
            <a:t>Двты регулируются фильтрами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еще, новый период - новая неделя и при такой организации скоро таблица разрастется до непригодности, поэтому буду благодарен советам по реорганизации учета. </a:t>
          </a:r>
          <a:r>
            <a:rPr lang="ru-RU" sz="1100" b="1" i="0" u="none" strike="noStrike" baseline="0">
              <a:solidFill>
                <a:srgbClr val="FF0000"/>
              </a:solidFill>
              <a:latin typeface="Calibri"/>
            </a:rPr>
            <a:t>Таблица будет расти вниз. Это нормально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ru-RU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458.920507870367" createdVersion="4" refreshedVersion="4" minRefreshableVersion="3" recordCount="72">
  <cacheSource type="worksheet">
    <worksheetSource name="Склад"/>
  </cacheSource>
  <cacheFields count="10">
    <cacheField name="Товар" numFmtId="0">
      <sharedItems count="37">
        <s v="Блуза 302"/>
        <s v="Блуза 369"/>
        <s v="Брюки 747"/>
        <s v="Брюки 748"/>
        <s v="Брюки 749"/>
        <s v="Брюки 750"/>
        <s v="Брюки 751"/>
        <s v="Костюм 004"/>
        <s v="Платье 819"/>
        <s v="Платье 822"/>
        <s v="Платье 828"/>
        <s v="Платье 827"/>
        <s v="Платье 831"/>
        <s v="Платье 839"/>
        <s v="Платье 841"/>
        <s v="Платье 842"/>
        <s v="Платье 843"/>
        <s v="Туника 214"/>
        <s v="Юбка 608"/>
        <s v="Юбка 442"/>
        <s v="Юбка 485"/>
        <s v="Юбка 494"/>
        <s v="Юбка 604"/>
        <s v="Юбка 609"/>
        <s v="Блуза 004"/>
        <s v="Юбка 004"/>
        <s v="Блуза 305"/>
        <s v="Юбка 469"/>
        <s v="Юбка 607"/>
        <s v="Блуза 213"/>
        <s v="Брюки 745"/>
        <s v="Брюки 746"/>
        <s v="Платье 833"/>
        <s v="Платье 834"/>
        <s v="Сарафан 505"/>
        <s v="Сарафан 509"/>
        <s v="Брюки 747999999"/>
      </sharedItems>
    </cacheField>
    <cacheField name="Цена" numFmtId="0">
      <sharedItems containsSemiMixedTypes="0" containsString="0" containsNumber="1" containsInteger="1" minValue="140000" maxValue="480000"/>
    </cacheField>
    <cacheField name="Дата нач._x000a_периода" numFmtId="165">
      <sharedItems containsSemiMixedTypes="0" containsNonDate="0" containsDate="1" containsString="0" minDate="2013-06-01T00:00:00" maxDate="2013-06-09T00:00:00" count="2">
        <d v="2013-06-01T00:00:00"/>
        <d v="2013-06-08T00:00:00"/>
      </sharedItems>
    </cacheField>
    <cacheField name="Дата оконч._x000a_периода" numFmtId="165">
      <sharedItems containsSemiMixedTypes="0" containsNonDate="0" containsDate="1" containsString="0" minDate="2013-06-07T00:00:00" maxDate="2013-06-15T00:00:00" count="2">
        <d v="2013-06-07T00:00:00"/>
        <d v="2013-06-14T00:00:00"/>
      </sharedItems>
    </cacheField>
    <cacheField name="Дата прихода" numFmtId="165">
      <sharedItems containsSemiMixedTypes="0" containsNonDate="0" containsDate="1" containsString="0" minDate="2013-06-05T00:00:00" maxDate="2013-06-10T00:00:00"/>
    </cacheField>
    <cacheField name="Приход" numFmtId="0">
      <sharedItems containsSemiMixedTypes="0" containsString="0" containsNumber="1" containsInteger="1" minValue="10" maxValue="50"/>
    </cacheField>
    <cacheField name=" Возвращено" numFmtId="0">
      <sharedItems containsSemiMixedTypes="0" containsString="0" containsNumber="1" containsInteger="1" minValue="0" maxValue="4"/>
    </cacheField>
    <cacheField name="Реализация" numFmtId="0">
      <sharedItems containsSemiMixedTypes="0" containsString="0" containsNumber="1" containsInteger="1" minValue="0" maxValue="22"/>
    </cacheField>
    <cacheField name="Остаток" numFmtId="0">
      <sharedItems containsSemiMixedTypes="0" containsString="0" containsNumber="1" containsInteger="1" minValue="-3" maxValue="92"/>
    </cacheField>
    <cacheField name="Поле1" numFmtId="0" formula="Реализация/Приход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n v="230000"/>
    <x v="0"/>
    <x v="0"/>
    <d v="2013-06-05T00:00:00"/>
    <n v="25"/>
    <n v="4"/>
    <n v="0"/>
    <n v="29"/>
  </r>
  <r>
    <x v="1"/>
    <n v="225000"/>
    <x v="0"/>
    <x v="0"/>
    <d v="2013-06-05T00:00:00"/>
    <n v="24"/>
    <n v="0"/>
    <n v="21"/>
    <n v="3"/>
  </r>
  <r>
    <x v="2"/>
    <n v="230000"/>
    <x v="0"/>
    <x v="0"/>
    <d v="2013-06-05T00:00:00"/>
    <n v="39"/>
    <n v="1"/>
    <n v="1"/>
    <n v="39"/>
  </r>
  <r>
    <x v="3"/>
    <n v="240000"/>
    <x v="0"/>
    <x v="0"/>
    <d v="2013-06-05T00:00:00"/>
    <n v="42"/>
    <n v="0"/>
    <n v="9"/>
    <n v="33"/>
  </r>
  <r>
    <x v="4"/>
    <n v="240000"/>
    <x v="0"/>
    <x v="0"/>
    <d v="2013-06-05T00:00:00"/>
    <n v="48"/>
    <n v="0"/>
    <n v="7"/>
    <n v="41"/>
  </r>
  <r>
    <x v="5"/>
    <n v="230000"/>
    <x v="0"/>
    <x v="0"/>
    <d v="2013-06-05T00:00:00"/>
    <n v="34"/>
    <n v="4"/>
    <n v="13"/>
    <n v="25"/>
  </r>
  <r>
    <x v="6"/>
    <n v="230000"/>
    <x v="0"/>
    <x v="0"/>
    <d v="2013-06-05T00:00:00"/>
    <n v="31"/>
    <n v="2"/>
    <n v="22"/>
    <n v="11"/>
  </r>
  <r>
    <x v="7"/>
    <n v="480000"/>
    <x v="0"/>
    <x v="0"/>
    <d v="2013-06-05T00:00:00"/>
    <n v="44"/>
    <n v="3"/>
    <n v="1"/>
    <n v="46"/>
  </r>
  <r>
    <x v="8"/>
    <n v="230000"/>
    <x v="0"/>
    <x v="0"/>
    <d v="2013-06-05T00:00:00"/>
    <n v="23"/>
    <n v="0"/>
    <n v="21"/>
    <n v="2"/>
  </r>
  <r>
    <x v="9"/>
    <n v="180000"/>
    <x v="0"/>
    <x v="0"/>
    <d v="2013-06-05T00:00:00"/>
    <n v="38"/>
    <n v="0"/>
    <n v="3"/>
    <n v="35"/>
  </r>
  <r>
    <x v="10"/>
    <n v="220000"/>
    <x v="0"/>
    <x v="0"/>
    <d v="2013-06-05T00:00:00"/>
    <n v="45"/>
    <n v="0"/>
    <n v="2"/>
    <n v="43"/>
  </r>
  <r>
    <x v="11"/>
    <n v="320000"/>
    <x v="0"/>
    <x v="0"/>
    <d v="2013-06-05T00:00:00"/>
    <n v="42"/>
    <n v="2"/>
    <n v="4"/>
    <n v="40"/>
  </r>
  <r>
    <x v="12"/>
    <n v="300000"/>
    <x v="0"/>
    <x v="0"/>
    <d v="2013-06-05T00:00:00"/>
    <n v="33"/>
    <n v="2"/>
    <n v="0"/>
    <n v="35"/>
  </r>
  <r>
    <x v="13"/>
    <n v="310000"/>
    <x v="0"/>
    <x v="0"/>
    <d v="2013-06-05T00:00:00"/>
    <n v="19"/>
    <n v="3"/>
    <n v="8"/>
    <n v="14"/>
  </r>
  <r>
    <x v="14"/>
    <n v="280000"/>
    <x v="0"/>
    <x v="0"/>
    <d v="2013-06-05T00:00:00"/>
    <n v="18"/>
    <n v="0"/>
    <n v="9"/>
    <n v="9"/>
  </r>
  <r>
    <x v="15"/>
    <n v="310000"/>
    <x v="0"/>
    <x v="0"/>
    <d v="2013-06-05T00:00:00"/>
    <n v="24"/>
    <n v="0"/>
    <n v="6"/>
    <n v="18"/>
  </r>
  <r>
    <x v="16"/>
    <n v="270000"/>
    <x v="0"/>
    <x v="0"/>
    <d v="2013-06-05T00:00:00"/>
    <n v="37"/>
    <n v="0"/>
    <n v="4"/>
    <n v="33"/>
  </r>
  <r>
    <x v="17"/>
    <n v="245000"/>
    <x v="0"/>
    <x v="0"/>
    <d v="2013-06-05T00:00:00"/>
    <n v="12"/>
    <n v="0"/>
    <n v="10"/>
    <n v="2"/>
  </r>
  <r>
    <x v="18"/>
    <n v="200000"/>
    <x v="0"/>
    <x v="0"/>
    <d v="2013-06-05T00:00:00"/>
    <n v="15"/>
    <n v="1"/>
    <n v="14"/>
    <n v="2"/>
  </r>
  <r>
    <x v="19"/>
    <n v="190000"/>
    <x v="0"/>
    <x v="0"/>
    <d v="2013-06-05T00:00:00"/>
    <n v="47"/>
    <n v="2"/>
    <n v="1"/>
    <n v="48"/>
  </r>
  <r>
    <x v="20"/>
    <n v="220000"/>
    <x v="0"/>
    <x v="0"/>
    <d v="2013-06-05T00:00:00"/>
    <n v="26"/>
    <n v="2"/>
    <n v="2"/>
    <n v="26"/>
  </r>
  <r>
    <x v="21"/>
    <n v="190000"/>
    <x v="0"/>
    <x v="0"/>
    <d v="2013-06-05T00:00:00"/>
    <n v="37"/>
    <n v="0"/>
    <n v="2"/>
    <n v="35"/>
  </r>
  <r>
    <x v="22"/>
    <n v="170000"/>
    <x v="0"/>
    <x v="0"/>
    <d v="2013-06-05T00:00:00"/>
    <n v="47"/>
    <n v="1"/>
    <n v="0"/>
    <n v="48"/>
  </r>
  <r>
    <x v="23"/>
    <n v="280000"/>
    <x v="0"/>
    <x v="0"/>
    <d v="2013-06-05T00:00:00"/>
    <n v="15"/>
    <n v="0"/>
    <n v="1"/>
    <n v="14"/>
  </r>
  <r>
    <x v="24"/>
    <n v="230000"/>
    <x v="0"/>
    <x v="0"/>
    <d v="2013-06-05T00:00:00"/>
    <n v="38"/>
    <n v="0"/>
    <n v="3"/>
    <n v="35"/>
  </r>
  <r>
    <x v="25"/>
    <n v="245000"/>
    <x v="0"/>
    <x v="0"/>
    <d v="2013-06-05T00:00:00"/>
    <n v="42"/>
    <n v="0"/>
    <n v="1"/>
    <n v="41"/>
  </r>
  <r>
    <x v="26"/>
    <n v="200000"/>
    <x v="0"/>
    <x v="0"/>
    <d v="2013-06-05T00:00:00"/>
    <n v="48"/>
    <n v="0"/>
    <n v="0"/>
    <n v="48"/>
  </r>
  <r>
    <x v="27"/>
    <n v="165000"/>
    <x v="0"/>
    <x v="0"/>
    <d v="2013-06-05T00:00:00"/>
    <n v="23"/>
    <n v="0"/>
    <n v="6"/>
    <n v="17"/>
  </r>
  <r>
    <x v="28"/>
    <n v="165000"/>
    <x v="0"/>
    <x v="0"/>
    <d v="2013-06-05T00:00:00"/>
    <n v="28"/>
    <n v="0"/>
    <n v="1"/>
    <n v="27"/>
  </r>
  <r>
    <x v="29"/>
    <n v="230000"/>
    <x v="0"/>
    <x v="0"/>
    <d v="2013-06-05T00:00:00"/>
    <n v="21"/>
    <n v="0"/>
    <n v="0"/>
    <n v="21"/>
  </r>
  <r>
    <x v="30"/>
    <n v="145000"/>
    <x v="0"/>
    <x v="0"/>
    <d v="2013-06-05T00:00:00"/>
    <n v="13"/>
    <n v="0"/>
    <n v="0"/>
    <n v="13"/>
  </r>
  <r>
    <x v="31"/>
    <n v="230000"/>
    <x v="0"/>
    <x v="0"/>
    <d v="2013-06-05T00:00:00"/>
    <n v="33"/>
    <n v="0"/>
    <n v="0"/>
    <n v="33"/>
  </r>
  <r>
    <x v="32"/>
    <n v="300000"/>
    <x v="0"/>
    <x v="0"/>
    <d v="2013-06-05T00:00:00"/>
    <n v="30"/>
    <n v="0"/>
    <n v="0"/>
    <n v="30"/>
  </r>
  <r>
    <x v="33"/>
    <n v="285000"/>
    <x v="0"/>
    <x v="0"/>
    <d v="2013-06-05T00:00:00"/>
    <n v="42"/>
    <n v="0"/>
    <n v="0"/>
    <n v="42"/>
  </r>
  <r>
    <x v="34"/>
    <n v="140000"/>
    <x v="0"/>
    <x v="0"/>
    <d v="2013-06-05T00:00:00"/>
    <n v="42"/>
    <n v="0"/>
    <n v="0"/>
    <n v="42"/>
  </r>
  <r>
    <x v="35"/>
    <n v="220000"/>
    <x v="0"/>
    <x v="0"/>
    <d v="2013-06-05T00:00:00"/>
    <n v="47"/>
    <n v="0"/>
    <n v="0"/>
    <n v="47"/>
  </r>
  <r>
    <x v="0"/>
    <n v="230000"/>
    <x v="1"/>
    <x v="1"/>
    <d v="2013-06-09T00:00:00"/>
    <n v="38"/>
    <n v="4"/>
    <n v="0"/>
    <n v="71"/>
  </r>
  <r>
    <x v="1"/>
    <n v="225000"/>
    <x v="1"/>
    <x v="1"/>
    <d v="2013-06-09T00:00:00"/>
    <n v="49"/>
    <n v="0"/>
    <n v="21"/>
    <n v="31"/>
  </r>
  <r>
    <x v="36"/>
    <n v="230000"/>
    <x v="1"/>
    <x v="1"/>
    <d v="2013-06-09T00:00:00"/>
    <n v="46"/>
    <n v="0"/>
    <n v="0"/>
    <n v="46"/>
  </r>
  <r>
    <x v="3"/>
    <n v="240000"/>
    <x v="1"/>
    <x v="1"/>
    <d v="2013-06-09T00:00:00"/>
    <n v="28"/>
    <n v="0"/>
    <n v="9"/>
    <n v="52"/>
  </r>
  <r>
    <x v="4"/>
    <n v="240000"/>
    <x v="1"/>
    <x v="1"/>
    <d v="2013-06-09T00:00:00"/>
    <n v="15"/>
    <n v="0"/>
    <n v="7"/>
    <n v="49"/>
  </r>
  <r>
    <x v="5"/>
    <n v="230000"/>
    <x v="1"/>
    <x v="1"/>
    <d v="2013-06-09T00:00:00"/>
    <n v="14"/>
    <n v="4"/>
    <n v="13"/>
    <n v="30"/>
  </r>
  <r>
    <x v="6"/>
    <n v="230000"/>
    <x v="1"/>
    <x v="1"/>
    <d v="2013-06-09T00:00:00"/>
    <n v="50"/>
    <n v="2"/>
    <n v="22"/>
    <n v="41"/>
  </r>
  <r>
    <x v="7"/>
    <n v="480000"/>
    <x v="1"/>
    <x v="1"/>
    <d v="2013-06-09T00:00:00"/>
    <n v="13"/>
    <n v="3"/>
    <n v="1"/>
    <n v="61"/>
  </r>
  <r>
    <x v="8"/>
    <n v="230000"/>
    <x v="1"/>
    <x v="1"/>
    <d v="2013-06-09T00:00:00"/>
    <n v="16"/>
    <n v="0"/>
    <n v="21"/>
    <n v="-3"/>
  </r>
  <r>
    <x v="9"/>
    <n v="180000"/>
    <x v="1"/>
    <x v="1"/>
    <d v="2013-06-09T00:00:00"/>
    <n v="34"/>
    <n v="0"/>
    <n v="3"/>
    <n v="66"/>
  </r>
  <r>
    <x v="10"/>
    <n v="220000"/>
    <x v="1"/>
    <x v="1"/>
    <d v="2013-06-09T00:00:00"/>
    <n v="25"/>
    <n v="0"/>
    <n v="2"/>
    <n v="66"/>
  </r>
  <r>
    <x v="11"/>
    <n v="320000"/>
    <x v="1"/>
    <x v="1"/>
    <d v="2013-06-09T00:00:00"/>
    <n v="24"/>
    <n v="2"/>
    <n v="4"/>
    <n v="62"/>
  </r>
  <r>
    <x v="12"/>
    <n v="300000"/>
    <x v="1"/>
    <x v="1"/>
    <d v="2013-06-09T00:00:00"/>
    <n v="40"/>
    <n v="2"/>
    <n v="0"/>
    <n v="77"/>
  </r>
  <r>
    <x v="13"/>
    <n v="310000"/>
    <x v="1"/>
    <x v="1"/>
    <d v="2013-06-09T00:00:00"/>
    <n v="15"/>
    <n v="3"/>
    <n v="8"/>
    <n v="24"/>
  </r>
  <r>
    <x v="14"/>
    <n v="280000"/>
    <x v="1"/>
    <x v="1"/>
    <d v="2013-06-09T00:00:00"/>
    <n v="45"/>
    <n v="0"/>
    <n v="9"/>
    <n v="45"/>
  </r>
  <r>
    <x v="15"/>
    <n v="310000"/>
    <x v="1"/>
    <x v="1"/>
    <d v="2013-06-09T00:00:00"/>
    <n v="10"/>
    <n v="0"/>
    <n v="6"/>
    <n v="22"/>
  </r>
  <r>
    <x v="16"/>
    <n v="270000"/>
    <x v="1"/>
    <x v="1"/>
    <d v="2013-06-09T00:00:00"/>
    <n v="10"/>
    <n v="0"/>
    <n v="4"/>
    <n v="39"/>
  </r>
  <r>
    <x v="17"/>
    <n v="245000"/>
    <x v="1"/>
    <x v="1"/>
    <d v="2013-06-09T00:00:00"/>
    <n v="12"/>
    <n v="0"/>
    <n v="10"/>
    <n v="4"/>
  </r>
  <r>
    <x v="18"/>
    <n v="200000"/>
    <x v="1"/>
    <x v="1"/>
    <d v="2013-06-09T00:00:00"/>
    <n v="28"/>
    <n v="1"/>
    <n v="14"/>
    <n v="17"/>
  </r>
  <r>
    <x v="19"/>
    <n v="190000"/>
    <x v="1"/>
    <x v="1"/>
    <d v="2013-06-09T00:00:00"/>
    <n v="19"/>
    <n v="2"/>
    <n v="1"/>
    <n v="68"/>
  </r>
  <r>
    <x v="20"/>
    <n v="220000"/>
    <x v="1"/>
    <x v="1"/>
    <d v="2013-06-09T00:00:00"/>
    <n v="36"/>
    <n v="2"/>
    <n v="2"/>
    <n v="62"/>
  </r>
  <r>
    <x v="21"/>
    <n v="190000"/>
    <x v="1"/>
    <x v="1"/>
    <d v="2013-06-09T00:00:00"/>
    <n v="47"/>
    <n v="0"/>
    <n v="2"/>
    <n v="80"/>
  </r>
  <r>
    <x v="22"/>
    <n v="170000"/>
    <x v="1"/>
    <x v="1"/>
    <d v="2013-06-09T00:00:00"/>
    <n v="43"/>
    <n v="1"/>
    <n v="0"/>
    <n v="92"/>
  </r>
  <r>
    <x v="23"/>
    <n v="280000"/>
    <x v="1"/>
    <x v="1"/>
    <d v="2013-06-09T00:00:00"/>
    <n v="15"/>
    <n v="0"/>
    <n v="1"/>
    <n v="28"/>
  </r>
  <r>
    <x v="24"/>
    <n v="230000"/>
    <x v="1"/>
    <x v="1"/>
    <d v="2013-06-09T00:00:00"/>
    <n v="50"/>
    <n v="0"/>
    <n v="3"/>
    <n v="82"/>
  </r>
  <r>
    <x v="25"/>
    <n v="245000"/>
    <x v="1"/>
    <x v="1"/>
    <d v="2013-06-09T00:00:00"/>
    <n v="30"/>
    <n v="0"/>
    <n v="1"/>
    <n v="70"/>
  </r>
  <r>
    <x v="26"/>
    <n v="200000"/>
    <x v="1"/>
    <x v="1"/>
    <d v="2013-06-09T00:00:00"/>
    <n v="44"/>
    <n v="0"/>
    <n v="0"/>
    <n v="92"/>
  </r>
  <r>
    <x v="27"/>
    <n v="165000"/>
    <x v="1"/>
    <x v="1"/>
    <d v="2013-06-09T00:00:00"/>
    <n v="49"/>
    <n v="0"/>
    <n v="6"/>
    <n v="60"/>
  </r>
  <r>
    <x v="28"/>
    <n v="165000"/>
    <x v="1"/>
    <x v="1"/>
    <d v="2013-06-09T00:00:00"/>
    <n v="23"/>
    <n v="0"/>
    <n v="1"/>
    <n v="49"/>
  </r>
  <r>
    <x v="29"/>
    <n v="230000"/>
    <x v="1"/>
    <x v="1"/>
    <d v="2013-06-09T00:00:00"/>
    <n v="14"/>
    <n v="0"/>
    <n v="0"/>
    <n v="35"/>
  </r>
  <r>
    <x v="30"/>
    <n v="145000"/>
    <x v="1"/>
    <x v="1"/>
    <d v="2013-06-09T00:00:00"/>
    <n v="28"/>
    <n v="0"/>
    <n v="0"/>
    <n v="41"/>
  </r>
  <r>
    <x v="31"/>
    <n v="230000"/>
    <x v="1"/>
    <x v="1"/>
    <d v="2013-06-09T00:00:00"/>
    <n v="40"/>
    <n v="0"/>
    <n v="0"/>
    <n v="73"/>
  </r>
  <r>
    <x v="32"/>
    <n v="300000"/>
    <x v="1"/>
    <x v="1"/>
    <d v="2013-06-09T00:00:00"/>
    <n v="34"/>
    <n v="0"/>
    <n v="0"/>
    <n v="64"/>
  </r>
  <r>
    <x v="33"/>
    <n v="285000"/>
    <x v="1"/>
    <x v="1"/>
    <d v="2013-06-09T00:00:00"/>
    <n v="27"/>
    <n v="0"/>
    <n v="0"/>
    <n v="69"/>
  </r>
  <r>
    <x v="34"/>
    <n v="140000"/>
    <x v="1"/>
    <x v="1"/>
    <d v="2013-06-09T00:00:00"/>
    <n v="21"/>
    <n v="0"/>
    <n v="0"/>
    <n v="63"/>
  </r>
  <r>
    <x v="35"/>
    <n v="220000"/>
    <x v="1"/>
    <x v="1"/>
    <d v="2013-06-09T00:00:00"/>
    <n v="38"/>
    <n v="0"/>
    <n v="0"/>
    <n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7" applyNumberFormats="0" applyBorderFormats="0" applyFontFormats="0" applyPatternFormats="0" applyAlignmentFormats="0" applyWidthHeightFormats="1" dataCaption="Значения" showError="1" updatedVersion="4" minRefreshableVersion="3" useAutoFormatting="1" rowGrandTotals="0" colGrandTotals="0" itemPrintTitles="1" createdVersion="4" indent="0" outline="1" outlineData="1" multipleFieldFilters="0">
  <location ref="G6:H35" firstHeaderRow="1" firstDataRow="1" firstDataCol="1" rowPageCount="2" colPageCount="1"/>
  <pivotFields count="10">
    <pivotField axis="axisRow" showAll="0" measureFilter="1" sortType="ascending">
      <items count="38">
        <item x="24"/>
        <item x="29"/>
        <item x="0"/>
        <item x="26"/>
        <item x="1"/>
        <item x="30"/>
        <item x="31"/>
        <item x="2"/>
        <item x="3"/>
        <item x="4"/>
        <item x="5"/>
        <item x="6"/>
        <item x="7"/>
        <item x="8"/>
        <item x="9"/>
        <item x="11"/>
        <item x="10"/>
        <item x="12"/>
        <item x="32"/>
        <item x="33"/>
        <item x="13"/>
        <item x="14"/>
        <item x="15"/>
        <item x="16"/>
        <item x="34"/>
        <item x="35"/>
        <item x="17"/>
        <item x="25"/>
        <item x="19"/>
        <item x="27"/>
        <item x="20"/>
        <item x="21"/>
        <item x="22"/>
        <item x="28"/>
        <item x="18"/>
        <item x="23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65" multipleItemSelectionAllowed="1" showAll="0" defaultSubtotal="0">
      <items count="2">
        <item x="0"/>
        <item x="1"/>
      </items>
    </pivotField>
    <pivotField axis="axisPage" numFmtId="165" multipleItemSelectionAllowed="1" showAll="0" defaultSubtotal="0">
      <items count="2">
        <item x="0"/>
        <item x="1"/>
      </items>
    </pivotField>
    <pivotField numFmtId="165" showAll="0" defaultSubtotal="0"/>
    <pivotField showAll="0"/>
    <pivotField showAll="0"/>
    <pivotField showAll="0"/>
    <pivotField showAll="0"/>
    <pivotField dataField="1" dragToRow="0" dragToCol="0" dragToPage="0" showAll="0" defaultSubtotal="0"/>
  </pivotFields>
  <rowFields count="1">
    <field x="0"/>
  </rowFields>
  <rowItems count="29">
    <i>
      <x v="18"/>
    </i>
    <i>
      <x v="1"/>
    </i>
    <i>
      <x v="19"/>
    </i>
    <i>
      <x v="2"/>
    </i>
    <i>
      <x v="24"/>
    </i>
    <i>
      <x v="5"/>
    </i>
    <i>
      <x v="25"/>
    </i>
    <i>
      <x v="36"/>
    </i>
    <i>
      <x v="32"/>
    </i>
    <i>
      <x v="3"/>
    </i>
    <i>
      <x v="17"/>
    </i>
    <i>
      <x v="6"/>
    </i>
    <i>
      <x v="7"/>
    </i>
    <i>
      <x v="27"/>
    </i>
    <i>
      <x v="28"/>
    </i>
    <i>
      <x v="12"/>
    </i>
    <i>
      <x v="33"/>
    </i>
    <i>
      <x v="31"/>
    </i>
    <i>
      <x v="16"/>
    </i>
    <i>
      <x v="30"/>
    </i>
    <i>
      <x v="35"/>
    </i>
    <i>
      <x/>
    </i>
    <i>
      <x v="14"/>
    </i>
    <i>
      <x v="15"/>
    </i>
    <i>
      <x v="29"/>
    </i>
    <i>
      <x v="23"/>
    </i>
    <i>
      <x v="9"/>
    </i>
    <i>
      <x v="8"/>
    </i>
    <i>
      <x v="21"/>
    </i>
  </rowItems>
  <colItems count="1">
    <i/>
  </colItems>
  <pageFields count="2">
    <pageField fld="2" hier="-1"/>
    <pageField fld="3" hier="-1"/>
  </pageFields>
  <dataFields count="1">
    <dataField name="&lt;= 30%" fld="9" baseField="0" baseItem="0" numFmtId="9"/>
  </dataFields>
  <formats count="3">
    <format dxfId="50">
      <pivotArea outline="0" collapsedLevelsAreSubtotals="1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</formats>
  <pivotTableStyleInfo name="PivotStyleMedium9" showRowHeaders="1" showColHeaders="1" showRowStripes="0" showColStripes="0" showLastColumn="1"/>
  <filters count="1">
    <filter fld="0" type="valueLessThanOrEqual" evalOrder="-1" id="2" iMeasureFld="0">
      <autoFilter ref="A1">
        <filterColumn colId="0">
          <customFilters>
            <customFilter operator="lessThanOrEqual" val="0.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6:E43" firstHeaderRow="1" firstDataRow="1" firstDataCol="1" rowPageCount="2" colPageCount="1"/>
  <pivotFields count="10">
    <pivotField axis="axisRow" showAll="0" sortType="ascending">
      <items count="38">
        <item x="24"/>
        <item x="29"/>
        <item x="0"/>
        <item x="26"/>
        <item x="1"/>
        <item x="30"/>
        <item x="31"/>
        <item x="2"/>
        <item x="3"/>
        <item x="4"/>
        <item x="5"/>
        <item x="6"/>
        <item x="7"/>
        <item x="8"/>
        <item x="9"/>
        <item x="11"/>
        <item x="10"/>
        <item x="12"/>
        <item x="32"/>
        <item x="33"/>
        <item x="13"/>
        <item x="14"/>
        <item x="15"/>
        <item x="16"/>
        <item x="34"/>
        <item x="35"/>
        <item x="17"/>
        <item x="25"/>
        <item x="19"/>
        <item x="27"/>
        <item x="20"/>
        <item x="21"/>
        <item x="22"/>
        <item x="28"/>
        <item x="18"/>
        <item x="23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65" multipleItemSelectionAllowed="1" showAll="0" defaultSubtotal="0">
      <items count="2">
        <item h="1" x="0"/>
        <item x="1"/>
      </items>
    </pivotField>
    <pivotField axis="axisPage" numFmtId="165" multipleItemSelectionAllowed="1" showAll="0" defaultSubtotal="0">
      <items count="2">
        <item h="1" x="0"/>
        <item x="1"/>
      </items>
    </pivotField>
    <pivotField numFmtId="165" showAll="0" defaultSubtotal="0"/>
    <pivotField showAll="0"/>
    <pivotField showAll="0"/>
    <pivotField dataField="1" showAll="0"/>
    <pivotField showAll="0"/>
    <pivotField dragToRow="0" dragToCol="0" dragToPage="0" showAll="0" defaultSubtotal="0"/>
  </pivotFields>
  <rowFields count="1">
    <field x="0"/>
  </rowFields>
  <rowItems count="37">
    <i>
      <x v="18"/>
    </i>
    <i>
      <x v="19"/>
    </i>
    <i>
      <x v="1"/>
    </i>
    <i>
      <x v="3"/>
    </i>
    <i>
      <x v="36"/>
    </i>
    <i>
      <x v="5"/>
    </i>
    <i>
      <x v="6"/>
    </i>
    <i>
      <x v="2"/>
    </i>
    <i>
      <x v="25"/>
    </i>
    <i>
      <x v="32"/>
    </i>
    <i>
      <x v="17"/>
    </i>
    <i>
      <x v="24"/>
    </i>
    <i>
      <x v="33"/>
    </i>
    <i>
      <x v="27"/>
    </i>
    <i>
      <x v="12"/>
    </i>
    <i>
      <x v="28"/>
    </i>
    <i>
      <x v="35"/>
    </i>
    <i>
      <x v="16"/>
    </i>
    <i>
      <x v="30"/>
    </i>
    <i>
      <x v="31"/>
    </i>
    <i>
      <x v="14"/>
    </i>
    <i>
      <x/>
    </i>
    <i>
      <x v="23"/>
    </i>
    <i>
      <x v="15"/>
    </i>
    <i>
      <x v="22"/>
    </i>
    <i>
      <x v="29"/>
    </i>
    <i>
      <x v="9"/>
    </i>
    <i>
      <x v="20"/>
    </i>
    <i>
      <x v="21"/>
    </i>
    <i>
      <x v="8"/>
    </i>
    <i>
      <x v="26"/>
    </i>
    <i>
      <x v="10"/>
    </i>
    <i>
      <x v="34"/>
    </i>
    <i>
      <x v="4"/>
    </i>
    <i>
      <x v="13"/>
    </i>
    <i>
      <x v="11"/>
    </i>
    <i t="grand">
      <x/>
    </i>
  </rowItems>
  <colItems count="1">
    <i/>
  </colItems>
  <pageFields count="2">
    <pageField fld="2" hier="-1"/>
    <pageField fld="3" hier="-1"/>
  </pageFields>
  <dataFields count="1">
    <dataField name="Возрастание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6:B43" firstHeaderRow="1" firstDataRow="1" firstDataCol="1" rowPageCount="2" colPageCount="1"/>
  <pivotFields count="10">
    <pivotField axis="axisRow" showAll="0" sortType="descending">
      <items count="38">
        <item x="24"/>
        <item x="29"/>
        <item x="0"/>
        <item x="26"/>
        <item x="1"/>
        <item x="30"/>
        <item x="31"/>
        <item x="2"/>
        <item x="3"/>
        <item x="4"/>
        <item x="5"/>
        <item x="6"/>
        <item x="7"/>
        <item x="8"/>
        <item x="9"/>
        <item x="11"/>
        <item x="10"/>
        <item x="12"/>
        <item x="32"/>
        <item x="33"/>
        <item x="13"/>
        <item x="14"/>
        <item x="15"/>
        <item x="16"/>
        <item x="34"/>
        <item x="35"/>
        <item x="17"/>
        <item x="25"/>
        <item x="19"/>
        <item x="27"/>
        <item x="20"/>
        <item x="21"/>
        <item x="22"/>
        <item x="28"/>
        <item x="18"/>
        <item x="23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65" multipleItemSelectionAllowed="1" showAll="0" defaultSubtotal="0">
      <items count="2">
        <item x="0"/>
        <item h="1" x="1"/>
      </items>
    </pivotField>
    <pivotField axis="axisPage" numFmtId="165" multipleItemSelectionAllowed="1" showAll="0" defaultSubtotal="0">
      <items count="2">
        <item x="0"/>
        <item h="1" x="1"/>
      </items>
    </pivotField>
    <pivotField numFmtId="165" showAll="0" defaultSubtotal="0"/>
    <pivotField showAll="0"/>
    <pivotField showAll="0"/>
    <pivotField dataField="1" showAll="0"/>
    <pivotField showAll="0"/>
    <pivotField dragToRow="0" dragToCol="0" dragToPage="0" showAll="0" defaultSubtotal="0"/>
  </pivotFields>
  <rowFields count="1">
    <field x="0"/>
  </rowFields>
  <rowItems count="37">
    <i>
      <x v="11"/>
    </i>
    <i>
      <x v="4"/>
    </i>
    <i>
      <x v="13"/>
    </i>
    <i>
      <x v="34"/>
    </i>
    <i>
      <x v="10"/>
    </i>
    <i>
      <x v="26"/>
    </i>
    <i>
      <x v="21"/>
    </i>
    <i>
      <x v="8"/>
    </i>
    <i>
      <x v="20"/>
    </i>
    <i>
      <x v="9"/>
    </i>
    <i>
      <x v="29"/>
    </i>
    <i>
      <x v="22"/>
    </i>
    <i>
      <x v="23"/>
    </i>
    <i>
      <x v="15"/>
    </i>
    <i>
      <x v="14"/>
    </i>
    <i>
      <x/>
    </i>
    <i>
      <x v="31"/>
    </i>
    <i>
      <x v="30"/>
    </i>
    <i>
      <x v="16"/>
    </i>
    <i>
      <x v="7"/>
    </i>
    <i>
      <x v="35"/>
    </i>
    <i>
      <x v="33"/>
    </i>
    <i>
      <x v="27"/>
    </i>
    <i>
      <x v="28"/>
    </i>
    <i>
      <x v="12"/>
    </i>
    <i>
      <x v="19"/>
    </i>
    <i>
      <x v="32"/>
    </i>
    <i>
      <x v="5"/>
    </i>
    <i>
      <x v="6"/>
    </i>
    <i>
      <x v="18"/>
    </i>
    <i>
      <x v="3"/>
    </i>
    <i>
      <x v="1"/>
    </i>
    <i>
      <x v="2"/>
    </i>
    <i>
      <x v="24"/>
    </i>
    <i>
      <x v="25"/>
    </i>
    <i>
      <x v="17"/>
    </i>
    <i t="grand">
      <x/>
    </i>
  </rowItems>
  <colItems count="1">
    <i/>
  </colItems>
  <pageFields count="2">
    <pageField fld="2" hier="-1"/>
    <pageField fld="3" hier="-1"/>
  </pageFields>
  <dataFields count="1">
    <dataField name="Убывание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178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R30" sqref="R30"/>
    </sheetView>
  </sheetViews>
  <sheetFormatPr defaultRowHeight="15" x14ac:dyDescent="0.25"/>
  <cols>
    <col min="1" max="1" width="13.85546875" customWidth="1"/>
    <col min="2" max="5" width="12.140625" customWidth="1"/>
    <col min="7" max="7" width="12.140625" customWidth="1"/>
    <col min="9" max="9" width="12.140625" customWidth="1"/>
    <col min="11" max="11" width="12.140625" customWidth="1"/>
    <col min="13" max="13" width="12.140625" customWidth="1"/>
    <col min="15" max="15" width="12.140625" customWidth="1"/>
    <col min="16" max="16" width="14.42578125" customWidth="1"/>
  </cols>
  <sheetData>
    <row r="1" spans="1:16" ht="15" customHeight="1" x14ac:dyDescent="0.25"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" customHeight="1" x14ac:dyDescent="0.25"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54" customHeight="1" x14ac:dyDescent="0.25">
      <c r="A3" s="1" t="s">
        <v>48</v>
      </c>
      <c r="B3" s="1" t="s">
        <v>19</v>
      </c>
      <c r="C3" s="2" t="s">
        <v>25</v>
      </c>
      <c r="D3" s="2" t="s">
        <v>59</v>
      </c>
      <c r="E3" s="2" t="s">
        <v>58</v>
      </c>
      <c r="F3" s="2" t="s">
        <v>20</v>
      </c>
      <c r="G3" s="3" t="s">
        <v>49</v>
      </c>
      <c r="H3" s="2" t="s">
        <v>21</v>
      </c>
      <c r="I3" s="3" t="s">
        <v>49</v>
      </c>
      <c r="J3" s="2" t="s">
        <v>22</v>
      </c>
      <c r="K3" s="3" t="s">
        <v>49</v>
      </c>
      <c r="L3" s="2" t="s">
        <v>23</v>
      </c>
      <c r="M3" s="3" t="s">
        <v>49</v>
      </c>
      <c r="N3" s="2" t="s">
        <v>24</v>
      </c>
      <c r="O3" s="3" t="s">
        <v>49</v>
      </c>
      <c r="P3" s="2" t="s">
        <v>26</v>
      </c>
    </row>
    <row r="4" spans="1:16" ht="21.75" customHeight="1" x14ac:dyDescent="0.25">
      <c r="A4" s="6">
        <f ca="1">SUMPRODUCT((MATCH(Столбец,Столбец,)=ROW(Столбец)-ROW())*С_фильтром)</f>
        <v>4</v>
      </c>
      <c r="B4" s="6">
        <f t="array" aca="1" ref="B4" ca="1">SUMPRODUCT(--(MATCH(IF(С_фильтром,Столбец),IF(С_фильтром,Столбец),)=ROW(Столбец)-ROW()))-1</f>
        <v>35</v>
      </c>
      <c r="C4" s="6"/>
      <c r="D4" s="6"/>
      <c r="E4" s="6"/>
      <c r="F4" s="6">
        <f ca="1">SUBTOTAL(9,Столбец)</f>
        <v>464</v>
      </c>
      <c r="G4" s="7">
        <f ca="1">SUBTOTAL(9,Столбец)</f>
        <v>118490000</v>
      </c>
      <c r="H4" s="6">
        <f ca="1">SUBTOTAL(9,Столбец)</f>
        <v>330</v>
      </c>
      <c r="I4" s="7">
        <f ca="1">SUBTOTAL(9,Столбец)</f>
        <v>78280000</v>
      </c>
      <c r="J4" s="6">
        <f ca="1">SUBTOTAL(9,Столбец)</f>
        <v>54</v>
      </c>
      <c r="K4" s="7">
        <f ca="1">SUBTOTAL(9,Столбец)</f>
        <v>14200000</v>
      </c>
      <c r="L4" s="6">
        <f ca="1">SUBTOTAL(9,Столбец)</f>
        <v>344</v>
      </c>
      <c r="M4" s="7">
        <f ca="1">SUBTOTAL(9,Столбец)</f>
        <v>81510000</v>
      </c>
      <c r="N4" s="6">
        <f ca="1">SUBTOTAL(9,Столбец)</f>
        <v>396</v>
      </c>
      <c r="O4" s="7">
        <f ca="1">SUBTOTAL(9,Столбец)</f>
        <v>101060000</v>
      </c>
      <c r="P4" s="2"/>
    </row>
    <row r="5" spans="1:16" x14ac:dyDescent="0.25">
      <c r="A5" t="s">
        <v>42</v>
      </c>
      <c r="B5" t="s">
        <v>43</v>
      </c>
      <c r="C5" s="9">
        <f ca="1">INDEX(Цена,MATCH(B5,Товар,))</f>
        <v>230000</v>
      </c>
      <c r="D5" s="17">
        <v>41426</v>
      </c>
      <c r="E5" s="17">
        <f>D5+6</f>
        <v>41432</v>
      </c>
      <c r="F5" s="9">
        <v>4</v>
      </c>
      <c r="G5" s="10">
        <f ca="1">C5*F5</f>
        <v>920000</v>
      </c>
      <c r="H5" s="9">
        <v>0</v>
      </c>
      <c r="I5" s="10">
        <f ca="1">H5*C5</f>
        <v>0</v>
      </c>
      <c r="J5" s="11">
        <v>4</v>
      </c>
      <c r="K5" s="10">
        <f ca="1">J5*C5</f>
        <v>920000</v>
      </c>
      <c r="L5" s="9">
        <v>0</v>
      </c>
      <c r="M5" s="10">
        <f ca="1">L5*C5</f>
        <v>0</v>
      </c>
      <c r="N5" s="9">
        <f>F5+H5-J5-L5</f>
        <v>0</v>
      </c>
      <c r="O5" s="10">
        <f ca="1">N5*C5</f>
        <v>0</v>
      </c>
    </row>
    <row r="6" spans="1:16" x14ac:dyDescent="0.25">
      <c r="A6" t="s">
        <v>42</v>
      </c>
      <c r="B6" t="s">
        <v>3</v>
      </c>
      <c r="C6" s="9">
        <f ca="1">INDEX(Цена,MATCH(B6,Товар,))</f>
        <v>225000</v>
      </c>
      <c r="D6" s="17">
        <v>41426</v>
      </c>
      <c r="E6" s="17">
        <f t="shared" ref="E6:E69" si="0">D6+6</f>
        <v>41432</v>
      </c>
      <c r="F6" s="9">
        <v>0</v>
      </c>
      <c r="G6" s="10">
        <f t="shared" ref="G6:G28" ca="1" si="1">C6*F6</f>
        <v>0</v>
      </c>
      <c r="H6" s="9">
        <v>8</v>
      </c>
      <c r="I6" s="10">
        <f t="shared" ref="I6:I28" ca="1" si="2">H6*C6</f>
        <v>1800000</v>
      </c>
      <c r="J6" s="11">
        <v>0</v>
      </c>
      <c r="K6" s="10">
        <f t="shared" ref="K6:K28" ca="1" si="3">J6*C6</f>
        <v>0</v>
      </c>
      <c r="L6" s="9">
        <v>8</v>
      </c>
      <c r="M6" s="10">
        <f t="shared" ref="M6:M28" ca="1" si="4">L6*C6</f>
        <v>1800000</v>
      </c>
      <c r="N6" s="9">
        <f t="shared" ref="N6:N69" si="5">F6+H6-J6-L6</f>
        <v>0</v>
      </c>
      <c r="O6" s="10">
        <f t="shared" ref="O6:O28" ca="1" si="6">N6*C6</f>
        <v>0</v>
      </c>
    </row>
    <row r="7" spans="1:16" x14ac:dyDescent="0.25">
      <c r="A7" t="s">
        <v>42</v>
      </c>
      <c r="B7" t="s">
        <v>45</v>
      </c>
      <c r="C7" s="9">
        <f ca="1">INDEX(Цена,MATCH(B7,Товар,))</f>
        <v>230000</v>
      </c>
      <c r="D7" s="17">
        <v>41426</v>
      </c>
      <c r="E7" s="17">
        <f t="shared" si="0"/>
        <v>41432</v>
      </c>
      <c r="F7" s="9">
        <v>2</v>
      </c>
      <c r="G7" s="10"/>
      <c r="H7" s="9">
        <v>0</v>
      </c>
      <c r="I7" s="10"/>
      <c r="J7" s="11">
        <v>1</v>
      </c>
      <c r="K7" s="10"/>
      <c r="L7" s="9">
        <v>1</v>
      </c>
      <c r="M7" s="10"/>
      <c r="N7" s="9">
        <f t="shared" si="5"/>
        <v>0</v>
      </c>
      <c r="O7" s="10"/>
    </row>
    <row r="8" spans="1:16" x14ac:dyDescent="0.25">
      <c r="A8" t="s">
        <v>42</v>
      </c>
      <c r="B8" t="s">
        <v>4</v>
      </c>
      <c r="C8" s="9">
        <f ca="1">INDEX(Цена,MATCH(B8,Товар,))</f>
        <v>240000</v>
      </c>
      <c r="D8" s="17">
        <v>41426</v>
      </c>
      <c r="E8" s="17">
        <f t="shared" si="0"/>
        <v>41432</v>
      </c>
      <c r="F8" s="9">
        <v>3</v>
      </c>
      <c r="G8" s="10">
        <f t="shared" ca="1" si="1"/>
        <v>720000</v>
      </c>
      <c r="H8" s="9">
        <v>0</v>
      </c>
      <c r="I8" s="10">
        <f t="shared" ca="1" si="2"/>
        <v>0</v>
      </c>
      <c r="J8" s="11">
        <v>0</v>
      </c>
      <c r="K8" s="10">
        <f t="shared" ca="1" si="3"/>
        <v>0</v>
      </c>
      <c r="L8" s="9">
        <v>3</v>
      </c>
      <c r="M8" s="10">
        <f t="shared" ca="1" si="4"/>
        <v>720000</v>
      </c>
      <c r="N8" s="9">
        <f t="shared" si="5"/>
        <v>0</v>
      </c>
      <c r="O8" s="10">
        <f t="shared" ca="1" si="6"/>
        <v>0</v>
      </c>
    </row>
    <row r="9" spans="1:16" x14ac:dyDescent="0.25">
      <c r="A9" t="s">
        <v>42</v>
      </c>
      <c r="B9" t="s">
        <v>2</v>
      </c>
      <c r="C9" s="9">
        <f ca="1">INDEX(Цена,MATCH(B9,Товар,))</f>
        <v>240000</v>
      </c>
      <c r="D9" s="17">
        <v>41426</v>
      </c>
      <c r="E9" s="17">
        <f t="shared" si="0"/>
        <v>41432</v>
      </c>
      <c r="F9" s="9">
        <v>3</v>
      </c>
      <c r="G9" s="10">
        <f t="shared" ca="1" si="1"/>
        <v>720000</v>
      </c>
      <c r="H9" s="9">
        <v>0</v>
      </c>
      <c r="I9" s="10">
        <f t="shared" ca="1" si="2"/>
        <v>0</v>
      </c>
      <c r="J9" s="11">
        <v>0</v>
      </c>
      <c r="K9" s="10">
        <f t="shared" ca="1" si="3"/>
        <v>0</v>
      </c>
      <c r="L9" s="9">
        <v>3</v>
      </c>
      <c r="M9" s="10">
        <f t="shared" ca="1" si="4"/>
        <v>720000</v>
      </c>
      <c r="N9" s="9">
        <f t="shared" si="5"/>
        <v>0</v>
      </c>
      <c r="O9" s="10">
        <f t="shared" ca="1" si="6"/>
        <v>0</v>
      </c>
    </row>
    <row r="10" spans="1:16" x14ac:dyDescent="0.25">
      <c r="A10" t="s">
        <v>42</v>
      </c>
      <c r="B10" t="s">
        <v>5</v>
      </c>
      <c r="C10" s="9">
        <f ca="1">INDEX(Цена,MATCH(B10,Товар,))</f>
        <v>230000</v>
      </c>
      <c r="D10" s="17">
        <v>41426</v>
      </c>
      <c r="E10" s="17">
        <f t="shared" si="0"/>
        <v>41432</v>
      </c>
      <c r="F10" s="9">
        <v>5</v>
      </c>
      <c r="G10" s="10">
        <f t="shared" ca="1" si="1"/>
        <v>1150000</v>
      </c>
      <c r="H10" s="9">
        <v>0</v>
      </c>
      <c r="I10" s="10">
        <f t="shared" ca="1" si="2"/>
        <v>0</v>
      </c>
      <c r="J10" s="11">
        <v>1</v>
      </c>
      <c r="K10" s="10">
        <f t="shared" ca="1" si="3"/>
        <v>230000</v>
      </c>
      <c r="L10" s="9">
        <v>3</v>
      </c>
      <c r="M10" s="10">
        <f t="shared" ca="1" si="4"/>
        <v>690000</v>
      </c>
      <c r="N10" s="9">
        <f t="shared" si="5"/>
        <v>1</v>
      </c>
      <c r="O10" s="10">
        <f t="shared" ca="1" si="6"/>
        <v>230000</v>
      </c>
    </row>
    <row r="11" spans="1:16" x14ac:dyDescent="0.25">
      <c r="A11" t="s">
        <v>42</v>
      </c>
      <c r="B11" t="s">
        <v>6</v>
      </c>
      <c r="C11" s="9">
        <f ca="1">INDEX(Цена,MATCH(B11,Товар,))</f>
        <v>230000</v>
      </c>
      <c r="D11" s="17">
        <v>41426</v>
      </c>
      <c r="E11" s="17">
        <f t="shared" si="0"/>
        <v>41432</v>
      </c>
      <c r="F11" s="9">
        <v>4</v>
      </c>
      <c r="G11" s="10">
        <f t="shared" ca="1" si="1"/>
        <v>920000</v>
      </c>
      <c r="H11" s="9">
        <v>0</v>
      </c>
      <c r="I11" s="10">
        <f t="shared" ca="1" si="2"/>
        <v>0</v>
      </c>
      <c r="J11" s="11">
        <v>1</v>
      </c>
      <c r="K11" s="10">
        <f t="shared" ca="1" si="3"/>
        <v>230000</v>
      </c>
      <c r="L11" s="9">
        <v>2</v>
      </c>
      <c r="M11" s="10">
        <f t="shared" ca="1" si="4"/>
        <v>460000</v>
      </c>
      <c r="N11" s="9">
        <f t="shared" si="5"/>
        <v>1</v>
      </c>
      <c r="O11" s="10">
        <f t="shared" ca="1" si="6"/>
        <v>230000</v>
      </c>
    </row>
    <row r="12" spans="1:16" x14ac:dyDescent="0.25">
      <c r="A12" t="s">
        <v>42</v>
      </c>
      <c r="B12" t="s">
        <v>7</v>
      </c>
      <c r="C12" s="9">
        <f ca="1">INDEX(Цена,MATCH(B12,Товар,))</f>
        <v>480000</v>
      </c>
      <c r="D12" s="17">
        <v>41426</v>
      </c>
      <c r="E12" s="17">
        <f t="shared" si="0"/>
        <v>41432</v>
      </c>
      <c r="F12" s="9">
        <v>3</v>
      </c>
      <c r="G12" s="10">
        <f t="shared" ca="1" si="1"/>
        <v>1440000</v>
      </c>
      <c r="H12" s="9">
        <v>0</v>
      </c>
      <c r="I12" s="10">
        <f t="shared" ca="1" si="2"/>
        <v>0</v>
      </c>
      <c r="J12" s="11">
        <v>3</v>
      </c>
      <c r="K12" s="10">
        <f t="shared" ca="1" si="3"/>
        <v>1440000</v>
      </c>
      <c r="L12" s="9">
        <v>0</v>
      </c>
      <c r="M12" s="10">
        <f t="shared" ca="1" si="4"/>
        <v>0</v>
      </c>
      <c r="N12" s="9">
        <f t="shared" si="5"/>
        <v>0</v>
      </c>
      <c r="O12" s="10">
        <f t="shared" ca="1" si="6"/>
        <v>0</v>
      </c>
    </row>
    <row r="13" spans="1:16" x14ac:dyDescent="0.25">
      <c r="A13" t="s">
        <v>42</v>
      </c>
      <c r="B13" t="s">
        <v>8</v>
      </c>
      <c r="C13" s="9">
        <f ca="1">INDEX(Цена,MATCH(B13,Товар,))</f>
        <v>230000</v>
      </c>
      <c r="D13" s="17">
        <v>41426</v>
      </c>
      <c r="E13" s="17">
        <f t="shared" si="0"/>
        <v>41432</v>
      </c>
      <c r="F13" s="9">
        <v>0</v>
      </c>
      <c r="G13" s="10">
        <f t="shared" ca="1" si="1"/>
        <v>0</v>
      </c>
      <c r="H13" s="9">
        <v>6</v>
      </c>
      <c r="I13" s="10">
        <f t="shared" ca="1" si="2"/>
        <v>1380000</v>
      </c>
      <c r="J13" s="11">
        <v>0</v>
      </c>
      <c r="K13" s="10">
        <f t="shared" ca="1" si="3"/>
        <v>0</v>
      </c>
      <c r="L13" s="9">
        <v>6</v>
      </c>
      <c r="M13" s="10">
        <f t="shared" ca="1" si="4"/>
        <v>1380000</v>
      </c>
      <c r="N13" s="9">
        <f t="shared" si="5"/>
        <v>0</v>
      </c>
      <c r="O13" s="10">
        <f t="shared" ca="1" si="6"/>
        <v>0</v>
      </c>
    </row>
    <row r="14" spans="1:16" x14ac:dyDescent="0.25">
      <c r="A14" t="s">
        <v>42</v>
      </c>
      <c r="B14" t="s">
        <v>41</v>
      </c>
      <c r="C14" s="9">
        <f ca="1">INDEX(Цена,MATCH(B14,Товар,))</f>
        <v>180000</v>
      </c>
      <c r="D14" s="17">
        <v>41426</v>
      </c>
      <c r="E14" s="17">
        <f t="shared" si="0"/>
        <v>41432</v>
      </c>
      <c r="F14" s="9">
        <v>3</v>
      </c>
      <c r="G14" s="10">
        <f t="shared" ca="1" si="1"/>
        <v>540000</v>
      </c>
      <c r="H14" s="9">
        <v>0</v>
      </c>
      <c r="I14" s="10">
        <f t="shared" ca="1" si="2"/>
        <v>0</v>
      </c>
      <c r="J14" s="11">
        <v>0</v>
      </c>
      <c r="K14" s="10">
        <f t="shared" ca="1" si="3"/>
        <v>0</v>
      </c>
      <c r="L14" s="9">
        <v>1</v>
      </c>
      <c r="M14" s="10">
        <f t="shared" ca="1" si="4"/>
        <v>180000</v>
      </c>
      <c r="N14" s="9">
        <f t="shared" si="5"/>
        <v>2</v>
      </c>
      <c r="O14" s="10">
        <f t="shared" ca="1" si="6"/>
        <v>360000</v>
      </c>
    </row>
    <row r="15" spans="1:16" x14ac:dyDescent="0.25">
      <c r="A15" t="s">
        <v>42</v>
      </c>
      <c r="B15" t="s">
        <v>30</v>
      </c>
      <c r="C15" s="9">
        <f ca="1">INDEX(Цена,MATCH(B15,Товар,))</f>
        <v>220000</v>
      </c>
      <c r="D15" s="17">
        <v>41426</v>
      </c>
      <c r="E15" s="17">
        <f t="shared" si="0"/>
        <v>41432</v>
      </c>
      <c r="F15" s="9">
        <v>3</v>
      </c>
      <c r="G15" s="10">
        <f t="shared" ca="1" si="1"/>
        <v>660000</v>
      </c>
      <c r="H15" s="9">
        <v>0</v>
      </c>
      <c r="I15" s="10">
        <f t="shared" ca="1" si="2"/>
        <v>0</v>
      </c>
      <c r="J15" s="11">
        <v>0</v>
      </c>
      <c r="K15" s="10">
        <f t="shared" ca="1" si="3"/>
        <v>0</v>
      </c>
      <c r="L15" s="9">
        <v>0</v>
      </c>
      <c r="M15" s="10">
        <f t="shared" ca="1" si="4"/>
        <v>0</v>
      </c>
      <c r="N15" s="9">
        <f t="shared" si="5"/>
        <v>3</v>
      </c>
      <c r="O15" s="10">
        <f t="shared" ca="1" si="6"/>
        <v>660000</v>
      </c>
    </row>
    <row r="16" spans="1:16" x14ac:dyDescent="0.25">
      <c r="A16" t="s">
        <v>42</v>
      </c>
      <c r="B16" t="s">
        <v>1</v>
      </c>
      <c r="C16" s="9">
        <f ca="1">INDEX(Цена,MATCH(B16,Товар,))</f>
        <v>320000</v>
      </c>
      <c r="D16" s="17">
        <v>41426</v>
      </c>
      <c r="E16" s="17">
        <f t="shared" si="0"/>
        <v>41432</v>
      </c>
      <c r="F16" s="9">
        <v>3</v>
      </c>
      <c r="G16" s="10">
        <f t="shared" ca="1" si="1"/>
        <v>960000</v>
      </c>
      <c r="H16" s="9">
        <v>0</v>
      </c>
      <c r="I16" s="10">
        <f t="shared" ca="1" si="2"/>
        <v>0</v>
      </c>
      <c r="J16" s="11">
        <v>2</v>
      </c>
      <c r="K16" s="10">
        <f t="shared" ca="1" si="3"/>
        <v>640000</v>
      </c>
      <c r="L16" s="9">
        <v>1</v>
      </c>
      <c r="M16" s="10">
        <f t="shared" ca="1" si="4"/>
        <v>320000</v>
      </c>
      <c r="N16" s="9">
        <f t="shared" si="5"/>
        <v>0</v>
      </c>
      <c r="O16" s="10">
        <f t="shared" ca="1" si="6"/>
        <v>0</v>
      </c>
    </row>
    <row r="17" spans="1:15" x14ac:dyDescent="0.25">
      <c r="A17" t="s">
        <v>42</v>
      </c>
      <c r="B17" t="s">
        <v>9</v>
      </c>
      <c r="C17" s="9">
        <f ca="1">INDEX(Цена,MATCH(B17,Товар,))</f>
        <v>300000</v>
      </c>
      <c r="D17" s="17">
        <v>41426</v>
      </c>
      <c r="E17" s="17">
        <f t="shared" si="0"/>
        <v>41432</v>
      </c>
      <c r="F17" s="9">
        <v>2</v>
      </c>
      <c r="G17" s="10">
        <f t="shared" ca="1" si="1"/>
        <v>600000</v>
      </c>
      <c r="H17" s="9">
        <v>0</v>
      </c>
      <c r="I17" s="10">
        <f t="shared" ca="1" si="2"/>
        <v>0</v>
      </c>
      <c r="J17" s="11">
        <v>2</v>
      </c>
      <c r="K17" s="10">
        <f t="shared" ca="1" si="3"/>
        <v>600000</v>
      </c>
      <c r="L17" s="9">
        <v>0</v>
      </c>
      <c r="M17" s="10">
        <f t="shared" ca="1" si="4"/>
        <v>0</v>
      </c>
      <c r="N17" s="9">
        <f t="shared" si="5"/>
        <v>0</v>
      </c>
      <c r="O17" s="10">
        <f t="shared" ca="1" si="6"/>
        <v>0</v>
      </c>
    </row>
    <row r="18" spans="1:15" x14ac:dyDescent="0.25">
      <c r="A18" t="s">
        <v>42</v>
      </c>
      <c r="B18" t="s">
        <v>0</v>
      </c>
      <c r="C18" s="9">
        <f ca="1">INDEX(Цена,MATCH(B18,Товар,))</f>
        <v>310000</v>
      </c>
      <c r="D18" s="17">
        <v>41426</v>
      </c>
      <c r="E18" s="17">
        <f t="shared" si="0"/>
        <v>41432</v>
      </c>
      <c r="F18" s="9">
        <v>4</v>
      </c>
      <c r="G18" s="10">
        <f t="shared" ca="1" si="1"/>
        <v>1240000</v>
      </c>
      <c r="H18" s="9">
        <v>2</v>
      </c>
      <c r="I18" s="10">
        <f t="shared" ca="1" si="2"/>
        <v>620000</v>
      </c>
      <c r="J18" s="11">
        <v>3</v>
      </c>
      <c r="K18" s="10">
        <f t="shared" ca="1" si="3"/>
        <v>930000</v>
      </c>
      <c r="L18" s="9">
        <v>1</v>
      </c>
      <c r="M18" s="10">
        <f t="shared" ca="1" si="4"/>
        <v>310000</v>
      </c>
      <c r="N18" s="9">
        <f t="shared" si="5"/>
        <v>2</v>
      </c>
      <c r="O18" s="10">
        <f t="shared" ca="1" si="6"/>
        <v>620000</v>
      </c>
    </row>
    <row r="19" spans="1:15" x14ac:dyDescent="0.25">
      <c r="A19" t="s">
        <v>42</v>
      </c>
      <c r="B19" t="s">
        <v>10</v>
      </c>
      <c r="C19" s="9">
        <f ca="1">INDEX(Цена,MATCH(B19,Товар,))</f>
        <v>280000</v>
      </c>
      <c r="D19" s="17">
        <v>41426</v>
      </c>
      <c r="E19" s="17">
        <f t="shared" si="0"/>
        <v>41432</v>
      </c>
      <c r="F19" s="9">
        <v>2</v>
      </c>
      <c r="G19" s="10">
        <f t="shared" ca="1" si="1"/>
        <v>560000</v>
      </c>
      <c r="H19" s="9">
        <v>0</v>
      </c>
      <c r="I19" s="10">
        <f ca="1">H19*C19</f>
        <v>0</v>
      </c>
      <c r="J19" s="11">
        <v>0</v>
      </c>
      <c r="K19" s="10">
        <f t="shared" ca="1" si="3"/>
        <v>0</v>
      </c>
      <c r="L19" s="9">
        <v>1</v>
      </c>
      <c r="M19" s="10">
        <f t="shared" ca="1" si="4"/>
        <v>280000</v>
      </c>
      <c r="N19" s="9">
        <f t="shared" si="5"/>
        <v>1</v>
      </c>
      <c r="O19" s="10">
        <f t="shared" ca="1" si="6"/>
        <v>280000</v>
      </c>
    </row>
    <row r="20" spans="1:15" x14ac:dyDescent="0.25">
      <c r="A20" t="s">
        <v>42</v>
      </c>
      <c r="B20" t="s">
        <v>11</v>
      </c>
      <c r="C20" s="9">
        <f ca="1">INDEX(Цена,MATCH(B20,Товар,))</f>
        <v>310000</v>
      </c>
      <c r="D20" s="17">
        <v>41426</v>
      </c>
      <c r="E20" s="17">
        <f t="shared" si="0"/>
        <v>41432</v>
      </c>
      <c r="F20" s="9">
        <v>4</v>
      </c>
      <c r="G20" s="10">
        <f t="shared" ca="1" si="1"/>
        <v>1240000</v>
      </c>
      <c r="H20" s="9">
        <v>0</v>
      </c>
      <c r="I20" s="10">
        <f t="shared" ca="1" si="2"/>
        <v>0</v>
      </c>
      <c r="J20" s="11">
        <v>0</v>
      </c>
      <c r="K20" s="10">
        <f t="shared" ca="1" si="3"/>
        <v>0</v>
      </c>
      <c r="L20" s="9">
        <v>1</v>
      </c>
      <c r="M20" s="10">
        <f t="shared" ca="1" si="4"/>
        <v>310000</v>
      </c>
      <c r="N20" s="9">
        <f t="shared" si="5"/>
        <v>3</v>
      </c>
      <c r="O20" s="10">
        <f t="shared" ca="1" si="6"/>
        <v>930000</v>
      </c>
    </row>
    <row r="21" spans="1:15" x14ac:dyDescent="0.25">
      <c r="A21" t="s">
        <v>42</v>
      </c>
      <c r="B21" t="s">
        <v>12</v>
      </c>
      <c r="C21" s="9">
        <f ca="1">INDEX(Цена,MATCH(B21,Товар,))</f>
        <v>270000</v>
      </c>
      <c r="D21" s="17">
        <v>41426</v>
      </c>
      <c r="E21" s="17">
        <f t="shared" si="0"/>
        <v>41432</v>
      </c>
      <c r="F21" s="9">
        <v>4</v>
      </c>
      <c r="G21" s="10">
        <f t="shared" ca="1" si="1"/>
        <v>1080000</v>
      </c>
      <c r="H21" s="9">
        <v>0</v>
      </c>
      <c r="I21" s="10">
        <f t="shared" ca="1" si="2"/>
        <v>0</v>
      </c>
      <c r="J21" s="11">
        <v>0</v>
      </c>
      <c r="K21" s="10">
        <f t="shared" ca="1" si="3"/>
        <v>0</v>
      </c>
      <c r="L21" s="9">
        <v>3</v>
      </c>
      <c r="M21" s="10">
        <f t="shared" ca="1" si="4"/>
        <v>810000</v>
      </c>
      <c r="N21" s="9">
        <f t="shared" si="5"/>
        <v>1</v>
      </c>
      <c r="O21" s="10">
        <f t="shared" ca="1" si="6"/>
        <v>270000</v>
      </c>
    </row>
    <row r="22" spans="1:15" x14ac:dyDescent="0.25">
      <c r="A22" t="s">
        <v>42</v>
      </c>
      <c r="B22" t="s">
        <v>29</v>
      </c>
      <c r="C22" s="9">
        <f ca="1">INDEX(Цена,MATCH(B22,Товар,))</f>
        <v>245000</v>
      </c>
      <c r="D22" s="17">
        <v>41426</v>
      </c>
      <c r="E22" s="17">
        <f t="shared" si="0"/>
        <v>41432</v>
      </c>
      <c r="F22" s="9">
        <v>0</v>
      </c>
      <c r="G22" s="10">
        <f t="shared" ca="1" si="1"/>
        <v>0</v>
      </c>
      <c r="H22" s="9">
        <v>4</v>
      </c>
      <c r="I22" s="10">
        <f t="shared" ca="1" si="2"/>
        <v>980000</v>
      </c>
      <c r="J22" s="11">
        <v>0</v>
      </c>
      <c r="K22" s="10">
        <f t="shared" ca="1" si="3"/>
        <v>0</v>
      </c>
      <c r="L22" s="9">
        <v>2</v>
      </c>
      <c r="M22" s="10">
        <f t="shared" ca="1" si="4"/>
        <v>490000</v>
      </c>
      <c r="N22" s="9">
        <f t="shared" si="5"/>
        <v>2</v>
      </c>
      <c r="O22" s="10">
        <f t="shared" ca="1" si="6"/>
        <v>490000</v>
      </c>
    </row>
    <row r="23" spans="1:15" x14ac:dyDescent="0.25">
      <c r="A23" t="s">
        <v>42</v>
      </c>
      <c r="B23" t="s">
        <v>13</v>
      </c>
      <c r="C23" s="9">
        <f ca="1">INDEX(Цена,MATCH(B23,Товар,))</f>
        <v>200000</v>
      </c>
      <c r="D23" s="17">
        <v>41426</v>
      </c>
      <c r="E23" s="17">
        <f t="shared" si="0"/>
        <v>41432</v>
      </c>
      <c r="F23" s="9">
        <v>4</v>
      </c>
      <c r="G23" s="10">
        <f t="shared" ca="1" si="1"/>
        <v>800000</v>
      </c>
      <c r="H23" s="9">
        <v>3</v>
      </c>
      <c r="I23" s="10">
        <f t="shared" ca="1" si="2"/>
        <v>600000</v>
      </c>
      <c r="J23" s="11">
        <v>0</v>
      </c>
      <c r="K23" s="10">
        <f t="shared" ca="1" si="3"/>
        <v>0</v>
      </c>
      <c r="L23" s="9">
        <v>3</v>
      </c>
      <c r="M23" s="10">
        <f t="shared" ca="1" si="4"/>
        <v>600000</v>
      </c>
      <c r="N23" s="9">
        <f t="shared" si="5"/>
        <v>4</v>
      </c>
      <c r="O23" s="10">
        <f t="shared" ca="1" si="6"/>
        <v>800000</v>
      </c>
    </row>
    <row r="24" spans="1:15" x14ac:dyDescent="0.25">
      <c r="A24" t="s">
        <v>42</v>
      </c>
      <c r="B24" t="s">
        <v>44</v>
      </c>
      <c r="C24" s="9">
        <f ca="1">INDEX(Цена,MATCH(B24,Товар,))</f>
        <v>190000</v>
      </c>
      <c r="D24" s="17">
        <v>41426</v>
      </c>
      <c r="E24" s="17">
        <f t="shared" si="0"/>
        <v>41432</v>
      </c>
      <c r="F24" s="9">
        <v>3</v>
      </c>
      <c r="G24" s="10">
        <f t="shared" ca="1" si="1"/>
        <v>570000</v>
      </c>
      <c r="H24" s="9">
        <v>0</v>
      </c>
      <c r="I24" s="10">
        <f t="shared" ca="1" si="2"/>
        <v>0</v>
      </c>
      <c r="J24" s="11">
        <v>2</v>
      </c>
      <c r="K24" s="10">
        <f t="shared" ca="1" si="3"/>
        <v>380000</v>
      </c>
      <c r="L24" s="9">
        <v>1</v>
      </c>
      <c r="M24" s="10">
        <f t="shared" ca="1" si="4"/>
        <v>190000</v>
      </c>
      <c r="N24" s="9">
        <f t="shared" si="5"/>
        <v>0</v>
      </c>
      <c r="O24" s="10">
        <f t="shared" ca="1" si="6"/>
        <v>0</v>
      </c>
    </row>
    <row r="25" spans="1:15" x14ac:dyDescent="0.25">
      <c r="A25" t="s">
        <v>42</v>
      </c>
      <c r="B25" t="s">
        <v>16</v>
      </c>
      <c r="C25" s="9">
        <f ca="1">INDEX(Цена,MATCH(B25,Товар,))</f>
        <v>220000</v>
      </c>
      <c r="D25" s="17">
        <v>41426</v>
      </c>
      <c r="E25" s="17">
        <f t="shared" si="0"/>
        <v>41432</v>
      </c>
      <c r="F25" s="9">
        <v>2</v>
      </c>
      <c r="G25" s="10">
        <f t="shared" ca="1" si="1"/>
        <v>440000</v>
      </c>
      <c r="H25" s="9">
        <v>0</v>
      </c>
      <c r="I25" s="10">
        <f t="shared" ca="1" si="2"/>
        <v>0</v>
      </c>
      <c r="J25" s="11">
        <v>2</v>
      </c>
      <c r="K25" s="10">
        <f t="shared" ca="1" si="3"/>
        <v>440000</v>
      </c>
      <c r="L25" s="9">
        <v>0</v>
      </c>
      <c r="M25" s="10">
        <f t="shared" ca="1" si="4"/>
        <v>0</v>
      </c>
      <c r="N25" s="9">
        <f t="shared" si="5"/>
        <v>0</v>
      </c>
      <c r="O25" s="10">
        <f t="shared" ca="1" si="6"/>
        <v>0</v>
      </c>
    </row>
    <row r="26" spans="1:15" x14ac:dyDescent="0.25">
      <c r="A26" t="s">
        <v>42</v>
      </c>
      <c r="B26" t="s">
        <v>31</v>
      </c>
      <c r="C26" s="9">
        <f ca="1">INDEX(Цена,MATCH(B26,Товар,))</f>
        <v>190000</v>
      </c>
      <c r="D26" s="17">
        <v>41426</v>
      </c>
      <c r="E26" s="17">
        <f t="shared" si="0"/>
        <v>41432</v>
      </c>
      <c r="F26" s="9">
        <v>0</v>
      </c>
      <c r="G26" s="10">
        <f t="shared" ca="1" si="1"/>
        <v>0</v>
      </c>
      <c r="H26" s="9">
        <v>3</v>
      </c>
      <c r="I26" s="10">
        <f t="shared" ca="1" si="2"/>
        <v>570000</v>
      </c>
      <c r="J26" s="11">
        <v>0</v>
      </c>
      <c r="K26" s="10">
        <f t="shared" ca="1" si="3"/>
        <v>0</v>
      </c>
      <c r="L26" s="9">
        <v>1</v>
      </c>
      <c r="M26" s="10">
        <f t="shared" ca="1" si="4"/>
        <v>190000</v>
      </c>
      <c r="N26" s="9">
        <f t="shared" si="5"/>
        <v>2</v>
      </c>
      <c r="O26" s="10">
        <f t="shared" ca="1" si="6"/>
        <v>380000</v>
      </c>
    </row>
    <row r="27" spans="1:15" x14ac:dyDescent="0.25">
      <c r="A27" t="s">
        <v>42</v>
      </c>
      <c r="B27" t="s">
        <v>17</v>
      </c>
      <c r="C27" s="9">
        <f ca="1">INDEX(Цена,MATCH(B27,Товар,))</f>
        <v>170000</v>
      </c>
      <c r="D27" s="17">
        <v>41426</v>
      </c>
      <c r="E27" s="17">
        <f t="shared" si="0"/>
        <v>41432</v>
      </c>
      <c r="F27" s="9">
        <v>1</v>
      </c>
      <c r="G27" s="10">
        <f t="shared" ca="1" si="1"/>
        <v>170000</v>
      </c>
      <c r="H27" s="9">
        <v>0</v>
      </c>
      <c r="I27" s="10">
        <f t="shared" ca="1" si="2"/>
        <v>0</v>
      </c>
      <c r="J27" s="11">
        <v>1</v>
      </c>
      <c r="K27" s="10">
        <f t="shared" ca="1" si="3"/>
        <v>170000</v>
      </c>
      <c r="L27" s="9">
        <v>0</v>
      </c>
      <c r="M27" s="10">
        <f t="shared" ca="1" si="4"/>
        <v>0</v>
      </c>
      <c r="N27" s="9">
        <f t="shared" si="5"/>
        <v>0</v>
      </c>
      <c r="O27" s="10">
        <f t="shared" ca="1" si="6"/>
        <v>0</v>
      </c>
    </row>
    <row r="28" spans="1:15" x14ac:dyDescent="0.25">
      <c r="A28" t="s">
        <v>42</v>
      </c>
      <c r="B28" t="s">
        <v>14</v>
      </c>
      <c r="C28" s="9">
        <f ca="1">INDEX(Цена,MATCH(B28,Товар,))</f>
        <v>280000</v>
      </c>
      <c r="D28" s="17">
        <v>41426</v>
      </c>
      <c r="E28" s="17">
        <f t="shared" si="0"/>
        <v>41432</v>
      </c>
      <c r="F28" s="9">
        <v>2</v>
      </c>
      <c r="G28" s="10">
        <f t="shared" ca="1" si="1"/>
        <v>560000</v>
      </c>
      <c r="H28" s="9">
        <v>0</v>
      </c>
      <c r="I28" s="10">
        <f t="shared" ca="1" si="2"/>
        <v>0</v>
      </c>
      <c r="J28" s="11">
        <v>0</v>
      </c>
      <c r="K28" s="10">
        <f t="shared" ca="1" si="3"/>
        <v>0</v>
      </c>
      <c r="L28" s="9">
        <v>0</v>
      </c>
      <c r="M28" s="10">
        <f t="shared" ca="1" si="4"/>
        <v>0</v>
      </c>
      <c r="N28" s="9">
        <f t="shared" si="5"/>
        <v>2</v>
      </c>
      <c r="O28" s="10">
        <f t="shared" ca="1" si="6"/>
        <v>560000</v>
      </c>
    </row>
    <row r="29" spans="1:15" x14ac:dyDescent="0.25">
      <c r="A29" t="s">
        <v>46</v>
      </c>
      <c r="B29" t="s">
        <v>33</v>
      </c>
      <c r="C29" s="9">
        <f ca="1">INDEX(Цена,MATCH(B29,Товар,))</f>
        <v>230000</v>
      </c>
      <c r="D29" s="17">
        <v>41426</v>
      </c>
      <c r="E29" s="17">
        <f t="shared" si="0"/>
        <v>41432</v>
      </c>
      <c r="F29" s="9">
        <v>2</v>
      </c>
      <c r="G29" s="10">
        <f ca="1">C29*F29</f>
        <v>460000</v>
      </c>
      <c r="H29" s="9">
        <v>0</v>
      </c>
      <c r="I29" s="10">
        <f ca="1">H29*C29</f>
        <v>0</v>
      </c>
      <c r="J29" s="11">
        <v>0</v>
      </c>
      <c r="K29" s="10">
        <f ca="1">J29*C29</f>
        <v>0</v>
      </c>
      <c r="L29" s="9">
        <v>2</v>
      </c>
      <c r="M29" s="10">
        <f ca="1">L29*C29</f>
        <v>460000</v>
      </c>
      <c r="N29" s="9">
        <f t="shared" si="5"/>
        <v>0</v>
      </c>
      <c r="O29" s="10">
        <f ca="1">N29*C29</f>
        <v>0</v>
      </c>
    </row>
    <row r="30" spans="1:15" x14ac:dyDescent="0.25">
      <c r="A30" t="s">
        <v>46</v>
      </c>
      <c r="B30" t="s">
        <v>40</v>
      </c>
      <c r="C30" s="9">
        <f ca="1">INDEX(Цена,MATCH(B30,Товар,))</f>
        <v>245000</v>
      </c>
      <c r="D30" s="17">
        <v>41426</v>
      </c>
      <c r="E30" s="17">
        <f t="shared" si="0"/>
        <v>41432</v>
      </c>
      <c r="F30" s="9">
        <v>2</v>
      </c>
      <c r="G30" s="10">
        <f t="shared" ref="G30:G42" ca="1" si="7">C30*F30</f>
        <v>490000</v>
      </c>
      <c r="H30" s="9">
        <v>0</v>
      </c>
      <c r="I30" s="10">
        <f t="shared" ref="I30:I42" ca="1" si="8">H30*C30</f>
        <v>0</v>
      </c>
      <c r="J30" s="11">
        <v>0</v>
      </c>
      <c r="K30" s="10">
        <f t="shared" ref="K30:K42" ca="1" si="9">J30*C30</f>
        <v>0</v>
      </c>
      <c r="L30" s="9">
        <v>1</v>
      </c>
      <c r="M30" s="10">
        <f t="shared" ref="M30:M42" ca="1" si="10">L30*C30</f>
        <v>245000</v>
      </c>
      <c r="N30" s="9">
        <f t="shared" si="5"/>
        <v>1</v>
      </c>
      <c r="O30" s="10">
        <f t="shared" ref="O30:O42" ca="1" si="11">N30*C30</f>
        <v>245000</v>
      </c>
    </row>
    <row r="31" spans="1:15" x14ac:dyDescent="0.25">
      <c r="A31" t="s">
        <v>46</v>
      </c>
      <c r="B31" t="s">
        <v>47</v>
      </c>
      <c r="C31" s="9">
        <f ca="1">INDEX(Цена,MATCH(B31,Товар,))</f>
        <v>200000</v>
      </c>
      <c r="D31" s="17">
        <v>41426</v>
      </c>
      <c r="E31" s="17">
        <f t="shared" si="0"/>
        <v>41432</v>
      </c>
      <c r="F31" s="9">
        <v>2</v>
      </c>
      <c r="G31" s="10">
        <f t="shared" ca="1" si="7"/>
        <v>400000</v>
      </c>
      <c r="H31" s="9">
        <v>0</v>
      </c>
      <c r="I31" s="10">
        <f t="shared" ca="1" si="8"/>
        <v>0</v>
      </c>
      <c r="J31" s="11">
        <v>0</v>
      </c>
      <c r="K31" s="10">
        <f t="shared" ca="1" si="9"/>
        <v>0</v>
      </c>
      <c r="L31" s="9">
        <v>0</v>
      </c>
      <c r="M31" s="10">
        <f t="shared" ca="1" si="10"/>
        <v>0</v>
      </c>
      <c r="N31" s="9">
        <f t="shared" si="5"/>
        <v>2</v>
      </c>
      <c r="O31" s="10">
        <f t="shared" ca="1" si="11"/>
        <v>400000</v>
      </c>
    </row>
    <row r="32" spans="1:15" x14ac:dyDescent="0.25">
      <c r="A32" t="s">
        <v>46</v>
      </c>
      <c r="B32" t="s">
        <v>4</v>
      </c>
      <c r="C32" s="9">
        <f ca="1">INDEX(Цена,MATCH(B32,Товар,))</f>
        <v>240000</v>
      </c>
      <c r="D32" s="17">
        <v>41426</v>
      </c>
      <c r="E32" s="17">
        <f t="shared" si="0"/>
        <v>41432</v>
      </c>
      <c r="F32" s="9">
        <v>1</v>
      </c>
      <c r="G32" s="10">
        <f t="shared" ca="1" si="7"/>
        <v>240000</v>
      </c>
      <c r="H32" s="9">
        <v>0</v>
      </c>
      <c r="I32" s="10">
        <f t="shared" ca="1" si="8"/>
        <v>0</v>
      </c>
      <c r="J32" s="11">
        <v>0</v>
      </c>
      <c r="K32" s="10">
        <f t="shared" ca="1" si="9"/>
        <v>0</v>
      </c>
      <c r="L32" s="9">
        <v>1</v>
      </c>
      <c r="M32" s="10">
        <f t="shared" ca="1" si="10"/>
        <v>240000</v>
      </c>
      <c r="N32" s="9">
        <f t="shared" si="5"/>
        <v>0</v>
      </c>
      <c r="O32" s="10">
        <f t="shared" ca="1" si="11"/>
        <v>0</v>
      </c>
    </row>
    <row r="33" spans="1:15" x14ac:dyDescent="0.25">
      <c r="A33" t="s">
        <v>46</v>
      </c>
      <c r="B33" t="s">
        <v>5</v>
      </c>
      <c r="C33" s="9">
        <f ca="1">INDEX(Цена,MATCH(B33,Товар,))</f>
        <v>230000</v>
      </c>
      <c r="D33" s="17">
        <v>41426</v>
      </c>
      <c r="E33" s="17">
        <f t="shared" si="0"/>
        <v>41432</v>
      </c>
      <c r="F33" s="9">
        <v>3</v>
      </c>
      <c r="G33" s="10">
        <f t="shared" ca="1" si="7"/>
        <v>690000</v>
      </c>
      <c r="H33" s="9">
        <v>0</v>
      </c>
      <c r="I33" s="10">
        <f t="shared" ca="1" si="8"/>
        <v>0</v>
      </c>
      <c r="J33" s="11">
        <v>0</v>
      </c>
      <c r="K33" s="10">
        <f t="shared" ca="1" si="9"/>
        <v>0</v>
      </c>
      <c r="L33" s="9">
        <v>1</v>
      </c>
      <c r="M33" s="10">
        <f t="shared" ca="1" si="10"/>
        <v>230000</v>
      </c>
      <c r="N33" s="9">
        <f t="shared" si="5"/>
        <v>2</v>
      </c>
      <c r="O33" s="10">
        <f t="shared" ca="1" si="11"/>
        <v>460000</v>
      </c>
    </row>
    <row r="34" spans="1:15" x14ac:dyDescent="0.25">
      <c r="A34" t="s">
        <v>46</v>
      </c>
      <c r="B34" t="s">
        <v>6</v>
      </c>
      <c r="C34" s="9">
        <f ca="1">INDEX(Цена,MATCH(B34,Товар,))</f>
        <v>230000</v>
      </c>
      <c r="D34" s="17">
        <v>41426</v>
      </c>
      <c r="E34" s="17">
        <f t="shared" si="0"/>
        <v>41432</v>
      </c>
      <c r="F34" s="9">
        <v>6</v>
      </c>
      <c r="G34" s="10">
        <f t="shared" ca="1" si="7"/>
        <v>1380000</v>
      </c>
      <c r="H34" s="9">
        <v>0</v>
      </c>
      <c r="I34" s="10">
        <f t="shared" ca="1" si="8"/>
        <v>0</v>
      </c>
      <c r="J34" s="11">
        <v>0</v>
      </c>
      <c r="K34" s="10">
        <f t="shared" ca="1" si="9"/>
        <v>0</v>
      </c>
      <c r="L34" s="9">
        <v>4</v>
      </c>
      <c r="M34" s="10">
        <f t="shared" ca="1" si="10"/>
        <v>920000</v>
      </c>
      <c r="N34" s="9">
        <f t="shared" si="5"/>
        <v>2</v>
      </c>
      <c r="O34" s="10">
        <f t="shared" ca="1" si="11"/>
        <v>460000</v>
      </c>
    </row>
    <row r="35" spans="1:15" x14ac:dyDescent="0.25">
      <c r="A35" t="s">
        <v>46</v>
      </c>
      <c r="B35" t="s">
        <v>8</v>
      </c>
      <c r="C35" s="9">
        <f ca="1">INDEX(Цена,MATCH(B35,Товар,))</f>
        <v>230000</v>
      </c>
      <c r="D35" s="17">
        <v>41426</v>
      </c>
      <c r="E35" s="17">
        <f t="shared" si="0"/>
        <v>41432</v>
      </c>
      <c r="F35" s="9">
        <v>0</v>
      </c>
      <c r="G35" s="10">
        <f t="shared" ca="1" si="7"/>
        <v>0</v>
      </c>
      <c r="H35" s="9">
        <v>6</v>
      </c>
      <c r="I35" s="10">
        <f t="shared" ca="1" si="8"/>
        <v>1380000</v>
      </c>
      <c r="J35" s="11">
        <v>0</v>
      </c>
      <c r="K35" s="10">
        <f t="shared" ca="1" si="9"/>
        <v>0</v>
      </c>
      <c r="L35" s="9">
        <v>3</v>
      </c>
      <c r="M35" s="10">
        <f t="shared" ca="1" si="10"/>
        <v>690000</v>
      </c>
      <c r="N35" s="9">
        <f t="shared" si="5"/>
        <v>3</v>
      </c>
      <c r="O35" s="10">
        <f t="shared" ca="1" si="11"/>
        <v>690000</v>
      </c>
    </row>
    <row r="36" spans="1:15" x14ac:dyDescent="0.25">
      <c r="A36" t="s">
        <v>46</v>
      </c>
      <c r="B36" t="s">
        <v>30</v>
      </c>
      <c r="C36" s="9">
        <f ca="1">INDEX(Цена,MATCH(B36,Товар,))</f>
        <v>220000</v>
      </c>
      <c r="D36" s="17">
        <v>41426</v>
      </c>
      <c r="E36" s="17">
        <f t="shared" si="0"/>
        <v>41432</v>
      </c>
      <c r="F36" s="9">
        <v>3</v>
      </c>
      <c r="G36" s="10">
        <f t="shared" ca="1" si="7"/>
        <v>660000</v>
      </c>
      <c r="H36" s="9">
        <v>0</v>
      </c>
      <c r="I36" s="10">
        <f t="shared" ca="1" si="8"/>
        <v>0</v>
      </c>
      <c r="J36" s="11">
        <v>0</v>
      </c>
      <c r="K36" s="10">
        <f t="shared" ca="1" si="9"/>
        <v>0</v>
      </c>
      <c r="L36" s="9">
        <v>0</v>
      </c>
      <c r="M36" s="10">
        <f t="shared" ca="1" si="10"/>
        <v>0</v>
      </c>
      <c r="N36" s="9">
        <f t="shared" si="5"/>
        <v>3</v>
      </c>
      <c r="O36" s="10">
        <f t="shared" ca="1" si="11"/>
        <v>660000</v>
      </c>
    </row>
    <row r="37" spans="1:15" x14ac:dyDescent="0.25">
      <c r="A37" t="s">
        <v>46</v>
      </c>
      <c r="B37" t="s">
        <v>0</v>
      </c>
      <c r="C37" s="9">
        <f ca="1">INDEX(Цена,MATCH(B37,Товар,))</f>
        <v>310000</v>
      </c>
      <c r="D37" s="17">
        <v>41426</v>
      </c>
      <c r="E37" s="17">
        <f t="shared" si="0"/>
        <v>41432</v>
      </c>
      <c r="F37" s="9">
        <v>6</v>
      </c>
      <c r="G37" s="10">
        <f t="shared" ca="1" si="7"/>
        <v>1860000</v>
      </c>
      <c r="H37" s="9">
        <v>0</v>
      </c>
      <c r="I37" s="10">
        <f t="shared" ca="1" si="8"/>
        <v>0</v>
      </c>
      <c r="J37" s="11">
        <v>0</v>
      </c>
      <c r="K37" s="10">
        <f t="shared" ca="1" si="9"/>
        <v>0</v>
      </c>
      <c r="L37" s="9">
        <v>1</v>
      </c>
      <c r="M37" s="10">
        <f t="shared" ca="1" si="10"/>
        <v>310000</v>
      </c>
      <c r="N37" s="9">
        <f t="shared" si="5"/>
        <v>5</v>
      </c>
      <c r="O37" s="10">
        <f t="shared" ca="1" si="11"/>
        <v>1550000</v>
      </c>
    </row>
    <row r="38" spans="1:15" x14ac:dyDescent="0.25">
      <c r="A38" t="s">
        <v>46</v>
      </c>
      <c r="B38" t="s">
        <v>10</v>
      </c>
      <c r="C38" s="9">
        <f ca="1">INDEX(Цена,MATCH(B38,Товар,))</f>
        <v>280000</v>
      </c>
      <c r="D38" s="17">
        <v>41426</v>
      </c>
      <c r="E38" s="17">
        <f t="shared" si="0"/>
        <v>41432</v>
      </c>
      <c r="F38" s="9">
        <v>0</v>
      </c>
      <c r="G38" s="10">
        <f t="shared" ca="1" si="7"/>
        <v>0</v>
      </c>
      <c r="H38" s="9">
        <v>4</v>
      </c>
      <c r="I38" s="10">
        <f ca="1">H38*C38</f>
        <v>1120000</v>
      </c>
      <c r="J38" s="11">
        <v>0</v>
      </c>
      <c r="K38" s="10">
        <f t="shared" ca="1" si="9"/>
        <v>0</v>
      </c>
      <c r="L38" s="9">
        <v>0</v>
      </c>
      <c r="M38" s="10">
        <f t="shared" ca="1" si="10"/>
        <v>0</v>
      </c>
      <c r="N38" s="9">
        <f t="shared" si="5"/>
        <v>4</v>
      </c>
      <c r="O38" s="10">
        <f t="shared" ca="1" si="11"/>
        <v>1120000</v>
      </c>
    </row>
    <row r="39" spans="1:15" x14ac:dyDescent="0.25">
      <c r="A39" t="s">
        <v>46</v>
      </c>
      <c r="B39" t="s">
        <v>12</v>
      </c>
      <c r="C39" s="9">
        <f ca="1">INDEX(Цена,MATCH(B39,Товар,))</f>
        <v>270000</v>
      </c>
      <c r="D39" s="17">
        <v>41426</v>
      </c>
      <c r="E39" s="17">
        <f t="shared" si="0"/>
        <v>41432</v>
      </c>
      <c r="F39" s="9">
        <v>4</v>
      </c>
      <c r="G39" s="10">
        <f t="shared" ca="1" si="7"/>
        <v>1080000</v>
      </c>
      <c r="H39" s="9">
        <v>0</v>
      </c>
      <c r="I39" s="10">
        <f t="shared" ca="1" si="8"/>
        <v>0</v>
      </c>
      <c r="J39" s="11">
        <v>0</v>
      </c>
      <c r="K39" s="10">
        <f t="shared" ca="1" si="9"/>
        <v>0</v>
      </c>
      <c r="L39" s="9">
        <v>0</v>
      </c>
      <c r="M39" s="10">
        <f t="shared" ca="1" si="10"/>
        <v>0</v>
      </c>
      <c r="N39" s="9">
        <f t="shared" si="5"/>
        <v>4</v>
      </c>
      <c r="O39" s="10">
        <f t="shared" ca="1" si="11"/>
        <v>1080000</v>
      </c>
    </row>
    <row r="40" spans="1:15" x14ac:dyDescent="0.25">
      <c r="A40" t="s">
        <v>46</v>
      </c>
      <c r="B40" t="s">
        <v>13</v>
      </c>
      <c r="C40" s="9">
        <f ca="1">INDEX(Цена,MATCH(B40,Товар,))</f>
        <v>200000</v>
      </c>
      <c r="D40" s="17">
        <v>41426</v>
      </c>
      <c r="E40" s="17">
        <f t="shared" si="0"/>
        <v>41432</v>
      </c>
      <c r="F40" s="9">
        <v>2</v>
      </c>
      <c r="G40" s="10">
        <f t="shared" ca="1" si="7"/>
        <v>400000</v>
      </c>
      <c r="H40" s="9">
        <v>0</v>
      </c>
      <c r="I40" s="10">
        <f t="shared" ca="1" si="8"/>
        <v>0</v>
      </c>
      <c r="J40" s="11">
        <v>0</v>
      </c>
      <c r="K40" s="10">
        <f t="shared" ca="1" si="9"/>
        <v>0</v>
      </c>
      <c r="L40" s="9">
        <v>2</v>
      </c>
      <c r="M40" s="10">
        <f t="shared" ca="1" si="10"/>
        <v>400000</v>
      </c>
      <c r="N40" s="9">
        <f t="shared" si="5"/>
        <v>0</v>
      </c>
      <c r="O40" s="10">
        <f t="shared" ca="1" si="11"/>
        <v>0</v>
      </c>
    </row>
    <row r="41" spans="1:15" x14ac:dyDescent="0.25">
      <c r="A41" t="s">
        <v>46</v>
      </c>
      <c r="B41" t="s">
        <v>15</v>
      </c>
      <c r="C41" s="9">
        <f ca="1">INDEX(Цена,MATCH(B41,Товар,))</f>
        <v>165000</v>
      </c>
      <c r="D41" s="17">
        <v>41426</v>
      </c>
      <c r="E41" s="17">
        <f t="shared" si="0"/>
        <v>41432</v>
      </c>
      <c r="F41" s="9">
        <v>0</v>
      </c>
      <c r="G41" s="10">
        <f t="shared" ca="1" si="7"/>
        <v>0</v>
      </c>
      <c r="H41" s="9">
        <v>6</v>
      </c>
      <c r="I41" s="10">
        <f t="shared" ca="1" si="8"/>
        <v>990000</v>
      </c>
      <c r="J41" s="11">
        <v>0</v>
      </c>
      <c r="K41" s="10">
        <f t="shared" ca="1" si="9"/>
        <v>0</v>
      </c>
      <c r="L41" s="9">
        <v>0</v>
      </c>
      <c r="M41" s="10">
        <f t="shared" ca="1" si="10"/>
        <v>0</v>
      </c>
      <c r="N41" s="9">
        <f t="shared" si="5"/>
        <v>6</v>
      </c>
      <c r="O41" s="10">
        <f t="shared" ca="1" si="11"/>
        <v>990000</v>
      </c>
    </row>
    <row r="42" spans="1:15" x14ac:dyDescent="0.25">
      <c r="A42" t="s">
        <v>46</v>
      </c>
      <c r="B42" t="s">
        <v>18</v>
      </c>
      <c r="C42" s="9">
        <f ca="1">INDEX(Цена,MATCH(B42,Товар,))</f>
        <v>165000</v>
      </c>
      <c r="D42" s="17">
        <v>41426</v>
      </c>
      <c r="E42" s="17">
        <f t="shared" si="0"/>
        <v>41432</v>
      </c>
      <c r="F42" s="9">
        <v>2</v>
      </c>
      <c r="G42" s="10">
        <f t="shared" ca="1" si="7"/>
        <v>330000</v>
      </c>
      <c r="H42" s="9">
        <v>0</v>
      </c>
      <c r="I42" s="10">
        <f t="shared" ca="1" si="8"/>
        <v>0</v>
      </c>
      <c r="J42" s="11">
        <v>0</v>
      </c>
      <c r="K42" s="10">
        <f t="shared" ca="1" si="9"/>
        <v>0</v>
      </c>
      <c r="L42" s="9">
        <v>0</v>
      </c>
      <c r="M42" s="10">
        <f t="shared" ca="1" si="10"/>
        <v>0</v>
      </c>
      <c r="N42" s="9">
        <f t="shared" si="5"/>
        <v>2</v>
      </c>
      <c r="O42" s="10">
        <f t="shared" ca="1" si="11"/>
        <v>330000</v>
      </c>
    </row>
    <row r="43" spans="1:15" x14ac:dyDescent="0.25">
      <c r="A43" t="s">
        <v>27</v>
      </c>
      <c r="B43" t="s">
        <v>28</v>
      </c>
      <c r="C43" s="9">
        <f ca="1">INDEX(Цена,MATCH(B43,Товар,))</f>
        <v>230000</v>
      </c>
      <c r="D43" s="17">
        <v>41426</v>
      </c>
      <c r="E43" s="17">
        <f t="shared" si="0"/>
        <v>41432</v>
      </c>
      <c r="F43" s="9">
        <v>0</v>
      </c>
      <c r="G43" s="10">
        <f ca="1">C43*F43</f>
        <v>0</v>
      </c>
      <c r="H43" s="9">
        <v>2</v>
      </c>
      <c r="I43" s="10">
        <f ca="1">H43*C43</f>
        <v>460000</v>
      </c>
      <c r="J43" s="11">
        <v>0</v>
      </c>
      <c r="K43" s="10">
        <f ca="1">J43*C43</f>
        <v>0</v>
      </c>
      <c r="L43" s="9">
        <v>0</v>
      </c>
      <c r="M43" s="10">
        <f ca="1">L43*C43</f>
        <v>0</v>
      </c>
      <c r="N43" s="9">
        <f t="shared" si="5"/>
        <v>2</v>
      </c>
      <c r="O43" s="10">
        <f ca="1">N43*C43</f>
        <v>460000</v>
      </c>
    </row>
    <row r="44" spans="1:15" x14ac:dyDescent="0.25">
      <c r="A44" t="s">
        <v>27</v>
      </c>
      <c r="B44" t="s">
        <v>3</v>
      </c>
      <c r="C44" s="9">
        <f ca="1">INDEX(Цена,MATCH(B44,Товар,))</f>
        <v>225000</v>
      </c>
      <c r="D44" s="17">
        <v>41426</v>
      </c>
      <c r="E44" s="17">
        <f t="shared" si="0"/>
        <v>41432</v>
      </c>
      <c r="F44" s="9">
        <v>0</v>
      </c>
      <c r="G44" s="10">
        <f t="shared" ref="G44:G63" ca="1" si="12">C44*F44</f>
        <v>0</v>
      </c>
      <c r="H44" s="9">
        <v>8</v>
      </c>
      <c r="I44" s="10">
        <f t="shared" ref="I44:I63" ca="1" si="13">H44*C44</f>
        <v>1800000</v>
      </c>
      <c r="J44" s="11">
        <v>0</v>
      </c>
      <c r="K44" s="10">
        <f t="shared" ref="K44:K63" ca="1" si="14">J44*C44</f>
        <v>0</v>
      </c>
      <c r="L44" s="9">
        <v>8</v>
      </c>
      <c r="M44" s="10">
        <f t="shared" ref="M44:M63" ca="1" si="15">L44*C44</f>
        <v>1800000</v>
      </c>
      <c r="N44" s="9">
        <f t="shared" si="5"/>
        <v>0</v>
      </c>
      <c r="O44" s="10">
        <f t="shared" ref="O44:O63" ca="1" si="16">N44*C44</f>
        <v>0</v>
      </c>
    </row>
    <row r="45" spans="1:15" x14ac:dyDescent="0.25">
      <c r="A45" t="s">
        <v>27</v>
      </c>
      <c r="B45" t="s">
        <v>4</v>
      </c>
      <c r="C45" s="9">
        <f ca="1">INDEX(Цена,MATCH(B45,Товар,))</f>
        <v>240000</v>
      </c>
      <c r="D45" s="17">
        <v>41426</v>
      </c>
      <c r="E45" s="17">
        <f t="shared" si="0"/>
        <v>41432</v>
      </c>
      <c r="F45" s="9">
        <v>3</v>
      </c>
      <c r="G45" s="10">
        <f t="shared" ca="1" si="12"/>
        <v>720000</v>
      </c>
      <c r="H45" s="9">
        <v>0</v>
      </c>
      <c r="I45" s="10">
        <f t="shared" ca="1" si="13"/>
        <v>0</v>
      </c>
      <c r="J45" s="11">
        <v>0</v>
      </c>
      <c r="K45" s="10">
        <f t="shared" ca="1" si="14"/>
        <v>0</v>
      </c>
      <c r="L45" s="9">
        <v>3</v>
      </c>
      <c r="M45" s="10">
        <f t="shared" ca="1" si="15"/>
        <v>720000</v>
      </c>
      <c r="N45" s="9">
        <f t="shared" si="5"/>
        <v>0</v>
      </c>
      <c r="O45" s="10">
        <f t="shared" ca="1" si="16"/>
        <v>0</v>
      </c>
    </row>
    <row r="46" spans="1:15" x14ac:dyDescent="0.25">
      <c r="A46" t="s">
        <v>27</v>
      </c>
      <c r="B46" t="s">
        <v>2</v>
      </c>
      <c r="C46" s="9">
        <f ca="1">INDEX(Цена,MATCH(B46,Товар,))</f>
        <v>240000</v>
      </c>
      <c r="D46" s="17">
        <v>41426</v>
      </c>
      <c r="E46" s="17">
        <f t="shared" si="0"/>
        <v>41432</v>
      </c>
      <c r="F46" s="9">
        <v>1</v>
      </c>
      <c r="G46" s="10">
        <f t="shared" ca="1" si="12"/>
        <v>240000</v>
      </c>
      <c r="H46" s="9">
        <v>0</v>
      </c>
      <c r="I46" s="10">
        <f t="shared" ca="1" si="13"/>
        <v>0</v>
      </c>
      <c r="J46" s="11">
        <v>0</v>
      </c>
      <c r="K46" s="10">
        <f t="shared" ca="1" si="14"/>
        <v>0</v>
      </c>
      <c r="L46" s="9">
        <v>1</v>
      </c>
      <c r="M46" s="10">
        <f t="shared" ca="1" si="15"/>
        <v>240000</v>
      </c>
      <c r="N46" s="9">
        <f t="shared" si="5"/>
        <v>0</v>
      </c>
      <c r="O46" s="10">
        <f t="shared" ca="1" si="16"/>
        <v>0</v>
      </c>
    </row>
    <row r="47" spans="1:15" x14ac:dyDescent="0.25">
      <c r="A47" t="s">
        <v>27</v>
      </c>
      <c r="B47" t="s">
        <v>5</v>
      </c>
      <c r="C47" s="9">
        <f ca="1">INDEX(Цена,MATCH(B47,Товар,))</f>
        <v>230000</v>
      </c>
      <c r="D47" s="17">
        <v>41426</v>
      </c>
      <c r="E47" s="17">
        <f t="shared" si="0"/>
        <v>41432</v>
      </c>
      <c r="F47" s="9">
        <v>8</v>
      </c>
      <c r="G47" s="10">
        <f t="shared" ca="1" si="12"/>
        <v>1840000</v>
      </c>
      <c r="H47" s="9">
        <v>0</v>
      </c>
      <c r="I47" s="10">
        <f t="shared" ca="1" si="13"/>
        <v>0</v>
      </c>
      <c r="J47" s="11">
        <v>1</v>
      </c>
      <c r="K47" s="10">
        <f t="shared" ca="1" si="14"/>
        <v>230000</v>
      </c>
      <c r="L47" s="9">
        <v>6</v>
      </c>
      <c r="M47" s="10">
        <f t="shared" ca="1" si="15"/>
        <v>1380000</v>
      </c>
      <c r="N47" s="9">
        <f t="shared" si="5"/>
        <v>1</v>
      </c>
      <c r="O47" s="10">
        <f t="shared" ca="1" si="16"/>
        <v>230000</v>
      </c>
    </row>
    <row r="48" spans="1:15" x14ac:dyDescent="0.25">
      <c r="A48" t="s">
        <v>27</v>
      </c>
      <c r="B48" t="s">
        <v>6</v>
      </c>
      <c r="C48" s="9">
        <f ca="1">INDEX(Цена,MATCH(B48,Товар,))</f>
        <v>230000</v>
      </c>
      <c r="D48" s="17">
        <v>41426</v>
      </c>
      <c r="E48" s="17">
        <f t="shared" si="0"/>
        <v>41432</v>
      </c>
      <c r="F48" s="9">
        <v>8</v>
      </c>
      <c r="G48" s="10">
        <f t="shared" ca="1" si="12"/>
        <v>1840000</v>
      </c>
      <c r="H48" s="9">
        <v>3</v>
      </c>
      <c r="I48" s="10">
        <f t="shared" ca="1" si="13"/>
        <v>690000</v>
      </c>
      <c r="J48" s="11">
        <v>0</v>
      </c>
      <c r="K48" s="10">
        <f t="shared" ca="1" si="14"/>
        <v>0</v>
      </c>
      <c r="L48" s="9">
        <v>8</v>
      </c>
      <c r="M48" s="10">
        <f t="shared" ca="1" si="15"/>
        <v>1840000</v>
      </c>
      <c r="N48" s="9">
        <f t="shared" si="5"/>
        <v>3</v>
      </c>
      <c r="O48" s="10">
        <f t="shared" ca="1" si="16"/>
        <v>690000</v>
      </c>
    </row>
    <row r="49" spans="1:15" x14ac:dyDescent="0.25">
      <c r="A49" t="s">
        <v>27</v>
      </c>
      <c r="B49" t="s">
        <v>7</v>
      </c>
      <c r="C49" s="9">
        <f ca="1">INDEX(Цена,MATCH(B49,Товар,))</f>
        <v>480000</v>
      </c>
      <c r="D49" s="17">
        <v>41426</v>
      </c>
      <c r="E49" s="17">
        <f t="shared" si="0"/>
        <v>41432</v>
      </c>
      <c r="F49" s="9">
        <v>2</v>
      </c>
      <c r="G49" s="10">
        <f t="shared" ca="1" si="12"/>
        <v>960000</v>
      </c>
      <c r="H49" s="9">
        <v>0</v>
      </c>
      <c r="I49" s="10">
        <f t="shared" ca="1" si="13"/>
        <v>0</v>
      </c>
      <c r="J49" s="9">
        <v>0</v>
      </c>
      <c r="K49" s="10">
        <f t="shared" ca="1" si="14"/>
        <v>0</v>
      </c>
      <c r="L49" s="9">
        <v>0</v>
      </c>
      <c r="M49" s="10">
        <f t="shared" ca="1" si="15"/>
        <v>0</v>
      </c>
      <c r="N49" s="9">
        <f t="shared" si="5"/>
        <v>2</v>
      </c>
      <c r="O49" s="10">
        <f t="shared" ca="1" si="16"/>
        <v>960000</v>
      </c>
    </row>
    <row r="50" spans="1:15" x14ac:dyDescent="0.25">
      <c r="A50" t="s">
        <v>27</v>
      </c>
      <c r="B50" t="s">
        <v>8</v>
      </c>
      <c r="C50" s="9">
        <f ca="1">INDEX(Цена,MATCH(B50,Товар,))</f>
        <v>230000</v>
      </c>
      <c r="D50" s="17">
        <v>41426</v>
      </c>
      <c r="E50" s="17">
        <f t="shared" si="0"/>
        <v>41432</v>
      </c>
      <c r="F50" s="9">
        <v>0</v>
      </c>
      <c r="G50" s="10">
        <f t="shared" ca="1" si="12"/>
        <v>0</v>
      </c>
      <c r="H50" s="9">
        <v>10</v>
      </c>
      <c r="I50" s="10">
        <f t="shared" ca="1" si="13"/>
        <v>2300000</v>
      </c>
      <c r="J50" s="11">
        <v>0</v>
      </c>
      <c r="K50" s="10">
        <f t="shared" ca="1" si="14"/>
        <v>0</v>
      </c>
      <c r="L50" s="9">
        <v>8</v>
      </c>
      <c r="M50" s="10">
        <f t="shared" ca="1" si="15"/>
        <v>1840000</v>
      </c>
      <c r="N50" s="9">
        <f t="shared" si="5"/>
        <v>2</v>
      </c>
      <c r="O50" s="10">
        <f t="shared" ca="1" si="16"/>
        <v>460000</v>
      </c>
    </row>
    <row r="51" spans="1:15" x14ac:dyDescent="0.25">
      <c r="A51" t="s">
        <v>27</v>
      </c>
      <c r="B51" t="s">
        <v>30</v>
      </c>
      <c r="C51" s="9">
        <f ca="1">INDEX(Цена,MATCH(B51,Товар,))</f>
        <v>220000</v>
      </c>
      <c r="D51" s="17">
        <v>41426</v>
      </c>
      <c r="E51" s="17">
        <f t="shared" si="0"/>
        <v>41432</v>
      </c>
      <c r="F51" s="9">
        <v>1</v>
      </c>
      <c r="G51" s="10">
        <f t="shared" ca="1" si="12"/>
        <v>220000</v>
      </c>
      <c r="H51" s="9">
        <v>0</v>
      </c>
      <c r="I51" s="10">
        <f t="shared" ca="1" si="13"/>
        <v>0</v>
      </c>
      <c r="J51" s="11">
        <v>0</v>
      </c>
      <c r="K51" s="10">
        <f t="shared" ca="1" si="14"/>
        <v>0</v>
      </c>
      <c r="L51" s="9">
        <v>1</v>
      </c>
      <c r="M51" s="10">
        <f t="shared" ca="1" si="15"/>
        <v>220000</v>
      </c>
      <c r="N51" s="9">
        <f t="shared" si="5"/>
        <v>0</v>
      </c>
      <c r="O51" s="10">
        <f t="shared" ca="1" si="16"/>
        <v>0</v>
      </c>
    </row>
    <row r="52" spans="1:15" x14ac:dyDescent="0.25">
      <c r="A52" t="s">
        <v>27</v>
      </c>
      <c r="B52" t="s">
        <v>1</v>
      </c>
      <c r="C52" s="9">
        <f ca="1">INDEX(Цена,MATCH(B52,Товар,))</f>
        <v>320000</v>
      </c>
      <c r="D52" s="17">
        <v>41426</v>
      </c>
      <c r="E52" s="17">
        <f t="shared" si="0"/>
        <v>41432</v>
      </c>
      <c r="F52" s="9">
        <v>3</v>
      </c>
      <c r="G52" s="10">
        <f t="shared" ca="1" si="12"/>
        <v>960000</v>
      </c>
      <c r="H52" s="9">
        <v>4</v>
      </c>
      <c r="I52" s="10">
        <f t="shared" ca="1" si="13"/>
        <v>1280000</v>
      </c>
      <c r="J52" s="11">
        <v>0</v>
      </c>
      <c r="K52" s="10">
        <f t="shared" ca="1" si="14"/>
        <v>0</v>
      </c>
      <c r="L52" s="9">
        <v>0</v>
      </c>
      <c r="M52" s="10">
        <f t="shared" ca="1" si="15"/>
        <v>0</v>
      </c>
      <c r="N52" s="9">
        <f t="shared" si="5"/>
        <v>7</v>
      </c>
      <c r="O52" s="10">
        <f t="shared" ca="1" si="16"/>
        <v>2240000</v>
      </c>
    </row>
    <row r="53" spans="1:15" x14ac:dyDescent="0.25">
      <c r="A53" t="s">
        <v>27</v>
      </c>
      <c r="B53" t="s">
        <v>9</v>
      </c>
      <c r="C53" s="9">
        <f ca="1">INDEX(Цена,MATCH(B53,Товар,))</f>
        <v>300000</v>
      </c>
      <c r="D53" s="17">
        <v>41426</v>
      </c>
      <c r="E53" s="17">
        <f t="shared" si="0"/>
        <v>41432</v>
      </c>
      <c r="F53" s="9">
        <v>5</v>
      </c>
      <c r="G53" s="10">
        <f t="shared" ca="1" si="12"/>
        <v>1500000</v>
      </c>
      <c r="H53" s="9">
        <v>0</v>
      </c>
      <c r="I53" s="10">
        <f t="shared" ca="1" si="13"/>
        <v>0</v>
      </c>
      <c r="J53" s="11">
        <v>0</v>
      </c>
      <c r="K53" s="10">
        <f t="shared" ca="1" si="14"/>
        <v>0</v>
      </c>
      <c r="L53" s="9">
        <v>0</v>
      </c>
      <c r="M53" s="10">
        <f t="shared" ca="1" si="15"/>
        <v>0</v>
      </c>
      <c r="N53" s="9">
        <f t="shared" si="5"/>
        <v>5</v>
      </c>
      <c r="O53" s="10">
        <f t="shared" ca="1" si="16"/>
        <v>1500000</v>
      </c>
    </row>
    <row r="54" spans="1:15" x14ac:dyDescent="0.25">
      <c r="A54" t="s">
        <v>27</v>
      </c>
      <c r="B54" t="s">
        <v>0</v>
      </c>
      <c r="C54" s="9">
        <f ca="1">INDEX(Цена,MATCH(B54,Товар,))</f>
        <v>310000</v>
      </c>
      <c r="D54" s="17">
        <v>41426</v>
      </c>
      <c r="E54" s="17">
        <f t="shared" si="0"/>
        <v>41432</v>
      </c>
      <c r="F54" s="9">
        <v>9</v>
      </c>
      <c r="G54" s="10">
        <f t="shared" ca="1" si="12"/>
        <v>2790000</v>
      </c>
      <c r="H54" s="9">
        <v>0</v>
      </c>
      <c r="I54" s="10">
        <f t="shared" ca="1" si="13"/>
        <v>0</v>
      </c>
      <c r="J54" s="11">
        <v>0</v>
      </c>
      <c r="K54" s="10">
        <f t="shared" ca="1" si="14"/>
        <v>0</v>
      </c>
      <c r="L54" s="9">
        <v>4</v>
      </c>
      <c r="M54" s="10">
        <f t="shared" ca="1" si="15"/>
        <v>1240000</v>
      </c>
      <c r="N54" s="9">
        <f t="shared" si="5"/>
        <v>5</v>
      </c>
      <c r="O54" s="10">
        <f t="shared" ca="1" si="16"/>
        <v>1550000</v>
      </c>
    </row>
    <row r="55" spans="1:15" x14ac:dyDescent="0.25">
      <c r="A55" t="s">
        <v>27</v>
      </c>
      <c r="B55" t="s">
        <v>10</v>
      </c>
      <c r="C55" s="9">
        <f ca="1">INDEX(Цена,MATCH(B55,Товар,))</f>
        <v>280000</v>
      </c>
      <c r="D55" s="17">
        <v>41426</v>
      </c>
      <c r="E55" s="17">
        <f t="shared" si="0"/>
        <v>41432</v>
      </c>
      <c r="F55" s="9">
        <v>3</v>
      </c>
      <c r="G55" s="10">
        <f t="shared" ca="1" si="12"/>
        <v>840000</v>
      </c>
      <c r="H55" s="9">
        <v>8</v>
      </c>
      <c r="I55" s="10">
        <f ca="1">H55*C55</f>
        <v>2240000</v>
      </c>
      <c r="J55" s="11">
        <v>0</v>
      </c>
      <c r="K55" s="10">
        <f t="shared" ca="1" si="14"/>
        <v>0</v>
      </c>
      <c r="L55" s="9">
        <v>4</v>
      </c>
      <c r="M55" s="10">
        <f t="shared" ca="1" si="15"/>
        <v>1120000</v>
      </c>
      <c r="N55" s="9">
        <f t="shared" si="5"/>
        <v>7</v>
      </c>
      <c r="O55" s="10">
        <f t="shared" ca="1" si="16"/>
        <v>1960000</v>
      </c>
    </row>
    <row r="56" spans="1:15" x14ac:dyDescent="0.25">
      <c r="A56" t="s">
        <v>27</v>
      </c>
      <c r="B56" t="s">
        <v>11</v>
      </c>
      <c r="C56" s="9">
        <f ca="1">INDEX(Цена,MATCH(B56,Товар,))</f>
        <v>310000</v>
      </c>
      <c r="D56" s="17">
        <v>41426</v>
      </c>
      <c r="E56" s="17">
        <f t="shared" si="0"/>
        <v>41432</v>
      </c>
      <c r="F56" s="9">
        <v>10</v>
      </c>
      <c r="G56" s="10">
        <f t="shared" ca="1" si="12"/>
        <v>3100000</v>
      </c>
      <c r="H56" s="9">
        <v>0</v>
      </c>
      <c r="I56" s="10">
        <f t="shared" ca="1" si="13"/>
        <v>0</v>
      </c>
      <c r="J56" s="11">
        <v>0</v>
      </c>
      <c r="K56" s="10">
        <f t="shared" ca="1" si="14"/>
        <v>0</v>
      </c>
      <c r="L56" s="9">
        <v>4</v>
      </c>
      <c r="M56" s="10">
        <f t="shared" ca="1" si="15"/>
        <v>1240000</v>
      </c>
      <c r="N56" s="9">
        <f t="shared" si="5"/>
        <v>6</v>
      </c>
      <c r="O56" s="10">
        <f t="shared" ca="1" si="16"/>
        <v>1860000</v>
      </c>
    </row>
    <row r="57" spans="1:15" x14ac:dyDescent="0.25">
      <c r="A57" t="s">
        <v>27</v>
      </c>
      <c r="B57" t="s">
        <v>12</v>
      </c>
      <c r="C57" s="9">
        <f ca="1">INDEX(Цена,MATCH(B57,Товар,))</f>
        <v>270000</v>
      </c>
      <c r="D57" s="17">
        <v>41426</v>
      </c>
      <c r="E57" s="17">
        <f t="shared" si="0"/>
        <v>41432</v>
      </c>
      <c r="F57" s="9">
        <v>2</v>
      </c>
      <c r="G57" s="10">
        <f t="shared" ca="1" si="12"/>
        <v>540000</v>
      </c>
      <c r="H57" s="9">
        <v>4</v>
      </c>
      <c r="I57" s="10">
        <f t="shared" ca="1" si="13"/>
        <v>1080000</v>
      </c>
      <c r="J57" s="11">
        <v>0</v>
      </c>
      <c r="K57" s="10">
        <f t="shared" ca="1" si="14"/>
        <v>0</v>
      </c>
      <c r="L57" s="9">
        <v>1</v>
      </c>
      <c r="M57" s="10">
        <f t="shared" ca="1" si="15"/>
        <v>270000</v>
      </c>
      <c r="N57" s="9">
        <f t="shared" si="5"/>
        <v>5</v>
      </c>
      <c r="O57" s="10">
        <f t="shared" ca="1" si="16"/>
        <v>1350000</v>
      </c>
    </row>
    <row r="58" spans="1:15" x14ac:dyDescent="0.25">
      <c r="A58" t="s">
        <v>27</v>
      </c>
      <c r="B58" t="s">
        <v>29</v>
      </c>
      <c r="C58" s="9">
        <f ca="1">INDEX(Цена,MATCH(B58,Товар,))</f>
        <v>245000</v>
      </c>
      <c r="D58" s="17">
        <v>41426</v>
      </c>
      <c r="E58" s="17">
        <f t="shared" si="0"/>
        <v>41432</v>
      </c>
      <c r="F58" s="9">
        <v>0</v>
      </c>
      <c r="G58" s="10">
        <f t="shared" ca="1" si="12"/>
        <v>0</v>
      </c>
      <c r="H58" s="9">
        <v>8</v>
      </c>
      <c r="I58" s="10">
        <f t="shared" ca="1" si="13"/>
        <v>1960000</v>
      </c>
      <c r="J58" s="11">
        <v>0</v>
      </c>
      <c r="K58" s="10">
        <f t="shared" ca="1" si="14"/>
        <v>0</v>
      </c>
      <c r="L58" s="9">
        <v>4</v>
      </c>
      <c r="M58" s="10">
        <f t="shared" ca="1" si="15"/>
        <v>980000</v>
      </c>
      <c r="N58" s="9">
        <f t="shared" si="5"/>
        <v>4</v>
      </c>
      <c r="O58" s="10">
        <f t="shared" ca="1" si="16"/>
        <v>980000</v>
      </c>
    </row>
    <row r="59" spans="1:15" x14ac:dyDescent="0.25">
      <c r="A59" t="s">
        <v>27</v>
      </c>
      <c r="B59" t="s">
        <v>31</v>
      </c>
      <c r="C59" s="9">
        <f ca="1">INDEX(Цена,MATCH(B59,Товар,))</f>
        <v>190000</v>
      </c>
      <c r="D59" s="17">
        <v>41426</v>
      </c>
      <c r="E59" s="17">
        <f t="shared" si="0"/>
        <v>41432</v>
      </c>
      <c r="F59" s="9">
        <v>4</v>
      </c>
      <c r="G59" s="10">
        <f t="shared" ca="1" si="12"/>
        <v>760000</v>
      </c>
      <c r="H59" s="9">
        <v>0</v>
      </c>
      <c r="I59" s="10">
        <f t="shared" ca="1" si="13"/>
        <v>0</v>
      </c>
      <c r="J59" s="11">
        <v>0</v>
      </c>
      <c r="K59" s="10">
        <f t="shared" ca="1" si="14"/>
        <v>0</v>
      </c>
      <c r="L59" s="9">
        <v>1</v>
      </c>
      <c r="M59" s="10">
        <f t="shared" ca="1" si="15"/>
        <v>190000</v>
      </c>
      <c r="N59" s="9">
        <f t="shared" si="5"/>
        <v>3</v>
      </c>
      <c r="O59" s="10">
        <f t="shared" ca="1" si="16"/>
        <v>570000</v>
      </c>
    </row>
    <row r="60" spans="1:15" x14ac:dyDescent="0.25">
      <c r="A60" t="s">
        <v>27</v>
      </c>
      <c r="B60" t="s">
        <v>13</v>
      </c>
      <c r="C60" s="9">
        <f ca="1">INDEX(Цена,MATCH(B60,Товар,))</f>
        <v>200000</v>
      </c>
      <c r="D60" s="17">
        <v>41426</v>
      </c>
      <c r="E60" s="17">
        <f t="shared" si="0"/>
        <v>41432</v>
      </c>
      <c r="F60" s="9">
        <v>5</v>
      </c>
      <c r="G60" s="10">
        <f t="shared" ca="1" si="12"/>
        <v>1000000</v>
      </c>
      <c r="H60" s="9">
        <v>4</v>
      </c>
      <c r="I60" s="10">
        <f t="shared" ca="1" si="13"/>
        <v>800000</v>
      </c>
      <c r="J60" s="11">
        <v>0</v>
      </c>
      <c r="K60" s="10">
        <f t="shared" ca="1" si="14"/>
        <v>0</v>
      </c>
      <c r="L60" s="9">
        <v>7</v>
      </c>
      <c r="M60" s="10">
        <f t="shared" ca="1" si="15"/>
        <v>1400000</v>
      </c>
      <c r="N60" s="9">
        <f t="shared" si="5"/>
        <v>2</v>
      </c>
      <c r="O60" s="10">
        <f t="shared" ca="1" si="16"/>
        <v>400000</v>
      </c>
    </row>
    <row r="61" spans="1:15" x14ac:dyDescent="0.25">
      <c r="A61" t="s">
        <v>27</v>
      </c>
      <c r="B61" t="s">
        <v>15</v>
      </c>
      <c r="C61" s="9">
        <f ca="1">INDEX(Цена,MATCH(B61,Товар,))</f>
        <v>165000</v>
      </c>
      <c r="D61" s="17">
        <v>41426</v>
      </c>
      <c r="E61" s="17">
        <f t="shared" si="0"/>
        <v>41432</v>
      </c>
      <c r="F61" s="9">
        <v>0</v>
      </c>
      <c r="G61" s="10">
        <f t="shared" ca="1" si="12"/>
        <v>0</v>
      </c>
      <c r="H61" s="9">
        <v>6</v>
      </c>
      <c r="I61" s="10">
        <f t="shared" ca="1" si="13"/>
        <v>990000</v>
      </c>
      <c r="J61" s="11">
        <v>0</v>
      </c>
      <c r="K61" s="10">
        <f t="shared" ca="1" si="14"/>
        <v>0</v>
      </c>
      <c r="L61" s="9">
        <v>4</v>
      </c>
      <c r="M61" s="10">
        <f t="shared" ca="1" si="15"/>
        <v>660000</v>
      </c>
      <c r="N61" s="9">
        <f t="shared" si="5"/>
        <v>2</v>
      </c>
      <c r="O61" s="10">
        <f t="shared" ca="1" si="16"/>
        <v>330000</v>
      </c>
    </row>
    <row r="62" spans="1:15" x14ac:dyDescent="0.25">
      <c r="A62" t="s">
        <v>27</v>
      </c>
      <c r="B62" t="s">
        <v>16</v>
      </c>
      <c r="C62" s="9">
        <f ca="1">INDEX(Цена,MATCH(B62,Товар,))</f>
        <v>220000</v>
      </c>
      <c r="D62" s="17">
        <v>41426</v>
      </c>
      <c r="E62" s="17">
        <f t="shared" si="0"/>
        <v>41432</v>
      </c>
      <c r="F62" s="9">
        <v>5</v>
      </c>
      <c r="G62" s="10">
        <f t="shared" ca="1" si="12"/>
        <v>1100000</v>
      </c>
      <c r="H62" s="9">
        <v>0</v>
      </c>
      <c r="I62" s="10">
        <f t="shared" ca="1" si="13"/>
        <v>0</v>
      </c>
      <c r="J62" s="11">
        <v>0</v>
      </c>
      <c r="K62" s="10">
        <f t="shared" ca="1" si="14"/>
        <v>0</v>
      </c>
      <c r="L62" s="9">
        <v>1</v>
      </c>
      <c r="M62" s="10">
        <f t="shared" ca="1" si="15"/>
        <v>220000</v>
      </c>
      <c r="N62" s="9">
        <f t="shared" si="5"/>
        <v>4</v>
      </c>
      <c r="O62" s="10">
        <f t="shared" ca="1" si="16"/>
        <v>880000</v>
      </c>
    </row>
    <row r="63" spans="1:15" x14ac:dyDescent="0.25">
      <c r="A63" t="s">
        <v>27</v>
      </c>
      <c r="B63" t="s">
        <v>18</v>
      </c>
      <c r="C63" s="9">
        <f ca="1">INDEX(Цена,MATCH(B63,Товар,))</f>
        <v>165000</v>
      </c>
      <c r="D63" s="17">
        <v>41426</v>
      </c>
      <c r="E63" s="17">
        <f t="shared" si="0"/>
        <v>41432</v>
      </c>
      <c r="F63" s="9">
        <v>1</v>
      </c>
      <c r="G63" s="10">
        <f t="shared" ca="1" si="12"/>
        <v>165000</v>
      </c>
      <c r="H63" s="9">
        <v>0</v>
      </c>
      <c r="I63" s="10">
        <f t="shared" ca="1" si="13"/>
        <v>0</v>
      </c>
      <c r="J63" s="11">
        <v>0</v>
      </c>
      <c r="K63" s="10">
        <f t="shared" ca="1" si="14"/>
        <v>0</v>
      </c>
      <c r="L63" s="9">
        <v>1</v>
      </c>
      <c r="M63" s="10">
        <f t="shared" ca="1" si="15"/>
        <v>165000</v>
      </c>
      <c r="N63" s="9">
        <f t="shared" si="5"/>
        <v>0</v>
      </c>
      <c r="O63" s="10">
        <f t="shared" ca="1" si="16"/>
        <v>0</v>
      </c>
    </row>
    <row r="64" spans="1:15" x14ac:dyDescent="0.25">
      <c r="A64" t="s">
        <v>32</v>
      </c>
      <c r="B64" t="s">
        <v>33</v>
      </c>
      <c r="C64" s="9">
        <f ca="1">INDEX(Цена,MATCH(B64,Товар,))</f>
        <v>230000</v>
      </c>
      <c r="D64" s="17">
        <v>41426</v>
      </c>
      <c r="E64" s="17">
        <f t="shared" si="0"/>
        <v>41432</v>
      </c>
      <c r="F64" s="9">
        <v>2</v>
      </c>
      <c r="G64" s="10">
        <f ca="1">C64*F64</f>
        <v>460000</v>
      </c>
      <c r="H64" s="9">
        <v>0</v>
      </c>
      <c r="I64" s="10">
        <f ca="1">H64*C64</f>
        <v>0</v>
      </c>
      <c r="J64" s="11">
        <v>0</v>
      </c>
      <c r="K64" s="10">
        <f ca="1">J64*C64</f>
        <v>0</v>
      </c>
      <c r="L64" s="9">
        <v>1</v>
      </c>
      <c r="M64" s="10">
        <f ca="1">L64*C64</f>
        <v>230000</v>
      </c>
      <c r="N64" s="9">
        <f t="shared" si="5"/>
        <v>1</v>
      </c>
      <c r="O64" s="10">
        <f ca="1">N64*C64</f>
        <v>230000</v>
      </c>
    </row>
    <row r="65" spans="1:15" x14ac:dyDescent="0.25">
      <c r="A65" t="s">
        <v>32</v>
      </c>
      <c r="B65" t="s">
        <v>3</v>
      </c>
      <c r="C65" s="9">
        <f ca="1">INDEX(Цена,MATCH(B65,Товар,))</f>
        <v>225000</v>
      </c>
      <c r="D65" s="17">
        <v>41426</v>
      </c>
      <c r="E65" s="17">
        <f t="shared" si="0"/>
        <v>41432</v>
      </c>
      <c r="F65" s="9">
        <v>0</v>
      </c>
      <c r="G65" s="10">
        <f t="shared" ref="G65:G91" ca="1" si="17">C65*F65</f>
        <v>0</v>
      </c>
      <c r="H65" s="9">
        <v>8</v>
      </c>
      <c r="I65" s="10">
        <f t="shared" ref="I65:I91" ca="1" si="18">H65*C65</f>
        <v>1800000</v>
      </c>
      <c r="J65" s="11">
        <v>0</v>
      </c>
      <c r="K65" s="10">
        <f t="shared" ref="K65:K91" ca="1" si="19">J65*C65</f>
        <v>0</v>
      </c>
      <c r="L65" s="9">
        <v>5</v>
      </c>
      <c r="M65" s="10">
        <f t="shared" ref="M65:M91" ca="1" si="20">L65*C65</f>
        <v>1125000</v>
      </c>
      <c r="N65" s="9">
        <f t="shared" si="5"/>
        <v>3</v>
      </c>
      <c r="O65" s="10">
        <f t="shared" ref="O65:O91" ca="1" si="21">N65*C65</f>
        <v>675000</v>
      </c>
    </row>
    <row r="66" spans="1:15" x14ac:dyDescent="0.25">
      <c r="A66" t="s">
        <v>32</v>
      </c>
      <c r="B66" t="s">
        <v>4</v>
      </c>
      <c r="C66" s="9">
        <f ca="1">INDEX(Цена,MATCH(B66,Товар,))</f>
        <v>240000</v>
      </c>
      <c r="D66" s="17">
        <v>41426</v>
      </c>
      <c r="E66" s="17">
        <f t="shared" si="0"/>
        <v>41432</v>
      </c>
      <c r="F66" s="9">
        <v>3</v>
      </c>
      <c r="G66" s="10">
        <f t="shared" ca="1" si="17"/>
        <v>720000</v>
      </c>
      <c r="H66" s="9">
        <v>0</v>
      </c>
      <c r="I66" s="10">
        <f t="shared" ca="1" si="18"/>
        <v>0</v>
      </c>
      <c r="J66" s="11">
        <v>0</v>
      </c>
      <c r="K66" s="10">
        <f t="shared" ca="1" si="19"/>
        <v>0</v>
      </c>
      <c r="L66" s="9">
        <v>2</v>
      </c>
      <c r="M66" s="10">
        <f t="shared" ca="1" si="20"/>
        <v>480000</v>
      </c>
      <c r="N66" s="9">
        <f t="shared" si="5"/>
        <v>1</v>
      </c>
      <c r="O66" s="10">
        <f t="shared" ca="1" si="21"/>
        <v>240000</v>
      </c>
    </row>
    <row r="67" spans="1:15" x14ac:dyDescent="0.25">
      <c r="A67" t="s">
        <v>32</v>
      </c>
      <c r="B67" t="s">
        <v>2</v>
      </c>
      <c r="C67" s="9">
        <f ca="1">INDEX(Цена,MATCH(B67,Товар,))</f>
        <v>240000</v>
      </c>
      <c r="D67" s="17">
        <v>41426</v>
      </c>
      <c r="E67" s="17">
        <f t="shared" si="0"/>
        <v>41432</v>
      </c>
      <c r="F67" s="9">
        <v>3</v>
      </c>
      <c r="G67" s="10">
        <f t="shared" ca="1" si="17"/>
        <v>720000</v>
      </c>
      <c r="H67" s="9">
        <v>0</v>
      </c>
      <c r="I67" s="10">
        <f t="shared" ca="1" si="18"/>
        <v>0</v>
      </c>
      <c r="J67" s="11">
        <v>0</v>
      </c>
      <c r="K67" s="10">
        <f t="shared" ca="1" si="19"/>
        <v>0</v>
      </c>
      <c r="L67" s="9">
        <v>3</v>
      </c>
      <c r="M67" s="10">
        <f t="shared" ca="1" si="20"/>
        <v>720000</v>
      </c>
      <c r="N67" s="9">
        <f t="shared" si="5"/>
        <v>0</v>
      </c>
      <c r="O67" s="10">
        <f t="shared" ca="1" si="21"/>
        <v>0</v>
      </c>
    </row>
    <row r="68" spans="1:15" x14ac:dyDescent="0.25">
      <c r="A68" t="s">
        <v>32</v>
      </c>
      <c r="B68" t="s">
        <v>5</v>
      </c>
      <c r="C68" s="9">
        <f ca="1">INDEX(Цена,MATCH(B68,Товар,))</f>
        <v>230000</v>
      </c>
      <c r="D68" s="17">
        <v>41426</v>
      </c>
      <c r="E68" s="17">
        <f t="shared" si="0"/>
        <v>41432</v>
      </c>
      <c r="F68" s="9">
        <v>4</v>
      </c>
      <c r="G68" s="10">
        <f t="shared" ca="1" si="17"/>
        <v>920000</v>
      </c>
      <c r="H68" s="9">
        <v>2</v>
      </c>
      <c r="I68" s="10">
        <f t="shared" ca="1" si="18"/>
        <v>460000</v>
      </c>
      <c r="J68" s="11">
        <v>2</v>
      </c>
      <c r="K68" s="10">
        <f t="shared" ca="1" si="19"/>
        <v>460000</v>
      </c>
      <c r="L68" s="9">
        <v>3</v>
      </c>
      <c r="M68" s="10">
        <f t="shared" ca="1" si="20"/>
        <v>690000</v>
      </c>
      <c r="N68" s="9">
        <f t="shared" si="5"/>
        <v>1</v>
      </c>
      <c r="O68" s="10">
        <f t="shared" ca="1" si="21"/>
        <v>230000</v>
      </c>
    </row>
    <row r="69" spans="1:15" x14ac:dyDescent="0.25">
      <c r="A69" t="s">
        <v>32</v>
      </c>
      <c r="B69" t="s">
        <v>6</v>
      </c>
      <c r="C69" s="9">
        <f ca="1">INDEX(Цена,MATCH(B69,Товар,))</f>
        <v>230000</v>
      </c>
      <c r="D69" s="17">
        <v>41426</v>
      </c>
      <c r="E69" s="17">
        <f t="shared" si="0"/>
        <v>41432</v>
      </c>
      <c r="F69" s="9">
        <v>5</v>
      </c>
      <c r="G69" s="10">
        <f t="shared" ca="1" si="17"/>
        <v>1150000</v>
      </c>
      <c r="H69" s="9">
        <v>6</v>
      </c>
      <c r="I69" s="10">
        <f t="shared" ca="1" si="18"/>
        <v>1380000</v>
      </c>
      <c r="J69" s="11">
        <v>1</v>
      </c>
      <c r="K69" s="10">
        <f t="shared" ca="1" si="19"/>
        <v>230000</v>
      </c>
      <c r="L69" s="9">
        <v>8</v>
      </c>
      <c r="M69" s="10">
        <f t="shared" ca="1" si="20"/>
        <v>1840000</v>
      </c>
      <c r="N69" s="9">
        <f t="shared" si="5"/>
        <v>2</v>
      </c>
      <c r="O69" s="10">
        <f t="shared" ca="1" si="21"/>
        <v>460000</v>
      </c>
    </row>
    <row r="70" spans="1:15" x14ac:dyDescent="0.25">
      <c r="A70" t="s">
        <v>32</v>
      </c>
      <c r="B70" t="s">
        <v>34</v>
      </c>
      <c r="C70" s="9">
        <f ca="1">INDEX(Цена,MATCH(B70,Товар,))</f>
        <v>145000</v>
      </c>
      <c r="D70" s="17">
        <v>41426</v>
      </c>
      <c r="E70" s="17">
        <f t="shared" ref="E70:E91" si="22">D70+6</f>
        <v>41432</v>
      </c>
      <c r="F70" s="9">
        <v>1</v>
      </c>
      <c r="G70" s="10">
        <f t="shared" ca="1" si="17"/>
        <v>145000</v>
      </c>
      <c r="H70" s="9">
        <v>0</v>
      </c>
      <c r="I70" s="10">
        <f t="shared" ca="1" si="18"/>
        <v>0</v>
      </c>
      <c r="J70" s="11">
        <v>0</v>
      </c>
      <c r="K70" s="10">
        <f t="shared" ca="1" si="19"/>
        <v>0</v>
      </c>
      <c r="L70" s="9">
        <v>0</v>
      </c>
      <c r="M70" s="10">
        <f t="shared" ca="1" si="20"/>
        <v>0</v>
      </c>
      <c r="N70" s="9">
        <f t="shared" ref="N70:N91" si="23">F70+H70-J70-L70</f>
        <v>1</v>
      </c>
      <c r="O70" s="10">
        <f t="shared" ca="1" si="21"/>
        <v>145000</v>
      </c>
    </row>
    <row r="71" spans="1:15" x14ac:dyDescent="0.25">
      <c r="A71" t="s">
        <v>32</v>
      </c>
      <c r="B71" t="s">
        <v>35</v>
      </c>
      <c r="C71" s="9">
        <f ca="1">INDEX(Цена,MATCH(B71,Товар,))</f>
        <v>230000</v>
      </c>
      <c r="D71" s="17">
        <v>41426</v>
      </c>
      <c r="E71" s="17">
        <f t="shared" si="22"/>
        <v>41432</v>
      </c>
      <c r="F71" s="9">
        <v>1</v>
      </c>
      <c r="G71" s="10">
        <f t="shared" ca="1" si="17"/>
        <v>230000</v>
      </c>
      <c r="H71" s="9">
        <v>0</v>
      </c>
      <c r="I71" s="10">
        <f t="shared" ca="1" si="18"/>
        <v>0</v>
      </c>
      <c r="J71" s="11">
        <v>0</v>
      </c>
      <c r="K71" s="10">
        <f t="shared" ca="1" si="19"/>
        <v>0</v>
      </c>
      <c r="L71" s="9">
        <v>0</v>
      </c>
      <c r="M71" s="10">
        <f t="shared" ca="1" si="20"/>
        <v>0</v>
      </c>
      <c r="N71" s="9">
        <f t="shared" si="23"/>
        <v>1</v>
      </c>
      <c r="O71" s="10">
        <f t="shared" ca="1" si="21"/>
        <v>230000</v>
      </c>
    </row>
    <row r="72" spans="1:15" x14ac:dyDescent="0.25">
      <c r="A72" t="s">
        <v>32</v>
      </c>
      <c r="B72" t="s">
        <v>7</v>
      </c>
      <c r="C72" s="9">
        <f ca="1">INDEX(Цена,MATCH(B72,Товар,))</f>
        <v>480000</v>
      </c>
      <c r="D72" s="17">
        <v>41426</v>
      </c>
      <c r="E72" s="17">
        <f t="shared" si="22"/>
        <v>41432</v>
      </c>
      <c r="F72" s="9">
        <v>3</v>
      </c>
      <c r="G72" s="10">
        <f t="shared" ca="1" si="17"/>
        <v>1440000</v>
      </c>
      <c r="H72" s="9">
        <v>0</v>
      </c>
      <c r="I72" s="10">
        <f t="shared" ca="1" si="18"/>
        <v>0</v>
      </c>
      <c r="J72" s="11">
        <v>0</v>
      </c>
      <c r="K72" s="10">
        <f t="shared" ca="1" si="19"/>
        <v>0</v>
      </c>
      <c r="L72" s="9">
        <v>1</v>
      </c>
      <c r="M72" s="10">
        <f t="shared" ca="1" si="20"/>
        <v>480000</v>
      </c>
      <c r="N72" s="9">
        <f t="shared" si="23"/>
        <v>2</v>
      </c>
      <c r="O72" s="10">
        <f t="shared" ca="1" si="21"/>
        <v>960000</v>
      </c>
    </row>
    <row r="73" spans="1:15" x14ac:dyDescent="0.25">
      <c r="A73" t="s">
        <v>32</v>
      </c>
      <c r="B73" t="s">
        <v>8</v>
      </c>
      <c r="C73" s="9">
        <f ca="1">INDEX(Цена,MATCH(B73,Товар,))</f>
        <v>230000</v>
      </c>
      <c r="D73" s="17">
        <v>41426</v>
      </c>
      <c r="E73" s="17">
        <f t="shared" si="22"/>
        <v>41432</v>
      </c>
      <c r="F73" s="9">
        <v>1</v>
      </c>
      <c r="G73" s="10">
        <f t="shared" ca="1" si="17"/>
        <v>230000</v>
      </c>
      <c r="H73" s="9">
        <v>6</v>
      </c>
      <c r="I73" s="10">
        <f t="shared" ca="1" si="18"/>
        <v>1380000</v>
      </c>
      <c r="J73" s="11">
        <v>0</v>
      </c>
      <c r="K73" s="10">
        <f t="shared" ca="1" si="19"/>
        <v>0</v>
      </c>
      <c r="L73" s="9">
        <v>4</v>
      </c>
      <c r="M73" s="10">
        <f t="shared" ca="1" si="20"/>
        <v>920000</v>
      </c>
      <c r="N73" s="9">
        <f t="shared" si="23"/>
        <v>3</v>
      </c>
      <c r="O73" s="10">
        <f t="shared" ca="1" si="21"/>
        <v>690000</v>
      </c>
    </row>
    <row r="74" spans="1:15" x14ac:dyDescent="0.25">
      <c r="A74" t="s">
        <v>32</v>
      </c>
      <c r="B74" t="s">
        <v>41</v>
      </c>
      <c r="C74" s="9">
        <f ca="1">INDEX(Цена,MATCH(B74,Товар,))</f>
        <v>180000</v>
      </c>
      <c r="D74" s="17">
        <v>41426</v>
      </c>
      <c r="E74" s="17">
        <f t="shared" si="22"/>
        <v>41432</v>
      </c>
      <c r="F74" s="9">
        <v>2</v>
      </c>
      <c r="G74" s="10">
        <f t="shared" ca="1" si="17"/>
        <v>360000</v>
      </c>
      <c r="H74" s="9">
        <v>0</v>
      </c>
      <c r="I74" s="10">
        <f t="shared" ca="1" si="18"/>
        <v>0</v>
      </c>
      <c r="J74" s="11">
        <v>0</v>
      </c>
      <c r="K74" s="10">
        <f t="shared" ca="1" si="19"/>
        <v>0</v>
      </c>
      <c r="L74" s="9">
        <v>2</v>
      </c>
      <c r="M74" s="10">
        <f t="shared" ca="1" si="20"/>
        <v>360000</v>
      </c>
      <c r="N74" s="9">
        <f t="shared" si="23"/>
        <v>0</v>
      </c>
      <c r="O74" s="10">
        <f t="shared" ca="1" si="21"/>
        <v>0</v>
      </c>
    </row>
    <row r="75" spans="1:15" x14ac:dyDescent="0.25">
      <c r="A75" t="s">
        <v>32</v>
      </c>
      <c r="B75" t="s">
        <v>30</v>
      </c>
      <c r="C75" s="9">
        <f ca="1">INDEX(Цена,MATCH(B75,Товар,))</f>
        <v>220000</v>
      </c>
      <c r="D75" s="17">
        <v>41426</v>
      </c>
      <c r="E75" s="17">
        <f t="shared" si="22"/>
        <v>41432</v>
      </c>
      <c r="F75" s="9">
        <v>4</v>
      </c>
      <c r="G75" s="10">
        <f t="shared" ca="1" si="17"/>
        <v>880000</v>
      </c>
      <c r="H75" s="9">
        <v>0</v>
      </c>
      <c r="I75" s="10">
        <f t="shared" ca="1" si="18"/>
        <v>0</v>
      </c>
      <c r="J75" s="11">
        <v>0</v>
      </c>
      <c r="K75" s="10">
        <f t="shared" ca="1" si="19"/>
        <v>0</v>
      </c>
      <c r="L75" s="9">
        <v>1</v>
      </c>
      <c r="M75" s="10">
        <f t="shared" ca="1" si="20"/>
        <v>220000</v>
      </c>
      <c r="N75" s="9">
        <f t="shared" si="23"/>
        <v>3</v>
      </c>
      <c r="O75" s="10">
        <f t="shared" ca="1" si="21"/>
        <v>660000</v>
      </c>
    </row>
    <row r="76" spans="1:15" x14ac:dyDescent="0.25">
      <c r="A76" t="s">
        <v>32</v>
      </c>
      <c r="B76" t="s">
        <v>1</v>
      </c>
      <c r="C76" s="9">
        <f ca="1">INDEX(Цена,MATCH(B76,Товар,))</f>
        <v>320000</v>
      </c>
      <c r="D76" s="17">
        <v>41426</v>
      </c>
      <c r="E76" s="17">
        <f t="shared" si="22"/>
        <v>41432</v>
      </c>
      <c r="F76" s="9">
        <v>5</v>
      </c>
      <c r="G76" s="10">
        <f t="shared" ca="1" si="17"/>
        <v>1600000</v>
      </c>
      <c r="H76" s="9">
        <v>4</v>
      </c>
      <c r="I76" s="10">
        <f t="shared" ca="1" si="18"/>
        <v>1280000</v>
      </c>
      <c r="J76" s="11">
        <v>0</v>
      </c>
      <c r="K76" s="10">
        <f t="shared" ca="1" si="19"/>
        <v>0</v>
      </c>
      <c r="L76" s="9">
        <v>3</v>
      </c>
      <c r="M76" s="10">
        <f t="shared" ca="1" si="20"/>
        <v>960000</v>
      </c>
      <c r="N76" s="9">
        <f t="shared" si="23"/>
        <v>6</v>
      </c>
      <c r="O76" s="10">
        <f t="shared" ca="1" si="21"/>
        <v>1920000</v>
      </c>
    </row>
    <row r="77" spans="1:15" x14ac:dyDescent="0.25">
      <c r="A77" t="s">
        <v>32</v>
      </c>
      <c r="B77" t="s">
        <v>9</v>
      </c>
      <c r="C77" s="9">
        <f ca="1">INDEX(Цена,MATCH(B77,Товар,))</f>
        <v>300000</v>
      </c>
      <c r="D77" s="17">
        <v>41426</v>
      </c>
      <c r="E77" s="17">
        <f t="shared" si="22"/>
        <v>41432</v>
      </c>
      <c r="F77" s="9">
        <v>3</v>
      </c>
      <c r="G77" s="10">
        <f t="shared" ca="1" si="17"/>
        <v>900000</v>
      </c>
      <c r="H77" s="9">
        <v>0</v>
      </c>
      <c r="I77" s="10">
        <f t="shared" ca="1" si="18"/>
        <v>0</v>
      </c>
      <c r="J77" s="11">
        <v>0</v>
      </c>
      <c r="K77" s="10">
        <f t="shared" ca="1" si="19"/>
        <v>0</v>
      </c>
      <c r="L77" s="9">
        <v>0</v>
      </c>
      <c r="M77" s="10">
        <f t="shared" ca="1" si="20"/>
        <v>0</v>
      </c>
      <c r="N77" s="9">
        <f t="shared" si="23"/>
        <v>3</v>
      </c>
      <c r="O77" s="10">
        <f t="shared" ca="1" si="21"/>
        <v>900000</v>
      </c>
    </row>
    <row r="78" spans="1:15" x14ac:dyDescent="0.25">
      <c r="A78" t="s">
        <v>32</v>
      </c>
      <c r="B78" t="s">
        <v>36</v>
      </c>
      <c r="C78" s="9">
        <f ca="1">INDEX(Цена,MATCH(B78,Товар,))</f>
        <v>300000</v>
      </c>
      <c r="D78" s="17">
        <v>41426</v>
      </c>
      <c r="E78" s="17">
        <f t="shared" si="22"/>
        <v>41432</v>
      </c>
      <c r="F78" s="9">
        <v>1</v>
      </c>
      <c r="G78" s="10">
        <f t="shared" ca="1" si="17"/>
        <v>300000</v>
      </c>
      <c r="H78" s="9">
        <v>0</v>
      </c>
      <c r="I78" s="10">
        <f t="shared" ca="1" si="18"/>
        <v>0</v>
      </c>
      <c r="J78" s="11">
        <v>0</v>
      </c>
      <c r="K78" s="10">
        <f t="shared" ca="1" si="19"/>
        <v>0</v>
      </c>
      <c r="L78" s="9">
        <v>0</v>
      </c>
      <c r="M78" s="10">
        <f t="shared" ca="1" si="20"/>
        <v>0</v>
      </c>
      <c r="N78" s="9">
        <f t="shared" si="23"/>
        <v>1</v>
      </c>
      <c r="O78" s="10">
        <f t="shared" ca="1" si="21"/>
        <v>300000</v>
      </c>
    </row>
    <row r="79" spans="1:15" x14ac:dyDescent="0.25">
      <c r="A79" t="s">
        <v>32</v>
      </c>
      <c r="B79" t="s">
        <v>37</v>
      </c>
      <c r="C79" s="9">
        <f ca="1">INDEX(Цена,MATCH(B79,Товар,))</f>
        <v>285000</v>
      </c>
      <c r="D79" s="17">
        <v>41426</v>
      </c>
      <c r="E79" s="17">
        <f t="shared" si="22"/>
        <v>41432</v>
      </c>
      <c r="F79" s="9">
        <v>1</v>
      </c>
      <c r="G79" s="10">
        <f t="shared" ca="1" si="17"/>
        <v>285000</v>
      </c>
      <c r="H79" s="9">
        <v>0</v>
      </c>
      <c r="I79" s="10">
        <f t="shared" ca="1" si="18"/>
        <v>0</v>
      </c>
      <c r="J79" s="11">
        <v>0</v>
      </c>
      <c r="K79" s="10">
        <f t="shared" ca="1" si="19"/>
        <v>0</v>
      </c>
      <c r="L79" s="9">
        <v>0</v>
      </c>
      <c r="M79" s="10">
        <f t="shared" ca="1" si="20"/>
        <v>0</v>
      </c>
      <c r="N79" s="9">
        <f t="shared" si="23"/>
        <v>1</v>
      </c>
      <c r="O79" s="10">
        <f t="shared" ca="1" si="21"/>
        <v>285000</v>
      </c>
    </row>
    <row r="80" spans="1:15" x14ac:dyDescent="0.25">
      <c r="A80" t="s">
        <v>32</v>
      </c>
      <c r="B80" t="s">
        <v>0</v>
      </c>
      <c r="C80" s="9">
        <f ca="1">INDEX(Цена,MATCH(B80,Товар,))</f>
        <v>310000</v>
      </c>
      <c r="D80" s="17">
        <v>41426</v>
      </c>
      <c r="E80" s="17">
        <f t="shared" si="22"/>
        <v>41432</v>
      </c>
      <c r="F80" s="9">
        <v>7</v>
      </c>
      <c r="G80" s="10">
        <f t="shared" ca="1" si="17"/>
        <v>2170000</v>
      </c>
      <c r="H80" s="9">
        <v>0</v>
      </c>
      <c r="I80" s="10">
        <f t="shared" ca="1" si="18"/>
        <v>0</v>
      </c>
      <c r="J80" s="11">
        <v>0</v>
      </c>
      <c r="K80" s="10">
        <f t="shared" ca="1" si="19"/>
        <v>0</v>
      </c>
      <c r="L80" s="9">
        <v>2</v>
      </c>
      <c r="M80" s="10">
        <f t="shared" ca="1" si="20"/>
        <v>620000</v>
      </c>
      <c r="N80" s="9">
        <f t="shared" si="23"/>
        <v>5</v>
      </c>
      <c r="O80" s="10">
        <f t="shared" ca="1" si="21"/>
        <v>1550000</v>
      </c>
    </row>
    <row r="81" spans="1:15" x14ac:dyDescent="0.25">
      <c r="A81" t="s">
        <v>32</v>
      </c>
      <c r="B81" t="s">
        <v>10</v>
      </c>
      <c r="C81" s="9">
        <f ca="1">INDEX(Цена,MATCH(B81,Товар,))</f>
        <v>280000</v>
      </c>
      <c r="D81" s="17">
        <v>41426</v>
      </c>
      <c r="E81" s="17">
        <f t="shared" si="22"/>
        <v>41432</v>
      </c>
      <c r="F81" s="9">
        <v>0</v>
      </c>
      <c r="G81" s="10">
        <f t="shared" ca="1" si="17"/>
        <v>0</v>
      </c>
      <c r="H81" s="9">
        <v>8</v>
      </c>
      <c r="I81" s="10">
        <f ca="1">H81*C81</f>
        <v>2240000</v>
      </c>
      <c r="J81" s="11">
        <v>0</v>
      </c>
      <c r="K81" s="10">
        <f t="shared" ca="1" si="19"/>
        <v>0</v>
      </c>
      <c r="L81" s="9">
        <v>4</v>
      </c>
      <c r="M81" s="10">
        <f t="shared" ca="1" si="20"/>
        <v>1120000</v>
      </c>
      <c r="N81" s="9">
        <f t="shared" si="23"/>
        <v>4</v>
      </c>
      <c r="O81" s="10">
        <f t="shared" ca="1" si="21"/>
        <v>1120000</v>
      </c>
    </row>
    <row r="82" spans="1:15" x14ac:dyDescent="0.25">
      <c r="A82" t="s">
        <v>32</v>
      </c>
      <c r="B82" t="s">
        <v>11</v>
      </c>
      <c r="C82" s="9">
        <f ca="1">INDEX(Цена,MATCH(B82,Товар,))</f>
        <v>310000</v>
      </c>
      <c r="D82" s="17">
        <v>41426</v>
      </c>
      <c r="E82" s="17">
        <f t="shared" si="22"/>
        <v>41432</v>
      </c>
      <c r="F82" s="9">
        <v>0</v>
      </c>
      <c r="G82" s="10">
        <f t="shared" ca="1" si="17"/>
        <v>0</v>
      </c>
      <c r="H82" s="9">
        <v>5</v>
      </c>
      <c r="I82" s="10">
        <f t="shared" ca="1" si="18"/>
        <v>1550000</v>
      </c>
      <c r="J82" s="11">
        <v>0</v>
      </c>
      <c r="K82" s="10">
        <f t="shared" ca="1" si="19"/>
        <v>0</v>
      </c>
      <c r="L82" s="9">
        <v>1</v>
      </c>
      <c r="M82" s="10">
        <f t="shared" ca="1" si="20"/>
        <v>310000</v>
      </c>
      <c r="N82" s="9">
        <f t="shared" si="23"/>
        <v>4</v>
      </c>
      <c r="O82" s="10">
        <f t="shared" ca="1" si="21"/>
        <v>1240000</v>
      </c>
    </row>
    <row r="83" spans="1:15" x14ac:dyDescent="0.25">
      <c r="A83" t="s">
        <v>32</v>
      </c>
      <c r="B83" t="s">
        <v>12</v>
      </c>
      <c r="C83" s="9">
        <f ca="1">INDEX(Цена,MATCH(B83,Товар,))</f>
        <v>270000</v>
      </c>
      <c r="D83" s="17">
        <v>41426</v>
      </c>
      <c r="E83" s="17">
        <f t="shared" si="22"/>
        <v>41432</v>
      </c>
      <c r="F83" s="9">
        <v>0</v>
      </c>
      <c r="G83" s="10">
        <f t="shared" ca="1" si="17"/>
        <v>0</v>
      </c>
      <c r="H83" s="9">
        <v>4</v>
      </c>
      <c r="I83" s="10">
        <f t="shared" ca="1" si="18"/>
        <v>1080000</v>
      </c>
      <c r="J83" s="11">
        <v>0</v>
      </c>
      <c r="K83" s="10">
        <f t="shared" ca="1" si="19"/>
        <v>0</v>
      </c>
      <c r="L83" s="9">
        <v>0</v>
      </c>
      <c r="M83" s="10">
        <f t="shared" ca="1" si="20"/>
        <v>0</v>
      </c>
      <c r="N83" s="9">
        <f t="shared" si="23"/>
        <v>4</v>
      </c>
      <c r="O83" s="10">
        <f t="shared" ca="1" si="21"/>
        <v>1080000</v>
      </c>
    </row>
    <row r="84" spans="1:15" x14ac:dyDescent="0.25">
      <c r="A84" t="s">
        <v>32</v>
      </c>
      <c r="B84" t="s">
        <v>38</v>
      </c>
      <c r="C84" s="9">
        <f ca="1">INDEX(Цена,MATCH(B84,Товар,))</f>
        <v>140000</v>
      </c>
      <c r="D84" s="17">
        <v>41426</v>
      </c>
      <c r="E84" s="17">
        <f t="shared" si="22"/>
        <v>41432</v>
      </c>
      <c r="F84" s="9">
        <v>3</v>
      </c>
      <c r="G84" s="10">
        <f t="shared" ca="1" si="17"/>
        <v>420000</v>
      </c>
      <c r="H84" s="9">
        <v>0</v>
      </c>
      <c r="I84" s="10">
        <f t="shared" ca="1" si="18"/>
        <v>0</v>
      </c>
      <c r="J84" s="11">
        <v>0</v>
      </c>
      <c r="K84" s="10">
        <f t="shared" ca="1" si="19"/>
        <v>0</v>
      </c>
      <c r="L84" s="9">
        <v>0</v>
      </c>
      <c r="M84" s="10">
        <f t="shared" ca="1" si="20"/>
        <v>0</v>
      </c>
      <c r="N84" s="9">
        <f t="shared" si="23"/>
        <v>3</v>
      </c>
      <c r="O84" s="10">
        <f t="shared" ca="1" si="21"/>
        <v>420000</v>
      </c>
    </row>
    <row r="85" spans="1:15" x14ac:dyDescent="0.25">
      <c r="A85" t="s">
        <v>32</v>
      </c>
      <c r="B85" t="s">
        <v>39</v>
      </c>
      <c r="C85" s="9">
        <f ca="1">INDEX(Цена,MATCH(B85,Товар,))</f>
        <v>220000</v>
      </c>
      <c r="D85" s="17">
        <v>41426</v>
      </c>
      <c r="E85" s="17">
        <f t="shared" si="22"/>
        <v>41432</v>
      </c>
      <c r="F85" s="9">
        <v>3</v>
      </c>
      <c r="G85" s="10">
        <f t="shared" ca="1" si="17"/>
        <v>660000</v>
      </c>
      <c r="H85" s="9">
        <v>0</v>
      </c>
      <c r="I85" s="10">
        <f t="shared" ca="1" si="18"/>
        <v>0</v>
      </c>
      <c r="J85" s="11">
        <v>0</v>
      </c>
      <c r="K85" s="10">
        <f t="shared" ca="1" si="19"/>
        <v>0</v>
      </c>
      <c r="L85" s="9">
        <v>0</v>
      </c>
      <c r="M85" s="10">
        <f t="shared" ca="1" si="20"/>
        <v>0</v>
      </c>
      <c r="N85" s="9">
        <f t="shared" si="23"/>
        <v>3</v>
      </c>
      <c r="O85" s="10">
        <f t="shared" ca="1" si="21"/>
        <v>660000</v>
      </c>
    </row>
    <row r="86" spans="1:15" x14ac:dyDescent="0.25">
      <c r="A86" t="s">
        <v>32</v>
      </c>
      <c r="B86" t="s">
        <v>29</v>
      </c>
      <c r="C86" s="9">
        <f ca="1">INDEX(Цена,MATCH(B86,Товар,))</f>
        <v>245000</v>
      </c>
      <c r="D86" s="17">
        <v>41426</v>
      </c>
      <c r="E86" s="17">
        <f t="shared" si="22"/>
        <v>41432</v>
      </c>
      <c r="F86" s="9">
        <v>0</v>
      </c>
      <c r="G86" s="10">
        <f t="shared" ca="1" si="17"/>
        <v>0</v>
      </c>
      <c r="H86" s="9">
        <v>12</v>
      </c>
      <c r="I86" s="10">
        <f t="shared" ca="1" si="18"/>
        <v>2940000</v>
      </c>
      <c r="J86" s="11">
        <v>0</v>
      </c>
      <c r="K86" s="10">
        <f t="shared" ca="1" si="19"/>
        <v>0</v>
      </c>
      <c r="L86" s="9">
        <v>4</v>
      </c>
      <c r="M86" s="10">
        <f t="shared" ca="1" si="20"/>
        <v>980000</v>
      </c>
      <c r="N86" s="9">
        <f t="shared" si="23"/>
        <v>8</v>
      </c>
      <c r="O86" s="10">
        <f t="shared" ca="1" si="21"/>
        <v>1960000</v>
      </c>
    </row>
    <row r="87" spans="1:15" x14ac:dyDescent="0.25">
      <c r="A87" t="s">
        <v>32</v>
      </c>
      <c r="B87" t="s">
        <v>40</v>
      </c>
      <c r="C87" s="9">
        <f ca="1">INDEX(Цена,MATCH(B87,Товар,))</f>
        <v>245000</v>
      </c>
      <c r="D87" s="17">
        <v>41426</v>
      </c>
      <c r="E87" s="17">
        <f t="shared" si="22"/>
        <v>41432</v>
      </c>
      <c r="F87" s="9">
        <v>4</v>
      </c>
      <c r="G87" s="10">
        <f t="shared" ca="1" si="17"/>
        <v>980000</v>
      </c>
      <c r="H87" s="9">
        <v>0</v>
      </c>
      <c r="I87" s="10">
        <f t="shared" ca="1" si="18"/>
        <v>0</v>
      </c>
      <c r="J87" s="11">
        <v>0</v>
      </c>
      <c r="K87" s="10">
        <f t="shared" ca="1" si="19"/>
        <v>0</v>
      </c>
      <c r="L87" s="9">
        <v>0</v>
      </c>
      <c r="M87" s="10">
        <f t="shared" ca="1" si="20"/>
        <v>0</v>
      </c>
      <c r="N87" s="9">
        <f t="shared" si="23"/>
        <v>4</v>
      </c>
      <c r="O87" s="10">
        <f t="shared" ca="1" si="21"/>
        <v>980000</v>
      </c>
    </row>
    <row r="88" spans="1:15" x14ac:dyDescent="0.25">
      <c r="A88" t="s">
        <v>32</v>
      </c>
      <c r="B88" t="s">
        <v>13</v>
      </c>
      <c r="C88" s="9">
        <f ca="1">INDEX(Цена,MATCH(B88,Товар,))</f>
        <v>200000</v>
      </c>
      <c r="D88" s="17">
        <v>41426</v>
      </c>
      <c r="E88" s="17">
        <f t="shared" si="22"/>
        <v>41432</v>
      </c>
      <c r="F88" s="9">
        <v>0</v>
      </c>
      <c r="G88" s="10">
        <f t="shared" ca="1" si="17"/>
        <v>0</v>
      </c>
      <c r="H88" s="9">
        <v>5</v>
      </c>
      <c r="I88" s="10">
        <f t="shared" ca="1" si="18"/>
        <v>1000000</v>
      </c>
      <c r="J88" s="11">
        <v>1</v>
      </c>
      <c r="K88" s="10">
        <f t="shared" ca="1" si="19"/>
        <v>200000</v>
      </c>
      <c r="L88" s="9">
        <v>2</v>
      </c>
      <c r="M88" s="10">
        <f t="shared" ca="1" si="20"/>
        <v>400000</v>
      </c>
      <c r="N88" s="9">
        <f t="shared" si="23"/>
        <v>2</v>
      </c>
      <c r="O88" s="10">
        <f t="shared" ca="1" si="21"/>
        <v>400000</v>
      </c>
    </row>
    <row r="89" spans="1:15" x14ac:dyDescent="0.25">
      <c r="A89" t="s">
        <v>32</v>
      </c>
      <c r="B89" t="s">
        <v>15</v>
      </c>
      <c r="C89" s="9">
        <f ca="1">INDEX(Цена,MATCH(B89,Товар,))</f>
        <v>165000</v>
      </c>
      <c r="D89" s="17">
        <v>41426</v>
      </c>
      <c r="E89" s="17">
        <f t="shared" si="22"/>
        <v>41432</v>
      </c>
      <c r="F89" s="9">
        <v>0</v>
      </c>
      <c r="G89" s="10">
        <f t="shared" ca="1" si="17"/>
        <v>0</v>
      </c>
      <c r="H89" s="9">
        <v>6</v>
      </c>
      <c r="I89" s="10">
        <f t="shared" ca="1" si="18"/>
        <v>990000</v>
      </c>
      <c r="J89" s="11">
        <v>0</v>
      </c>
      <c r="K89" s="10">
        <f t="shared" ca="1" si="19"/>
        <v>0</v>
      </c>
      <c r="L89" s="9">
        <v>2</v>
      </c>
      <c r="M89" s="10">
        <f t="shared" ca="1" si="20"/>
        <v>330000</v>
      </c>
      <c r="N89" s="9">
        <f t="shared" si="23"/>
        <v>4</v>
      </c>
      <c r="O89" s="10">
        <f t="shared" ca="1" si="21"/>
        <v>660000</v>
      </c>
    </row>
    <row r="90" spans="1:15" x14ac:dyDescent="0.25">
      <c r="A90" t="s">
        <v>32</v>
      </c>
      <c r="B90" t="s">
        <v>16</v>
      </c>
      <c r="C90" s="9">
        <f ca="1">INDEX(Цена,MATCH(B90,Товар,))</f>
        <v>220000</v>
      </c>
      <c r="D90" s="17">
        <v>41426</v>
      </c>
      <c r="E90" s="17">
        <f t="shared" si="22"/>
        <v>41432</v>
      </c>
      <c r="F90" s="9">
        <v>9</v>
      </c>
      <c r="G90" s="10">
        <f t="shared" ca="1" si="17"/>
        <v>1980000</v>
      </c>
      <c r="H90" s="9">
        <v>0</v>
      </c>
      <c r="I90" s="10">
        <f t="shared" ca="1" si="18"/>
        <v>0</v>
      </c>
      <c r="J90" s="11">
        <v>0</v>
      </c>
      <c r="K90" s="10">
        <f t="shared" ca="1" si="19"/>
        <v>0</v>
      </c>
      <c r="L90" s="9">
        <v>1</v>
      </c>
      <c r="M90" s="10">
        <f t="shared" ca="1" si="20"/>
        <v>220000</v>
      </c>
      <c r="N90" s="9">
        <f t="shared" si="23"/>
        <v>8</v>
      </c>
      <c r="O90" s="10">
        <f t="shared" ca="1" si="21"/>
        <v>1760000</v>
      </c>
    </row>
    <row r="91" spans="1:15" x14ac:dyDescent="0.25">
      <c r="A91" t="s">
        <v>32</v>
      </c>
      <c r="B91" t="s">
        <v>14</v>
      </c>
      <c r="C91" s="9">
        <f ca="1">INDEX(Цена,MATCH(B91,Товар,))</f>
        <v>280000</v>
      </c>
      <c r="D91" s="17">
        <v>41426</v>
      </c>
      <c r="E91" s="17">
        <f t="shared" si="22"/>
        <v>41432</v>
      </c>
      <c r="F91" s="9">
        <v>3</v>
      </c>
      <c r="G91" s="10">
        <f t="shared" ca="1" si="17"/>
        <v>840000</v>
      </c>
      <c r="H91" s="9">
        <v>0</v>
      </c>
      <c r="I91" s="10">
        <f t="shared" ca="1" si="18"/>
        <v>0</v>
      </c>
      <c r="J91" s="11">
        <v>0</v>
      </c>
      <c r="K91" s="10">
        <f t="shared" ca="1" si="19"/>
        <v>0</v>
      </c>
      <c r="L91" s="9">
        <v>1</v>
      </c>
      <c r="M91" s="10">
        <f t="shared" ca="1" si="20"/>
        <v>280000</v>
      </c>
      <c r="N91" s="9">
        <f t="shared" si="23"/>
        <v>2</v>
      </c>
      <c r="O91" s="10">
        <f t="shared" ca="1" si="21"/>
        <v>560000</v>
      </c>
    </row>
    <row r="92" spans="1:15" x14ac:dyDescent="0.25">
      <c r="A92" t="s">
        <v>42</v>
      </c>
      <c r="B92" t="s">
        <v>43</v>
      </c>
      <c r="C92" s="9">
        <f ca="1">INDEX(Цена,MATCH(B92,Товар,))</f>
        <v>230000</v>
      </c>
      <c r="D92" s="17">
        <v>41433</v>
      </c>
      <c r="E92" s="17">
        <f>D92+6</f>
        <v>41439</v>
      </c>
      <c r="F92" s="9">
        <v>4</v>
      </c>
      <c r="G92" s="10">
        <f ca="1">C92*F92</f>
        <v>920000</v>
      </c>
      <c r="H92" s="9">
        <v>0</v>
      </c>
      <c r="I92" s="10">
        <f ca="1">H92*C92</f>
        <v>0</v>
      </c>
      <c r="J92" s="11">
        <v>4</v>
      </c>
      <c r="K92" s="10">
        <f ca="1">J92*C92</f>
        <v>920000</v>
      </c>
      <c r="L92" s="9">
        <v>0</v>
      </c>
      <c r="M92" s="10">
        <f ca="1">L92*C92</f>
        <v>0</v>
      </c>
      <c r="N92" s="9">
        <f>F92+H92-J92-L92</f>
        <v>0</v>
      </c>
      <c r="O92" s="10">
        <f ca="1">N92*C92</f>
        <v>0</v>
      </c>
    </row>
    <row r="93" spans="1:15" x14ac:dyDescent="0.25">
      <c r="A93" t="s">
        <v>42</v>
      </c>
      <c r="B93" t="s">
        <v>3</v>
      </c>
      <c r="C93" s="9">
        <f ca="1">INDEX(Цена,MATCH(B93,Товар,))</f>
        <v>225000</v>
      </c>
      <c r="D93" s="17">
        <v>41433</v>
      </c>
      <c r="E93" s="17">
        <f t="shared" ref="E93:E156" si="24">D93+6</f>
        <v>41439</v>
      </c>
      <c r="F93" s="9">
        <v>0</v>
      </c>
      <c r="G93" s="10">
        <f t="shared" ref="G93:G115" ca="1" si="25">C93*F93</f>
        <v>0</v>
      </c>
      <c r="H93" s="9">
        <v>8</v>
      </c>
      <c r="I93" s="10">
        <f t="shared" ref="I93:I115" ca="1" si="26">H93*C93</f>
        <v>1800000</v>
      </c>
      <c r="J93" s="11">
        <v>0</v>
      </c>
      <c r="K93" s="10">
        <f t="shared" ref="K93:K115" ca="1" si="27">J93*C93</f>
        <v>0</v>
      </c>
      <c r="L93" s="9">
        <v>8</v>
      </c>
      <c r="M93" s="10">
        <f t="shared" ref="M93:M115" ca="1" si="28">L93*C93</f>
        <v>1800000</v>
      </c>
      <c r="N93" s="9">
        <f t="shared" ref="N93:N156" si="29">F93+H93-J93-L93</f>
        <v>0</v>
      </c>
      <c r="O93" s="10">
        <f t="shared" ref="O93:O115" ca="1" si="30">N93*C93</f>
        <v>0</v>
      </c>
    </row>
    <row r="94" spans="1:15" x14ac:dyDescent="0.25">
      <c r="A94" t="s">
        <v>42</v>
      </c>
      <c r="B94" t="s">
        <v>45</v>
      </c>
      <c r="C94" s="9">
        <f ca="1">INDEX(Цена,MATCH(B94,Товар,))</f>
        <v>230000</v>
      </c>
      <c r="D94" s="17">
        <v>41433</v>
      </c>
      <c r="E94" s="17">
        <f t="shared" si="24"/>
        <v>41439</v>
      </c>
      <c r="F94" s="9">
        <v>2</v>
      </c>
      <c r="G94" s="10"/>
      <c r="H94" s="9">
        <v>0</v>
      </c>
      <c r="I94" s="10"/>
      <c r="J94" s="11">
        <v>1</v>
      </c>
      <c r="K94" s="10"/>
      <c r="L94" s="9">
        <v>1</v>
      </c>
      <c r="M94" s="10"/>
      <c r="N94" s="9">
        <f t="shared" si="29"/>
        <v>0</v>
      </c>
      <c r="O94" s="10"/>
    </row>
    <row r="95" spans="1:15" x14ac:dyDescent="0.25">
      <c r="A95" t="s">
        <v>42</v>
      </c>
      <c r="B95" t="s">
        <v>4</v>
      </c>
      <c r="C95" s="9">
        <f ca="1">INDEX(Цена,MATCH(B95,Товар,))</f>
        <v>240000</v>
      </c>
      <c r="D95" s="17">
        <v>41433</v>
      </c>
      <c r="E95" s="17">
        <f t="shared" si="24"/>
        <v>41439</v>
      </c>
      <c r="F95" s="9">
        <v>3</v>
      </c>
      <c r="G95" s="10">
        <f t="shared" ref="G95:G117" ca="1" si="31">C95*F95</f>
        <v>720000</v>
      </c>
      <c r="H95" s="9">
        <v>0</v>
      </c>
      <c r="I95" s="10">
        <f t="shared" ref="I95:I117" ca="1" si="32">H95*C95</f>
        <v>0</v>
      </c>
      <c r="J95" s="11">
        <v>0</v>
      </c>
      <c r="K95" s="10">
        <f t="shared" ref="K95:K117" ca="1" si="33">J95*C95</f>
        <v>0</v>
      </c>
      <c r="L95" s="9">
        <v>3</v>
      </c>
      <c r="M95" s="10">
        <f t="shared" ref="M95:M117" ca="1" si="34">L95*C95</f>
        <v>720000</v>
      </c>
      <c r="N95" s="9">
        <f t="shared" si="29"/>
        <v>0</v>
      </c>
      <c r="O95" s="10">
        <f t="shared" ref="O95:O117" ca="1" si="35">N95*C95</f>
        <v>0</v>
      </c>
    </row>
    <row r="96" spans="1:15" x14ac:dyDescent="0.25">
      <c r="A96" t="s">
        <v>42</v>
      </c>
      <c r="B96" t="s">
        <v>2</v>
      </c>
      <c r="C96" s="9">
        <f ca="1">INDEX(Цена,MATCH(B96,Товар,))</f>
        <v>240000</v>
      </c>
      <c r="D96" s="17">
        <v>41433</v>
      </c>
      <c r="E96" s="17">
        <f t="shared" si="24"/>
        <v>41439</v>
      </c>
      <c r="F96" s="9">
        <v>3</v>
      </c>
      <c r="G96" s="10">
        <f t="shared" ca="1" si="31"/>
        <v>720000</v>
      </c>
      <c r="H96" s="9">
        <v>0</v>
      </c>
      <c r="I96" s="10">
        <f t="shared" ca="1" si="32"/>
        <v>0</v>
      </c>
      <c r="J96" s="11">
        <v>0</v>
      </c>
      <c r="K96" s="10">
        <f t="shared" ca="1" si="33"/>
        <v>0</v>
      </c>
      <c r="L96" s="9">
        <v>3</v>
      </c>
      <c r="M96" s="10">
        <f t="shared" ca="1" si="34"/>
        <v>720000</v>
      </c>
      <c r="N96" s="9">
        <f t="shared" si="29"/>
        <v>0</v>
      </c>
      <c r="O96" s="10">
        <f t="shared" ca="1" si="35"/>
        <v>0</v>
      </c>
    </row>
    <row r="97" spans="1:15" x14ac:dyDescent="0.25">
      <c r="A97" t="s">
        <v>42</v>
      </c>
      <c r="B97" t="s">
        <v>5</v>
      </c>
      <c r="C97" s="9">
        <f ca="1">INDEX(Цена,MATCH(B97,Товар,))</f>
        <v>230000</v>
      </c>
      <c r="D97" s="17">
        <v>41433</v>
      </c>
      <c r="E97" s="17">
        <f t="shared" si="24"/>
        <v>41439</v>
      </c>
      <c r="F97" s="9">
        <v>5</v>
      </c>
      <c r="G97" s="10">
        <f t="shared" ca="1" si="31"/>
        <v>1150000</v>
      </c>
      <c r="H97" s="9">
        <v>0</v>
      </c>
      <c r="I97" s="10">
        <f t="shared" ca="1" si="32"/>
        <v>0</v>
      </c>
      <c r="J97" s="11">
        <v>1</v>
      </c>
      <c r="K97" s="10">
        <f t="shared" ca="1" si="33"/>
        <v>230000</v>
      </c>
      <c r="L97" s="9">
        <v>3</v>
      </c>
      <c r="M97" s="10">
        <f t="shared" ca="1" si="34"/>
        <v>690000</v>
      </c>
      <c r="N97" s="9">
        <f t="shared" si="29"/>
        <v>1</v>
      </c>
      <c r="O97" s="10">
        <f t="shared" ca="1" si="35"/>
        <v>230000</v>
      </c>
    </row>
    <row r="98" spans="1:15" x14ac:dyDescent="0.25">
      <c r="A98" t="s">
        <v>42</v>
      </c>
      <c r="B98" t="s">
        <v>6</v>
      </c>
      <c r="C98" s="9">
        <f ca="1">INDEX(Цена,MATCH(B98,Товар,))</f>
        <v>230000</v>
      </c>
      <c r="D98" s="17">
        <v>41433</v>
      </c>
      <c r="E98" s="17">
        <f t="shared" si="24"/>
        <v>41439</v>
      </c>
      <c r="F98" s="9">
        <v>4</v>
      </c>
      <c r="G98" s="10">
        <f t="shared" ca="1" si="31"/>
        <v>920000</v>
      </c>
      <c r="H98" s="9">
        <v>0</v>
      </c>
      <c r="I98" s="10">
        <f t="shared" ca="1" si="32"/>
        <v>0</v>
      </c>
      <c r="J98" s="11">
        <v>1</v>
      </c>
      <c r="K98" s="10">
        <f t="shared" ca="1" si="33"/>
        <v>230000</v>
      </c>
      <c r="L98" s="9">
        <v>2</v>
      </c>
      <c r="M98" s="10">
        <f t="shared" ca="1" si="34"/>
        <v>460000</v>
      </c>
      <c r="N98" s="9">
        <f t="shared" si="29"/>
        <v>1</v>
      </c>
      <c r="O98" s="10">
        <f t="shared" ca="1" si="35"/>
        <v>230000</v>
      </c>
    </row>
    <row r="99" spans="1:15" x14ac:dyDescent="0.25">
      <c r="A99" t="s">
        <v>42</v>
      </c>
      <c r="B99" t="s">
        <v>7</v>
      </c>
      <c r="C99" s="9">
        <f ca="1">INDEX(Цена,MATCH(B99,Товар,))</f>
        <v>480000</v>
      </c>
      <c r="D99" s="17">
        <v>41433</v>
      </c>
      <c r="E99" s="17">
        <f t="shared" si="24"/>
        <v>41439</v>
      </c>
      <c r="F99" s="9">
        <v>3</v>
      </c>
      <c r="G99" s="10">
        <f t="shared" ca="1" si="31"/>
        <v>1440000</v>
      </c>
      <c r="H99" s="9">
        <v>0</v>
      </c>
      <c r="I99" s="10">
        <f t="shared" ca="1" si="32"/>
        <v>0</v>
      </c>
      <c r="J99" s="11">
        <v>3</v>
      </c>
      <c r="K99" s="10">
        <f t="shared" ca="1" si="33"/>
        <v>1440000</v>
      </c>
      <c r="L99" s="9">
        <v>0</v>
      </c>
      <c r="M99" s="10">
        <f t="shared" ca="1" si="34"/>
        <v>0</v>
      </c>
      <c r="N99" s="9">
        <f t="shared" si="29"/>
        <v>0</v>
      </c>
      <c r="O99" s="10">
        <f t="shared" ca="1" si="35"/>
        <v>0</v>
      </c>
    </row>
    <row r="100" spans="1:15" x14ac:dyDescent="0.25">
      <c r="A100" t="s">
        <v>42</v>
      </c>
      <c r="B100" t="s">
        <v>8</v>
      </c>
      <c r="C100" s="9">
        <f ca="1">INDEX(Цена,MATCH(B100,Товар,))</f>
        <v>230000</v>
      </c>
      <c r="D100" s="17">
        <v>41433</v>
      </c>
      <c r="E100" s="17">
        <f t="shared" si="24"/>
        <v>41439</v>
      </c>
      <c r="F100" s="9">
        <v>0</v>
      </c>
      <c r="G100" s="10">
        <f t="shared" ca="1" si="31"/>
        <v>0</v>
      </c>
      <c r="H100" s="9">
        <v>6</v>
      </c>
      <c r="I100" s="10">
        <f t="shared" ca="1" si="32"/>
        <v>1380000</v>
      </c>
      <c r="J100" s="11">
        <v>0</v>
      </c>
      <c r="K100" s="10">
        <f t="shared" ca="1" si="33"/>
        <v>0</v>
      </c>
      <c r="L100" s="9">
        <v>6</v>
      </c>
      <c r="M100" s="10">
        <f t="shared" ca="1" si="34"/>
        <v>1380000</v>
      </c>
      <c r="N100" s="9">
        <f t="shared" si="29"/>
        <v>0</v>
      </c>
      <c r="O100" s="10">
        <f t="shared" ca="1" si="35"/>
        <v>0</v>
      </c>
    </row>
    <row r="101" spans="1:15" x14ac:dyDescent="0.25">
      <c r="A101" t="s">
        <v>42</v>
      </c>
      <c r="B101" t="s">
        <v>41</v>
      </c>
      <c r="C101" s="9">
        <f ca="1">INDEX(Цена,MATCH(B101,Товар,))</f>
        <v>180000</v>
      </c>
      <c r="D101" s="17">
        <v>41433</v>
      </c>
      <c r="E101" s="17">
        <f t="shared" si="24"/>
        <v>41439</v>
      </c>
      <c r="F101" s="9">
        <v>3</v>
      </c>
      <c r="G101" s="10">
        <f t="shared" ca="1" si="31"/>
        <v>540000</v>
      </c>
      <c r="H101" s="9">
        <v>0</v>
      </c>
      <c r="I101" s="10">
        <f t="shared" ca="1" si="32"/>
        <v>0</v>
      </c>
      <c r="J101" s="11">
        <v>0</v>
      </c>
      <c r="K101" s="10">
        <f t="shared" ca="1" si="33"/>
        <v>0</v>
      </c>
      <c r="L101" s="9">
        <v>1</v>
      </c>
      <c r="M101" s="10">
        <f t="shared" ca="1" si="34"/>
        <v>180000</v>
      </c>
      <c r="N101" s="9">
        <f t="shared" si="29"/>
        <v>2</v>
      </c>
      <c r="O101" s="10">
        <f t="shared" ca="1" si="35"/>
        <v>360000</v>
      </c>
    </row>
    <row r="102" spans="1:15" x14ac:dyDescent="0.25">
      <c r="A102" t="s">
        <v>42</v>
      </c>
      <c r="B102" t="s">
        <v>30</v>
      </c>
      <c r="C102" s="9">
        <f ca="1">INDEX(Цена,MATCH(B102,Товар,))</f>
        <v>220000</v>
      </c>
      <c r="D102" s="17">
        <v>41433</v>
      </c>
      <c r="E102" s="17">
        <f t="shared" si="24"/>
        <v>41439</v>
      </c>
      <c r="F102" s="9">
        <v>3</v>
      </c>
      <c r="G102" s="10">
        <f t="shared" ca="1" si="31"/>
        <v>660000</v>
      </c>
      <c r="H102" s="9">
        <v>0</v>
      </c>
      <c r="I102" s="10">
        <f t="shared" ca="1" si="32"/>
        <v>0</v>
      </c>
      <c r="J102" s="11">
        <v>0</v>
      </c>
      <c r="K102" s="10">
        <f t="shared" ca="1" si="33"/>
        <v>0</v>
      </c>
      <c r="L102" s="9">
        <v>0</v>
      </c>
      <c r="M102" s="10">
        <f t="shared" ca="1" si="34"/>
        <v>0</v>
      </c>
      <c r="N102" s="9">
        <f t="shared" si="29"/>
        <v>3</v>
      </c>
      <c r="O102" s="10">
        <f t="shared" ca="1" si="35"/>
        <v>660000</v>
      </c>
    </row>
    <row r="103" spans="1:15" x14ac:dyDescent="0.25">
      <c r="A103" t="s">
        <v>42</v>
      </c>
      <c r="B103" t="s">
        <v>1</v>
      </c>
      <c r="C103" s="9">
        <f ca="1">INDEX(Цена,MATCH(B103,Товар,))</f>
        <v>320000</v>
      </c>
      <c r="D103" s="17">
        <v>41433</v>
      </c>
      <c r="E103" s="17">
        <f t="shared" si="24"/>
        <v>41439</v>
      </c>
      <c r="F103" s="9">
        <v>3</v>
      </c>
      <c r="G103" s="10">
        <f t="shared" ca="1" si="31"/>
        <v>960000</v>
      </c>
      <c r="H103" s="9">
        <v>0</v>
      </c>
      <c r="I103" s="10">
        <f t="shared" ca="1" si="32"/>
        <v>0</v>
      </c>
      <c r="J103" s="11">
        <v>2</v>
      </c>
      <c r="K103" s="10">
        <f t="shared" ca="1" si="33"/>
        <v>640000</v>
      </c>
      <c r="L103" s="9">
        <v>1</v>
      </c>
      <c r="M103" s="10">
        <f t="shared" ca="1" si="34"/>
        <v>320000</v>
      </c>
      <c r="N103" s="9">
        <f t="shared" si="29"/>
        <v>0</v>
      </c>
      <c r="O103" s="10">
        <f t="shared" ca="1" si="35"/>
        <v>0</v>
      </c>
    </row>
    <row r="104" spans="1:15" x14ac:dyDescent="0.25">
      <c r="A104" t="s">
        <v>42</v>
      </c>
      <c r="B104" t="s">
        <v>9</v>
      </c>
      <c r="C104" s="9">
        <f ca="1">INDEX(Цена,MATCH(B104,Товар,))</f>
        <v>300000</v>
      </c>
      <c r="D104" s="17">
        <v>41433</v>
      </c>
      <c r="E104" s="17">
        <f t="shared" si="24"/>
        <v>41439</v>
      </c>
      <c r="F104" s="9">
        <v>2</v>
      </c>
      <c r="G104" s="10">
        <f t="shared" ca="1" si="31"/>
        <v>600000</v>
      </c>
      <c r="H104" s="9">
        <v>0</v>
      </c>
      <c r="I104" s="10">
        <f t="shared" ca="1" si="32"/>
        <v>0</v>
      </c>
      <c r="J104" s="11">
        <v>2</v>
      </c>
      <c r="K104" s="10">
        <f t="shared" ca="1" si="33"/>
        <v>600000</v>
      </c>
      <c r="L104" s="9">
        <v>0</v>
      </c>
      <c r="M104" s="10">
        <f t="shared" ca="1" si="34"/>
        <v>0</v>
      </c>
      <c r="N104" s="9">
        <f t="shared" si="29"/>
        <v>0</v>
      </c>
      <c r="O104" s="10">
        <f t="shared" ca="1" si="35"/>
        <v>0</v>
      </c>
    </row>
    <row r="105" spans="1:15" x14ac:dyDescent="0.25">
      <c r="A105" t="s">
        <v>42</v>
      </c>
      <c r="B105" t="s">
        <v>0</v>
      </c>
      <c r="C105" s="9">
        <f ca="1">INDEX(Цена,MATCH(B105,Товар,))</f>
        <v>310000</v>
      </c>
      <c r="D105" s="17">
        <v>41433</v>
      </c>
      <c r="E105" s="17">
        <f t="shared" si="24"/>
        <v>41439</v>
      </c>
      <c r="F105" s="9">
        <v>4</v>
      </c>
      <c r="G105" s="10">
        <f t="shared" ca="1" si="31"/>
        <v>1240000</v>
      </c>
      <c r="H105" s="9">
        <v>2</v>
      </c>
      <c r="I105" s="10">
        <f t="shared" ca="1" si="32"/>
        <v>620000</v>
      </c>
      <c r="J105" s="11">
        <v>3</v>
      </c>
      <c r="K105" s="10">
        <f t="shared" ca="1" si="33"/>
        <v>930000</v>
      </c>
      <c r="L105" s="9">
        <v>1</v>
      </c>
      <c r="M105" s="10">
        <f t="shared" ca="1" si="34"/>
        <v>310000</v>
      </c>
      <c r="N105" s="9">
        <f t="shared" si="29"/>
        <v>2</v>
      </c>
      <c r="O105" s="10">
        <f t="shared" ca="1" si="35"/>
        <v>620000</v>
      </c>
    </row>
    <row r="106" spans="1:15" x14ac:dyDescent="0.25">
      <c r="A106" t="s">
        <v>42</v>
      </c>
      <c r="B106" t="s">
        <v>10</v>
      </c>
      <c r="C106" s="9">
        <f ca="1">INDEX(Цена,MATCH(B106,Товар,))</f>
        <v>280000</v>
      </c>
      <c r="D106" s="17">
        <v>41433</v>
      </c>
      <c r="E106" s="17">
        <f t="shared" si="24"/>
        <v>41439</v>
      </c>
      <c r="F106" s="9">
        <v>2</v>
      </c>
      <c r="G106" s="10">
        <f t="shared" ca="1" si="31"/>
        <v>560000</v>
      </c>
      <c r="H106" s="9">
        <v>0</v>
      </c>
      <c r="I106" s="10">
        <f ca="1">H106*C106</f>
        <v>0</v>
      </c>
      <c r="J106" s="11">
        <v>0</v>
      </c>
      <c r="K106" s="10">
        <f t="shared" ca="1" si="33"/>
        <v>0</v>
      </c>
      <c r="L106" s="9">
        <v>1</v>
      </c>
      <c r="M106" s="10">
        <f t="shared" ca="1" si="34"/>
        <v>280000</v>
      </c>
      <c r="N106" s="9">
        <f t="shared" si="29"/>
        <v>1</v>
      </c>
      <c r="O106" s="10">
        <f t="shared" ca="1" si="35"/>
        <v>280000</v>
      </c>
    </row>
    <row r="107" spans="1:15" x14ac:dyDescent="0.25">
      <c r="A107" t="s">
        <v>42</v>
      </c>
      <c r="B107" t="s">
        <v>11</v>
      </c>
      <c r="C107" s="9">
        <f ca="1">INDEX(Цена,MATCH(B107,Товар,))</f>
        <v>310000</v>
      </c>
      <c r="D107" s="17">
        <v>41433</v>
      </c>
      <c r="E107" s="17">
        <f t="shared" si="24"/>
        <v>41439</v>
      </c>
      <c r="F107" s="9">
        <v>4</v>
      </c>
      <c r="G107" s="10">
        <f t="shared" ca="1" si="31"/>
        <v>1240000</v>
      </c>
      <c r="H107" s="9">
        <v>0</v>
      </c>
      <c r="I107" s="10">
        <f t="shared" ref="I107:I129" ca="1" si="36">H107*C107</f>
        <v>0</v>
      </c>
      <c r="J107" s="11">
        <v>0</v>
      </c>
      <c r="K107" s="10">
        <f t="shared" ca="1" si="33"/>
        <v>0</v>
      </c>
      <c r="L107" s="9">
        <v>1</v>
      </c>
      <c r="M107" s="10">
        <f t="shared" ca="1" si="34"/>
        <v>310000</v>
      </c>
      <c r="N107" s="9">
        <f t="shared" si="29"/>
        <v>3</v>
      </c>
      <c r="O107" s="10">
        <f t="shared" ca="1" si="35"/>
        <v>930000</v>
      </c>
    </row>
    <row r="108" spans="1:15" x14ac:dyDescent="0.25">
      <c r="A108" t="s">
        <v>42</v>
      </c>
      <c r="B108" t="s">
        <v>12</v>
      </c>
      <c r="C108" s="9">
        <f ca="1">INDEX(Цена,MATCH(B108,Товар,))</f>
        <v>270000</v>
      </c>
      <c r="D108" s="17">
        <v>41433</v>
      </c>
      <c r="E108" s="17">
        <f t="shared" si="24"/>
        <v>41439</v>
      </c>
      <c r="F108" s="9">
        <v>4</v>
      </c>
      <c r="G108" s="10">
        <f t="shared" ca="1" si="31"/>
        <v>1080000</v>
      </c>
      <c r="H108" s="9">
        <v>0</v>
      </c>
      <c r="I108" s="10">
        <f t="shared" ca="1" si="36"/>
        <v>0</v>
      </c>
      <c r="J108" s="11">
        <v>0</v>
      </c>
      <c r="K108" s="10">
        <f t="shared" ca="1" si="33"/>
        <v>0</v>
      </c>
      <c r="L108" s="9">
        <v>3</v>
      </c>
      <c r="M108" s="10">
        <f t="shared" ca="1" si="34"/>
        <v>810000</v>
      </c>
      <c r="N108" s="9">
        <f t="shared" si="29"/>
        <v>1</v>
      </c>
      <c r="O108" s="10">
        <f t="shared" ca="1" si="35"/>
        <v>270000</v>
      </c>
    </row>
    <row r="109" spans="1:15" x14ac:dyDescent="0.25">
      <c r="A109" t="s">
        <v>42</v>
      </c>
      <c r="B109" t="s">
        <v>29</v>
      </c>
      <c r="C109" s="9">
        <f ca="1">INDEX(Цена,MATCH(B109,Товар,))</f>
        <v>245000</v>
      </c>
      <c r="D109" s="17">
        <v>41433</v>
      </c>
      <c r="E109" s="17">
        <f t="shared" si="24"/>
        <v>41439</v>
      </c>
      <c r="F109" s="9">
        <v>0</v>
      </c>
      <c r="G109" s="10">
        <f t="shared" ca="1" si="31"/>
        <v>0</v>
      </c>
      <c r="H109" s="9">
        <v>4</v>
      </c>
      <c r="I109" s="10">
        <f t="shared" ca="1" si="36"/>
        <v>980000</v>
      </c>
      <c r="J109" s="11">
        <v>0</v>
      </c>
      <c r="K109" s="10">
        <f t="shared" ca="1" si="33"/>
        <v>0</v>
      </c>
      <c r="L109" s="9">
        <v>2</v>
      </c>
      <c r="M109" s="10">
        <f t="shared" ca="1" si="34"/>
        <v>490000</v>
      </c>
      <c r="N109" s="9">
        <f t="shared" si="29"/>
        <v>2</v>
      </c>
      <c r="O109" s="10">
        <f t="shared" ca="1" si="35"/>
        <v>490000</v>
      </c>
    </row>
    <row r="110" spans="1:15" x14ac:dyDescent="0.25">
      <c r="A110" t="s">
        <v>42</v>
      </c>
      <c r="B110" t="s">
        <v>13</v>
      </c>
      <c r="C110" s="9">
        <f ca="1">INDEX(Цена,MATCH(B110,Товар,))</f>
        <v>200000</v>
      </c>
      <c r="D110" s="17">
        <v>41433</v>
      </c>
      <c r="E110" s="17">
        <f t="shared" si="24"/>
        <v>41439</v>
      </c>
      <c r="F110" s="9">
        <v>4</v>
      </c>
      <c r="G110" s="10">
        <f t="shared" ca="1" si="31"/>
        <v>800000</v>
      </c>
      <c r="H110" s="9">
        <v>3</v>
      </c>
      <c r="I110" s="10">
        <f t="shared" ca="1" si="36"/>
        <v>600000</v>
      </c>
      <c r="J110" s="11">
        <v>0</v>
      </c>
      <c r="K110" s="10">
        <f t="shared" ca="1" si="33"/>
        <v>0</v>
      </c>
      <c r="L110" s="9">
        <v>3</v>
      </c>
      <c r="M110" s="10">
        <f t="shared" ca="1" si="34"/>
        <v>600000</v>
      </c>
      <c r="N110" s="9">
        <f t="shared" si="29"/>
        <v>4</v>
      </c>
      <c r="O110" s="10">
        <f t="shared" ca="1" si="35"/>
        <v>800000</v>
      </c>
    </row>
    <row r="111" spans="1:15" x14ac:dyDescent="0.25">
      <c r="A111" t="s">
        <v>42</v>
      </c>
      <c r="B111" t="s">
        <v>44</v>
      </c>
      <c r="C111" s="9">
        <f ca="1">INDEX(Цена,MATCH(B111,Товар,))</f>
        <v>190000</v>
      </c>
      <c r="D111" s="17">
        <v>41433</v>
      </c>
      <c r="E111" s="17">
        <f t="shared" si="24"/>
        <v>41439</v>
      </c>
      <c r="F111" s="9">
        <v>3</v>
      </c>
      <c r="G111" s="10">
        <f t="shared" ca="1" si="31"/>
        <v>570000</v>
      </c>
      <c r="H111" s="9">
        <v>0</v>
      </c>
      <c r="I111" s="10">
        <f t="shared" ca="1" si="36"/>
        <v>0</v>
      </c>
      <c r="J111" s="11">
        <v>2</v>
      </c>
      <c r="K111" s="10">
        <f t="shared" ca="1" si="33"/>
        <v>380000</v>
      </c>
      <c r="L111" s="9">
        <v>1</v>
      </c>
      <c r="M111" s="10">
        <f t="shared" ca="1" si="34"/>
        <v>190000</v>
      </c>
      <c r="N111" s="9">
        <f t="shared" si="29"/>
        <v>0</v>
      </c>
      <c r="O111" s="10">
        <f t="shared" ca="1" si="35"/>
        <v>0</v>
      </c>
    </row>
    <row r="112" spans="1:15" x14ac:dyDescent="0.25">
      <c r="A112" t="s">
        <v>42</v>
      </c>
      <c r="B112" t="s">
        <v>16</v>
      </c>
      <c r="C112" s="9">
        <f ca="1">INDEX(Цена,MATCH(B112,Товар,))</f>
        <v>220000</v>
      </c>
      <c r="D112" s="17">
        <v>41433</v>
      </c>
      <c r="E112" s="17">
        <f t="shared" si="24"/>
        <v>41439</v>
      </c>
      <c r="F112" s="9">
        <v>2</v>
      </c>
      <c r="G112" s="10">
        <f t="shared" ca="1" si="31"/>
        <v>440000</v>
      </c>
      <c r="H112" s="9">
        <v>0</v>
      </c>
      <c r="I112" s="10">
        <f t="shared" ca="1" si="36"/>
        <v>0</v>
      </c>
      <c r="J112" s="11">
        <v>2</v>
      </c>
      <c r="K112" s="10">
        <f t="shared" ca="1" si="33"/>
        <v>440000</v>
      </c>
      <c r="L112" s="9">
        <v>0</v>
      </c>
      <c r="M112" s="10">
        <f t="shared" ca="1" si="34"/>
        <v>0</v>
      </c>
      <c r="N112" s="9">
        <f t="shared" si="29"/>
        <v>0</v>
      </c>
      <c r="O112" s="10">
        <f t="shared" ca="1" si="35"/>
        <v>0</v>
      </c>
    </row>
    <row r="113" spans="1:15" x14ac:dyDescent="0.25">
      <c r="A113" t="s">
        <v>42</v>
      </c>
      <c r="B113" t="s">
        <v>31</v>
      </c>
      <c r="C113" s="9">
        <f ca="1">INDEX(Цена,MATCH(B113,Товар,))</f>
        <v>190000</v>
      </c>
      <c r="D113" s="17">
        <v>41433</v>
      </c>
      <c r="E113" s="17">
        <f t="shared" si="24"/>
        <v>41439</v>
      </c>
      <c r="F113" s="9">
        <v>0</v>
      </c>
      <c r="G113" s="10">
        <f t="shared" ca="1" si="31"/>
        <v>0</v>
      </c>
      <c r="H113" s="9">
        <v>3</v>
      </c>
      <c r="I113" s="10">
        <f t="shared" ca="1" si="36"/>
        <v>570000</v>
      </c>
      <c r="J113" s="11">
        <v>0</v>
      </c>
      <c r="K113" s="10">
        <f t="shared" ca="1" si="33"/>
        <v>0</v>
      </c>
      <c r="L113" s="9">
        <v>1</v>
      </c>
      <c r="M113" s="10">
        <f t="shared" ca="1" si="34"/>
        <v>190000</v>
      </c>
      <c r="N113" s="9">
        <f t="shared" si="29"/>
        <v>2</v>
      </c>
      <c r="O113" s="10">
        <f t="shared" ca="1" si="35"/>
        <v>380000</v>
      </c>
    </row>
    <row r="114" spans="1:15" x14ac:dyDescent="0.25">
      <c r="A114" t="s">
        <v>42</v>
      </c>
      <c r="B114" t="s">
        <v>17</v>
      </c>
      <c r="C114" s="9">
        <f ca="1">INDEX(Цена,MATCH(B114,Товар,))</f>
        <v>170000</v>
      </c>
      <c r="D114" s="17">
        <v>41433</v>
      </c>
      <c r="E114" s="17">
        <f t="shared" si="24"/>
        <v>41439</v>
      </c>
      <c r="F114" s="9">
        <v>1</v>
      </c>
      <c r="G114" s="10">
        <f t="shared" ca="1" si="31"/>
        <v>170000</v>
      </c>
      <c r="H114" s="9">
        <v>0</v>
      </c>
      <c r="I114" s="10">
        <f t="shared" ca="1" si="36"/>
        <v>0</v>
      </c>
      <c r="J114" s="11">
        <v>1</v>
      </c>
      <c r="K114" s="10">
        <f t="shared" ca="1" si="33"/>
        <v>170000</v>
      </c>
      <c r="L114" s="9">
        <v>0</v>
      </c>
      <c r="M114" s="10">
        <f t="shared" ca="1" si="34"/>
        <v>0</v>
      </c>
      <c r="N114" s="9">
        <f t="shared" si="29"/>
        <v>0</v>
      </c>
      <c r="O114" s="10">
        <f t="shared" ca="1" si="35"/>
        <v>0</v>
      </c>
    </row>
    <row r="115" spans="1:15" x14ac:dyDescent="0.25">
      <c r="A115" t="s">
        <v>42</v>
      </c>
      <c r="B115" t="s">
        <v>14</v>
      </c>
      <c r="C115" s="9">
        <f ca="1">INDEX(Цена,MATCH(B115,Товар,))</f>
        <v>280000</v>
      </c>
      <c r="D115" s="17">
        <v>41433</v>
      </c>
      <c r="E115" s="17">
        <f t="shared" si="24"/>
        <v>41439</v>
      </c>
      <c r="F115" s="9">
        <v>2</v>
      </c>
      <c r="G115" s="10">
        <f t="shared" ca="1" si="31"/>
        <v>560000</v>
      </c>
      <c r="H115" s="9">
        <v>0</v>
      </c>
      <c r="I115" s="10">
        <f t="shared" ca="1" si="36"/>
        <v>0</v>
      </c>
      <c r="J115" s="11">
        <v>0</v>
      </c>
      <c r="K115" s="10">
        <f t="shared" ca="1" si="33"/>
        <v>0</v>
      </c>
      <c r="L115" s="9">
        <v>0</v>
      </c>
      <c r="M115" s="10">
        <f t="shared" ca="1" si="34"/>
        <v>0</v>
      </c>
      <c r="N115" s="9">
        <f t="shared" si="29"/>
        <v>2</v>
      </c>
      <c r="O115" s="10">
        <f t="shared" ca="1" si="35"/>
        <v>560000</v>
      </c>
    </row>
    <row r="116" spans="1:15" x14ac:dyDescent="0.25">
      <c r="A116" t="s">
        <v>46</v>
      </c>
      <c r="B116" t="s">
        <v>33</v>
      </c>
      <c r="C116" s="9">
        <f ca="1">INDEX(Цена,MATCH(B116,Товар,))</f>
        <v>230000</v>
      </c>
      <c r="D116" s="17">
        <v>41433</v>
      </c>
      <c r="E116" s="17">
        <f t="shared" si="24"/>
        <v>41439</v>
      </c>
      <c r="F116" s="9">
        <v>2</v>
      </c>
      <c r="G116" s="10">
        <f ca="1">C116*F116</f>
        <v>460000</v>
      </c>
      <c r="H116" s="9">
        <v>0</v>
      </c>
      <c r="I116" s="10">
        <f ca="1">H116*C116</f>
        <v>0</v>
      </c>
      <c r="J116" s="11">
        <v>0</v>
      </c>
      <c r="K116" s="10">
        <f ca="1">J116*C116</f>
        <v>0</v>
      </c>
      <c r="L116" s="9">
        <v>2</v>
      </c>
      <c r="M116" s="10">
        <f ca="1">L116*C116</f>
        <v>460000</v>
      </c>
      <c r="N116" s="9">
        <f t="shared" si="29"/>
        <v>0</v>
      </c>
      <c r="O116" s="10">
        <f ca="1">N116*C116</f>
        <v>0</v>
      </c>
    </row>
    <row r="117" spans="1:15" x14ac:dyDescent="0.25">
      <c r="A117" t="s">
        <v>46</v>
      </c>
      <c r="B117" t="s">
        <v>40</v>
      </c>
      <c r="C117" s="9">
        <f ca="1">INDEX(Цена,MATCH(B117,Товар,))</f>
        <v>245000</v>
      </c>
      <c r="D117" s="17">
        <v>41433</v>
      </c>
      <c r="E117" s="17">
        <f t="shared" si="24"/>
        <v>41439</v>
      </c>
      <c r="F117" s="9">
        <v>2</v>
      </c>
      <c r="G117" s="10">
        <f t="shared" ref="G117:G129" ca="1" si="37">C117*F117</f>
        <v>490000</v>
      </c>
      <c r="H117" s="9">
        <v>0</v>
      </c>
      <c r="I117" s="10">
        <f t="shared" ref="I117:I129" ca="1" si="38">H117*C117</f>
        <v>0</v>
      </c>
      <c r="J117" s="11">
        <v>0</v>
      </c>
      <c r="K117" s="10">
        <f t="shared" ref="K117:K129" ca="1" si="39">J117*C117</f>
        <v>0</v>
      </c>
      <c r="L117" s="9">
        <v>1</v>
      </c>
      <c r="M117" s="10">
        <f t="shared" ref="M117:M129" ca="1" si="40">L117*C117</f>
        <v>245000</v>
      </c>
      <c r="N117" s="9">
        <f t="shared" si="29"/>
        <v>1</v>
      </c>
      <c r="O117" s="10">
        <f t="shared" ref="O117:O129" ca="1" si="41">N117*C117</f>
        <v>245000</v>
      </c>
    </row>
    <row r="118" spans="1:15" x14ac:dyDescent="0.25">
      <c r="A118" t="s">
        <v>46</v>
      </c>
      <c r="B118" t="s">
        <v>47</v>
      </c>
      <c r="C118" s="9">
        <f ca="1">INDEX(Цена,MATCH(B118,Товар,))</f>
        <v>200000</v>
      </c>
      <c r="D118" s="17">
        <v>41433</v>
      </c>
      <c r="E118" s="17">
        <f t="shared" si="24"/>
        <v>41439</v>
      </c>
      <c r="F118" s="9">
        <v>2</v>
      </c>
      <c r="G118" s="10">
        <f t="shared" ca="1" si="37"/>
        <v>400000</v>
      </c>
      <c r="H118" s="9">
        <v>0</v>
      </c>
      <c r="I118" s="10">
        <f t="shared" ca="1" si="38"/>
        <v>0</v>
      </c>
      <c r="J118" s="11">
        <v>0</v>
      </c>
      <c r="K118" s="10">
        <f t="shared" ca="1" si="39"/>
        <v>0</v>
      </c>
      <c r="L118" s="9">
        <v>0</v>
      </c>
      <c r="M118" s="10">
        <f t="shared" ca="1" si="40"/>
        <v>0</v>
      </c>
      <c r="N118" s="9">
        <f t="shared" si="29"/>
        <v>2</v>
      </c>
      <c r="O118" s="10">
        <f t="shared" ca="1" si="41"/>
        <v>400000</v>
      </c>
    </row>
    <row r="119" spans="1:15" x14ac:dyDescent="0.25">
      <c r="A119" t="s">
        <v>46</v>
      </c>
      <c r="B119" t="s">
        <v>4</v>
      </c>
      <c r="C119" s="9">
        <f ca="1">INDEX(Цена,MATCH(B119,Товар,))</f>
        <v>240000</v>
      </c>
      <c r="D119" s="17">
        <v>41433</v>
      </c>
      <c r="E119" s="17">
        <f t="shared" si="24"/>
        <v>41439</v>
      </c>
      <c r="F119" s="9">
        <v>1</v>
      </c>
      <c r="G119" s="10">
        <f t="shared" ca="1" si="37"/>
        <v>240000</v>
      </c>
      <c r="H119" s="9">
        <v>0</v>
      </c>
      <c r="I119" s="10">
        <f t="shared" ca="1" si="38"/>
        <v>0</v>
      </c>
      <c r="J119" s="11">
        <v>0</v>
      </c>
      <c r="K119" s="10">
        <f t="shared" ca="1" si="39"/>
        <v>0</v>
      </c>
      <c r="L119" s="9">
        <v>1</v>
      </c>
      <c r="M119" s="10">
        <f t="shared" ca="1" si="40"/>
        <v>240000</v>
      </c>
      <c r="N119" s="9">
        <f t="shared" si="29"/>
        <v>0</v>
      </c>
      <c r="O119" s="10">
        <f t="shared" ca="1" si="41"/>
        <v>0</v>
      </c>
    </row>
    <row r="120" spans="1:15" x14ac:dyDescent="0.25">
      <c r="A120" t="s">
        <v>46</v>
      </c>
      <c r="B120" t="s">
        <v>5</v>
      </c>
      <c r="C120" s="9">
        <f ca="1">INDEX(Цена,MATCH(B120,Товар,))</f>
        <v>230000</v>
      </c>
      <c r="D120" s="17">
        <v>41433</v>
      </c>
      <c r="E120" s="17">
        <f t="shared" si="24"/>
        <v>41439</v>
      </c>
      <c r="F120" s="9">
        <v>3</v>
      </c>
      <c r="G120" s="10">
        <f t="shared" ca="1" si="37"/>
        <v>690000</v>
      </c>
      <c r="H120" s="9">
        <v>0</v>
      </c>
      <c r="I120" s="10">
        <f t="shared" ca="1" si="38"/>
        <v>0</v>
      </c>
      <c r="J120" s="11">
        <v>0</v>
      </c>
      <c r="K120" s="10">
        <f t="shared" ca="1" si="39"/>
        <v>0</v>
      </c>
      <c r="L120" s="9">
        <v>1</v>
      </c>
      <c r="M120" s="10">
        <f t="shared" ca="1" si="40"/>
        <v>230000</v>
      </c>
      <c r="N120" s="9">
        <f t="shared" si="29"/>
        <v>2</v>
      </c>
      <c r="O120" s="10">
        <f t="shared" ca="1" si="41"/>
        <v>460000</v>
      </c>
    </row>
    <row r="121" spans="1:15" x14ac:dyDescent="0.25">
      <c r="A121" t="s">
        <v>46</v>
      </c>
      <c r="B121" t="s">
        <v>6</v>
      </c>
      <c r="C121" s="9">
        <f ca="1">INDEX(Цена,MATCH(B121,Товар,))</f>
        <v>230000</v>
      </c>
      <c r="D121" s="17">
        <v>41433</v>
      </c>
      <c r="E121" s="17">
        <f t="shared" si="24"/>
        <v>41439</v>
      </c>
      <c r="F121" s="9">
        <v>6</v>
      </c>
      <c r="G121" s="10">
        <f t="shared" ca="1" si="37"/>
        <v>1380000</v>
      </c>
      <c r="H121" s="9">
        <v>0</v>
      </c>
      <c r="I121" s="10">
        <f t="shared" ca="1" si="38"/>
        <v>0</v>
      </c>
      <c r="J121" s="11">
        <v>0</v>
      </c>
      <c r="K121" s="10">
        <f t="shared" ca="1" si="39"/>
        <v>0</v>
      </c>
      <c r="L121" s="9">
        <v>4</v>
      </c>
      <c r="M121" s="10">
        <f t="shared" ca="1" si="40"/>
        <v>920000</v>
      </c>
      <c r="N121" s="9">
        <f t="shared" si="29"/>
        <v>2</v>
      </c>
      <c r="O121" s="10">
        <f t="shared" ca="1" si="41"/>
        <v>460000</v>
      </c>
    </row>
    <row r="122" spans="1:15" x14ac:dyDescent="0.25">
      <c r="A122" t="s">
        <v>46</v>
      </c>
      <c r="B122" t="s">
        <v>8</v>
      </c>
      <c r="C122" s="9">
        <f ca="1">INDEX(Цена,MATCH(B122,Товар,))</f>
        <v>230000</v>
      </c>
      <c r="D122" s="17">
        <v>41433</v>
      </c>
      <c r="E122" s="17">
        <f t="shared" si="24"/>
        <v>41439</v>
      </c>
      <c r="F122" s="9">
        <v>0</v>
      </c>
      <c r="G122" s="10">
        <f t="shared" ca="1" si="37"/>
        <v>0</v>
      </c>
      <c r="H122" s="9">
        <v>6</v>
      </c>
      <c r="I122" s="10">
        <f t="shared" ca="1" si="38"/>
        <v>1380000</v>
      </c>
      <c r="J122" s="11">
        <v>0</v>
      </c>
      <c r="K122" s="10">
        <f t="shared" ca="1" si="39"/>
        <v>0</v>
      </c>
      <c r="L122" s="9">
        <v>3</v>
      </c>
      <c r="M122" s="10">
        <f t="shared" ca="1" si="40"/>
        <v>690000</v>
      </c>
      <c r="N122" s="9">
        <f t="shared" si="29"/>
        <v>3</v>
      </c>
      <c r="O122" s="10">
        <f t="shared" ca="1" si="41"/>
        <v>690000</v>
      </c>
    </row>
    <row r="123" spans="1:15" x14ac:dyDescent="0.25">
      <c r="A123" t="s">
        <v>46</v>
      </c>
      <c r="B123" t="s">
        <v>30</v>
      </c>
      <c r="C123" s="9">
        <f ca="1">INDEX(Цена,MATCH(B123,Товар,))</f>
        <v>220000</v>
      </c>
      <c r="D123" s="17">
        <v>41433</v>
      </c>
      <c r="E123" s="17">
        <f t="shared" si="24"/>
        <v>41439</v>
      </c>
      <c r="F123" s="9">
        <v>3</v>
      </c>
      <c r="G123" s="10">
        <f t="shared" ca="1" si="37"/>
        <v>660000</v>
      </c>
      <c r="H123" s="9">
        <v>0</v>
      </c>
      <c r="I123" s="10">
        <f t="shared" ca="1" si="38"/>
        <v>0</v>
      </c>
      <c r="J123" s="11">
        <v>0</v>
      </c>
      <c r="K123" s="10">
        <f t="shared" ca="1" si="39"/>
        <v>0</v>
      </c>
      <c r="L123" s="9">
        <v>0</v>
      </c>
      <c r="M123" s="10">
        <f t="shared" ca="1" si="40"/>
        <v>0</v>
      </c>
      <c r="N123" s="9">
        <f t="shared" si="29"/>
        <v>3</v>
      </c>
      <c r="O123" s="10">
        <f t="shared" ca="1" si="41"/>
        <v>660000</v>
      </c>
    </row>
    <row r="124" spans="1:15" x14ac:dyDescent="0.25">
      <c r="A124" t="s">
        <v>46</v>
      </c>
      <c r="B124" t="s">
        <v>0</v>
      </c>
      <c r="C124" s="9">
        <f ca="1">INDEX(Цена,MATCH(B124,Товар,))</f>
        <v>310000</v>
      </c>
      <c r="D124" s="17">
        <v>41433</v>
      </c>
      <c r="E124" s="17">
        <f t="shared" si="24"/>
        <v>41439</v>
      </c>
      <c r="F124" s="9">
        <v>6</v>
      </c>
      <c r="G124" s="10">
        <f t="shared" ca="1" si="37"/>
        <v>1860000</v>
      </c>
      <c r="H124" s="9">
        <v>0</v>
      </c>
      <c r="I124" s="10">
        <f t="shared" ca="1" si="38"/>
        <v>0</v>
      </c>
      <c r="J124" s="11">
        <v>0</v>
      </c>
      <c r="K124" s="10">
        <f t="shared" ca="1" si="39"/>
        <v>0</v>
      </c>
      <c r="L124" s="9">
        <v>1</v>
      </c>
      <c r="M124" s="10">
        <f t="shared" ca="1" si="40"/>
        <v>310000</v>
      </c>
      <c r="N124" s="9">
        <f t="shared" si="29"/>
        <v>5</v>
      </c>
      <c r="O124" s="10">
        <f t="shared" ca="1" si="41"/>
        <v>1550000</v>
      </c>
    </row>
    <row r="125" spans="1:15" x14ac:dyDescent="0.25">
      <c r="A125" t="s">
        <v>46</v>
      </c>
      <c r="B125" t="s">
        <v>10</v>
      </c>
      <c r="C125" s="9">
        <f ca="1">INDEX(Цена,MATCH(B125,Товар,))</f>
        <v>280000</v>
      </c>
      <c r="D125" s="17">
        <v>41433</v>
      </c>
      <c r="E125" s="17">
        <f t="shared" si="24"/>
        <v>41439</v>
      </c>
      <c r="F125" s="9">
        <v>0</v>
      </c>
      <c r="G125" s="10">
        <f t="shared" ca="1" si="37"/>
        <v>0</v>
      </c>
      <c r="H125" s="9">
        <v>4</v>
      </c>
      <c r="I125" s="10">
        <f ca="1">H125*C125</f>
        <v>1120000</v>
      </c>
      <c r="J125" s="11">
        <v>0</v>
      </c>
      <c r="K125" s="10">
        <f t="shared" ca="1" si="39"/>
        <v>0</v>
      </c>
      <c r="L125" s="9">
        <v>0</v>
      </c>
      <c r="M125" s="10">
        <f t="shared" ca="1" si="40"/>
        <v>0</v>
      </c>
      <c r="N125" s="9">
        <f t="shared" si="29"/>
        <v>4</v>
      </c>
      <c r="O125" s="10">
        <f t="shared" ca="1" si="41"/>
        <v>1120000</v>
      </c>
    </row>
    <row r="126" spans="1:15" x14ac:dyDescent="0.25">
      <c r="A126" t="s">
        <v>46</v>
      </c>
      <c r="B126" t="s">
        <v>12</v>
      </c>
      <c r="C126" s="9">
        <f ca="1">INDEX(Цена,MATCH(B126,Товар,))</f>
        <v>270000</v>
      </c>
      <c r="D126" s="17">
        <v>41433</v>
      </c>
      <c r="E126" s="17">
        <f t="shared" si="24"/>
        <v>41439</v>
      </c>
      <c r="F126" s="9">
        <v>4</v>
      </c>
      <c r="G126" s="10">
        <f t="shared" ca="1" si="37"/>
        <v>1080000</v>
      </c>
      <c r="H126" s="9">
        <v>0</v>
      </c>
      <c r="I126" s="10">
        <f t="shared" ref="I126:I138" ca="1" si="42">H126*C126</f>
        <v>0</v>
      </c>
      <c r="J126" s="11">
        <v>0</v>
      </c>
      <c r="K126" s="10">
        <f t="shared" ca="1" si="39"/>
        <v>0</v>
      </c>
      <c r="L126" s="9">
        <v>0</v>
      </c>
      <c r="M126" s="10">
        <f t="shared" ca="1" si="40"/>
        <v>0</v>
      </c>
      <c r="N126" s="9">
        <f t="shared" si="29"/>
        <v>4</v>
      </c>
      <c r="O126" s="10">
        <f t="shared" ca="1" si="41"/>
        <v>1080000</v>
      </c>
    </row>
    <row r="127" spans="1:15" x14ac:dyDescent="0.25">
      <c r="A127" t="s">
        <v>46</v>
      </c>
      <c r="B127" t="s">
        <v>13</v>
      </c>
      <c r="C127" s="9">
        <f ca="1">INDEX(Цена,MATCH(B127,Товар,))</f>
        <v>200000</v>
      </c>
      <c r="D127" s="17">
        <v>41433</v>
      </c>
      <c r="E127" s="17">
        <f t="shared" si="24"/>
        <v>41439</v>
      </c>
      <c r="F127" s="9">
        <v>2</v>
      </c>
      <c r="G127" s="10">
        <f t="shared" ca="1" si="37"/>
        <v>400000</v>
      </c>
      <c r="H127" s="9">
        <v>0</v>
      </c>
      <c r="I127" s="10">
        <f t="shared" ca="1" si="42"/>
        <v>0</v>
      </c>
      <c r="J127" s="11">
        <v>0</v>
      </c>
      <c r="K127" s="10">
        <f t="shared" ca="1" si="39"/>
        <v>0</v>
      </c>
      <c r="L127" s="9">
        <v>2</v>
      </c>
      <c r="M127" s="10">
        <f t="shared" ca="1" si="40"/>
        <v>400000</v>
      </c>
      <c r="N127" s="9">
        <f t="shared" si="29"/>
        <v>0</v>
      </c>
      <c r="O127" s="10">
        <f t="shared" ca="1" si="41"/>
        <v>0</v>
      </c>
    </row>
    <row r="128" spans="1:15" x14ac:dyDescent="0.25">
      <c r="A128" t="s">
        <v>46</v>
      </c>
      <c r="B128" t="s">
        <v>15</v>
      </c>
      <c r="C128" s="9">
        <f ca="1">INDEX(Цена,MATCH(B128,Товар,))</f>
        <v>165000</v>
      </c>
      <c r="D128" s="17">
        <v>41433</v>
      </c>
      <c r="E128" s="17">
        <f t="shared" si="24"/>
        <v>41439</v>
      </c>
      <c r="F128" s="9">
        <v>0</v>
      </c>
      <c r="G128" s="10">
        <f t="shared" ca="1" si="37"/>
        <v>0</v>
      </c>
      <c r="H128" s="9">
        <v>6</v>
      </c>
      <c r="I128" s="10">
        <f t="shared" ca="1" si="42"/>
        <v>990000</v>
      </c>
      <c r="J128" s="11">
        <v>0</v>
      </c>
      <c r="K128" s="10">
        <f t="shared" ca="1" si="39"/>
        <v>0</v>
      </c>
      <c r="L128" s="9">
        <v>0</v>
      </c>
      <c r="M128" s="10">
        <f t="shared" ca="1" si="40"/>
        <v>0</v>
      </c>
      <c r="N128" s="9">
        <f t="shared" si="29"/>
        <v>6</v>
      </c>
      <c r="O128" s="10">
        <f t="shared" ca="1" si="41"/>
        <v>990000</v>
      </c>
    </row>
    <row r="129" spans="1:15" x14ac:dyDescent="0.25">
      <c r="A129" t="s">
        <v>46</v>
      </c>
      <c r="B129" t="s">
        <v>18</v>
      </c>
      <c r="C129" s="9">
        <f ca="1">INDEX(Цена,MATCH(B129,Товар,))</f>
        <v>165000</v>
      </c>
      <c r="D129" s="17">
        <v>41433</v>
      </c>
      <c r="E129" s="17">
        <f t="shared" si="24"/>
        <v>41439</v>
      </c>
      <c r="F129" s="9">
        <v>2</v>
      </c>
      <c r="G129" s="10">
        <f t="shared" ca="1" si="37"/>
        <v>330000</v>
      </c>
      <c r="H129" s="9">
        <v>0</v>
      </c>
      <c r="I129" s="10">
        <f t="shared" ca="1" si="42"/>
        <v>0</v>
      </c>
      <c r="J129" s="11">
        <v>0</v>
      </c>
      <c r="K129" s="10">
        <f t="shared" ca="1" si="39"/>
        <v>0</v>
      </c>
      <c r="L129" s="9">
        <v>0</v>
      </c>
      <c r="M129" s="10">
        <f t="shared" ca="1" si="40"/>
        <v>0</v>
      </c>
      <c r="N129" s="9">
        <f t="shared" si="29"/>
        <v>2</v>
      </c>
      <c r="O129" s="10">
        <f t="shared" ca="1" si="41"/>
        <v>330000</v>
      </c>
    </row>
    <row r="130" spans="1:15" x14ac:dyDescent="0.25">
      <c r="A130" t="s">
        <v>27</v>
      </c>
      <c r="B130" t="s">
        <v>28</v>
      </c>
      <c r="C130" s="9">
        <f ca="1">INDEX(Цена,MATCH(B130,Товар,))</f>
        <v>230000</v>
      </c>
      <c r="D130" s="17">
        <v>41433</v>
      </c>
      <c r="E130" s="17">
        <f t="shared" si="24"/>
        <v>41439</v>
      </c>
      <c r="F130" s="9">
        <v>0</v>
      </c>
      <c r="G130" s="10">
        <f ca="1">C130*F130</f>
        <v>0</v>
      </c>
      <c r="H130" s="9">
        <v>2</v>
      </c>
      <c r="I130" s="10">
        <f ca="1">H130*C130</f>
        <v>460000</v>
      </c>
      <c r="J130" s="11">
        <v>0</v>
      </c>
      <c r="K130" s="10">
        <f ca="1">J130*C130</f>
        <v>0</v>
      </c>
      <c r="L130" s="9">
        <v>0</v>
      </c>
      <c r="M130" s="10">
        <f ca="1">L130*C130</f>
        <v>0</v>
      </c>
      <c r="N130" s="9">
        <f t="shared" si="29"/>
        <v>2</v>
      </c>
      <c r="O130" s="10">
        <f ca="1">N130*C130</f>
        <v>460000</v>
      </c>
    </row>
    <row r="131" spans="1:15" x14ac:dyDescent="0.25">
      <c r="A131" t="s">
        <v>27</v>
      </c>
      <c r="B131" t="s">
        <v>3</v>
      </c>
      <c r="C131" s="9">
        <f ca="1">INDEX(Цена,MATCH(B131,Товар,))</f>
        <v>225000</v>
      </c>
      <c r="D131" s="17">
        <v>41433</v>
      </c>
      <c r="E131" s="17">
        <f t="shared" si="24"/>
        <v>41439</v>
      </c>
      <c r="F131" s="9">
        <v>0</v>
      </c>
      <c r="G131" s="10">
        <f t="shared" ref="G131:G150" ca="1" si="43">C131*F131</f>
        <v>0</v>
      </c>
      <c r="H131" s="9">
        <v>8</v>
      </c>
      <c r="I131" s="10">
        <f t="shared" ref="I131:I150" ca="1" si="44">H131*C131</f>
        <v>1800000</v>
      </c>
      <c r="J131" s="11">
        <v>0</v>
      </c>
      <c r="K131" s="10">
        <f t="shared" ref="K131:K150" ca="1" si="45">J131*C131</f>
        <v>0</v>
      </c>
      <c r="L131" s="9">
        <v>8</v>
      </c>
      <c r="M131" s="10">
        <f t="shared" ref="M131:M150" ca="1" si="46">L131*C131</f>
        <v>1800000</v>
      </c>
      <c r="N131" s="9">
        <f t="shared" si="29"/>
        <v>0</v>
      </c>
      <c r="O131" s="10">
        <f t="shared" ref="O131:O150" ca="1" si="47">N131*C131</f>
        <v>0</v>
      </c>
    </row>
    <row r="132" spans="1:15" x14ac:dyDescent="0.25">
      <c r="A132" t="s">
        <v>27</v>
      </c>
      <c r="B132" t="s">
        <v>4</v>
      </c>
      <c r="C132" s="9">
        <f ca="1">INDEX(Цена,MATCH(B132,Товар,))</f>
        <v>240000</v>
      </c>
      <c r="D132" s="17">
        <v>41433</v>
      </c>
      <c r="E132" s="17">
        <f t="shared" si="24"/>
        <v>41439</v>
      </c>
      <c r="F132" s="9">
        <v>3</v>
      </c>
      <c r="G132" s="10">
        <f t="shared" ca="1" si="43"/>
        <v>720000</v>
      </c>
      <c r="H132" s="9">
        <v>0</v>
      </c>
      <c r="I132" s="10">
        <f t="shared" ca="1" si="44"/>
        <v>0</v>
      </c>
      <c r="J132" s="11">
        <v>0</v>
      </c>
      <c r="K132" s="10">
        <f t="shared" ca="1" si="45"/>
        <v>0</v>
      </c>
      <c r="L132" s="9">
        <v>3</v>
      </c>
      <c r="M132" s="10">
        <f t="shared" ca="1" si="46"/>
        <v>720000</v>
      </c>
      <c r="N132" s="9">
        <f t="shared" si="29"/>
        <v>0</v>
      </c>
      <c r="O132" s="10">
        <f t="shared" ca="1" si="47"/>
        <v>0</v>
      </c>
    </row>
    <row r="133" spans="1:15" x14ac:dyDescent="0.25">
      <c r="A133" t="s">
        <v>27</v>
      </c>
      <c r="B133" t="s">
        <v>2</v>
      </c>
      <c r="C133" s="9">
        <f ca="1">INDEX(Цена,MATCH(B133,Товар,))</f>
        <v>240000</v>
      </c>
      <c r="D133" s="17">
        <v>41433</v>
      </c>
      <c r="E133" s="17">
        <f t="shared" si="24"/>
        <v>41439</v>
      </c>
      <c r="F133" s="9">
        <v>1</v>
      </c>
      <c r="G133" s="10">
        <f t="shared" ca="1" si="43"/>
        <v>240000</v>
      </c>
      <c r="H133" s="9">
        <v>0</v>
      </c>
      <c r="I133" s="10">
        <f t="shared" ca="1" si="44"/>
        <v>0</v>
      </c>
      <c r="J133" s="11">
        <v>0</v>
      </c>
      <c r="K133" s="10">
        <f t="shared" ca="1" si="45"/>
        <v>0</v>
      </c>
      <c r="L133" s="9">
        <v>1</v>
      </c>
      <c r="M133" s="10">
        <f t="shared" ca="1" si="46"/>
        <v>240000</v>
      </c>
      <c r="N133" s="9">
        <f t="shared" si="29"/>
        <v>0</v>
      </c>
      <c r="O133" s="10">
        <f t="shared" ca="1" si="47"/>
        <v>0</v>
      </c>
    </row>
    <row r="134" spans="1:15" x14ac:dyDescent="0.25">
      <c r="A134" t="s">
        <v>27</v>
      </c>
      <c r="B134" t="s">
        <v>5</v>
      </c>
      <c r="C134" s="9">
        <f ca="1">INDEX(Цена,MATCH(B134,Товар,))</f>
        <v>230000</v>
      </c>
      <c r="D134" s="17">
        <v>41433</v>
      </c>
      <c r="E134" s="17">
        <f t="shared" si="24"/>
        <v>41439</v>
      </c>
      <c r="F134" s="9">
        <v>8</v>
      </c>
      <c r="G134" s="10">
        <f t="shared" ca="1" si="43"/>
        <v>1840000</v>
      </c>
      <c r="H134" s="9">
        <v>0</v>
      </c>
      <c r="I134" s="10">
        <f t="shared" ca="1" si="44"/>
        <v>0</v>
      </c>
      <c r="J134" s="11">
        <v>1</v>
      </c>
      <c r="K134" s="10">
        <f t="shared" ca="1" si="45"/>
        <v>230000</v>
      </c>
      <c r="L134" s="9">
        <v>6</v>
      </c>
      <c r="M134" s="10">
        <f t="shared" ca="1" si="46"/>
        <v>1380000</v>
      </c>
      <c r="N134" s="9">
        <f t="shared" si="29"/>
        <v>1</v>
      </c>
      <c r="O134" s="10">
        <f t="shared" ca="1" si="47"/>
        <v>230000</v>
      </c>
    </row>
    <row r="135" spans="1:15" x14ac:dyDescent="0.25">
      <c r="A135" t="s">
        <v>27</v>
      </c>
      <c r="B135" t="s">
        <v>6</v>
      </c>
      <c r="C135" s="9">
        <f ca="1">INDEX(Цена,MATCH(B135,Товар,))</f>
        <v>230000</v>
      </c>
      <c r="D135" s="17">
        <v>41433</v>
      </c>
      <c r="E135" s="17">
        <f t="shared" si="24"/>
        <v>41439</v>
      </c>
      <c r="F135" s="9">
        <v>8</v>
      </c>
      <c r="G135" s="10">
        <f t="shared" ca="1" si="43"/>
        <v>1840000</v>
      </c>
      <c r="H135" s="9">
        <v>3</v>
      </c>
      <c r="I135" s="10">
        <f t="shared" ca="1" si="44"/>
        <v>690000</v>
      </c>
      <c r="J135" s="11">
        <v>0</v>
      </c>
      <c r="K135" s="10">
        <f t="shared" ca="1" si="45"/>
        <v>0</v>
      </c>
      <c r="L135" s="9">
        <v>8</v>
      </c>
      <c r="M135" s="10">
        <f t="shared" ca="1" si="46"/>
        <v>1840000</v>
      </c>
      <c r="N135" s="9">
        <f t="shared" si="29"/>
        <v>3</v>
      </c>
      <c r="O135" s="10">
        <f t="shared" ca="1" si="47"/>
        <v>690000</v>
      </c>
    </row>
    <row r="136" spans="1:15" x14ac:dyDescent="0.25">
      <c r="A136" t="s">
        <v>27</v>
      </c>
      <c r="B136" t="s">
        <v>7</v>
      </c>
      <c r="C136" s="9">
        <f ca="1">INDEX(Цена,MATCH(B136,Товар,))</f>
        <v>480000</v>
      </c>
      <c r="D136" s="17">
        <v>41433</v>
      </c>
      <c r="E136" s="17">
        <f t="shared" si="24"/>
        <v>41439</v>
      </c>
      <c r="F136" s="9">
        <v>2</v>
      </c>
      <c r="G136" s="10">
        <f t="shared" ca="1" si="43"/>
        <v>960000</v>
      </c>
      <c r="H136" s="9">
        <v>0</v>
      </c>
      <c r="I136" s="10">
        <f t="shared" ca="1" si="44"/>
        <v>0</v>
      </c>
      <c r="J136" s="9">
        <v>0</v>
      </c>
      <c r="K136" s="10">
        <f t="shared" ca="1" si="45"/>
        <v>0</v>
      </c>
      <c r="L136" s="9">
        <v>0</v>
      </c>
      <c r="M136" s="10">
        <f t="shared" ca="1" si="46"/>
        <v>0</v>
      </c>
      <c r="N136" s="9">
        <f t="shared" si="29"/>
        <v>2</v>
      </c>
      <c r="O136" s="10">
        <f t="shared" ca="1" si="47"/>
        <v>960000</v>
      </c>
    </row>
    <row r="137" spans="1:15" x14ac:dyDescent="0.25">
      <c r="A137" t="s">
        <v>27</v>
      </c>
      <c r="B137" t="s">
        <v>8</v>
      </c>
      <c r="C137" s="9">
        <f ca="1">INDEX(Цена,MATCH(B137,Товар,))</f>
        <v>230000</v>
      </c>
      <c r="D137" s="17">
        <v>41433</v>
      </c>
      <c r="E137" s="17">
        <f t="shared" si="24"/>
        <v>41439</v>
      </c>
      <c r="F137" s="9">
        <v>0</v>
      </c>
      <c r="G137" s="10">
        <f t="shared" ca="1" si="43"/>
        <v>0</v>
      </c>
      <c r="H137" s="9">
        <v>10</v>
      </c>
      <c r="I137" s="10">
        <f t="shared" ca="1" si="44"/>
        <v>2300000</v>
      </c>
      <c r="J137" s="11">
        <v>0</v>
      </c>
      <c r="K137" s="10">
        <f t="shared" ca="1" si="45"/>
        <v>0</v>
      </c>
      <c r="L137" s="9">
        <v>8</v>
      </c>
      <c r="M137" s="10">
        <f t="shared" ca="1" si="46"/>
        <v>1840000</v>
      </c>
      <c r="N137" s="9">
        <f t="shared" si="29"/>
        <v>2</v>
      </c>
      <c r="O137" s="10">
        <f t="shared" ca="1" si="47"/>
        <v>460000</v>
      </c>
    </row>
    <row r="138" spans="1:15" x14ac:dyDescent="0.25">
      <c r="A138" t="s">
        <v>27</v>
      </c>
      <c r="B138" t="s">
        <v>30</v>
      </c>
      <c r="C138" s="9">
        <f ca="1">INDEX(Цена,MATCH(B138,Товар,))</f>
        <v>220000</v>
      </c>
      <c r="D138" s="17">
        <v>41433</v>
      </c>
      <c r="E138" s="17">
        <f t="shared" si="24"/>
        <v>41439</v>
      </c>
      <c r="F138" s="9">
        <v>1</v>
      </c>
      <c r="G138" s="10">
        <f t="shared" ca="1" si="43"/>
        <v>220000</v>
      </c>
      <c r="H138" s="9">
        <v>0</v>
      </c>
      <c r="I138" s="10">
        <f t="shared" ca="1" si="44"/>
        <v>0</v>
      </c>
      <c r="J138" s="11">
        <v>0</v>
      </c>
      <c r="K138" s="10">
        <f t="shared" ca="1" si="45"/>
        <v>0</v>
      </c>
      <c r="L138" s="9">
        <v>1</v>
      </c>
      <c r="M138" s="10">
        <f t="shared" ca="1" si="46"/>
        <v>220000</v>
      </c>
      <c r="N138" s="9">
        <f t="shared" si="29"/>
        <v>0</v>
      </c>
      <c r="O138" s="10">
        <f t="shared" ca="1" si="47"/>
        <v>0</v>
      </c>
    </row>
    <row r="139" spans="1:15" x14ac:dyDescent="0.25">
      <c r="A139" t="s">
        <v>27</v>
      </c>
      <c r="B139" t="s">
        <v>1</v>
      </c>
      <c r="C139" s="9">
        <f ca="1">INDEX(Цена,MATCH(B139,Товар,))</f>
        <v>320000</v>
      </c>
      <c r="D139" s="17">
        <v>41433</v>
      </c>
      <c r="E139" s="17">
        <f t="shared" si="24"/>
        <v>41439</v>
      </c>
      <c r="F139" s="9">
        <v>3</v>
      </c>
      <c r="G139" s="10">
        <f t="shared" ca="1" si="43"/>
        <v>960000</v>
      </c>
      <c r="H139" s="9">
        <v>4</v>
      </c>
      <c r="I139" s="10">
        <f t="shared" ca="1" si="44"/>
        <v>1280000</v>
      </c>
      <c r="J139" s="11">
        <v>0</v>
      </c>
      <c r="K139" s="10">
        <f t="shared" ca="1" si="45"/>
        <v>0</v>
      </c>
      <c r="L139" s="9">
        <v>0</v>
      </c>
      <c r="M139" s="10">
        <f t="shared" ca="1" si="46"/>
        <v>0</v>
      </c>
      <c r="N139" s="9">
        <f t="shared" si="29"/>
        <v>7</v>
      </c>
      <c r="O139" s="10">
        <f t="shared" ca="1" si="47"/>
        <v>2240000</v>
      </c>
    </row>
    <row r="140" spans="1:15" x14ac:dyDescent="0.25">
      <c r="A140" t="s">
        <v>27</v>
      </c>
      <c r="B140" t="s">
        <v>9</v>
      </c>
      <c r="C140" s="9">
        <f ca="1">INDEX(Цена,MATCH(B140,Товар,))</f>
        <v>300000</v>
      </c>
      <c r="D140" s="17">
        <v>41433</v>
      </c>
      <c r="E140" s="17">
        <f t="shared" si="24"/>
        <v>41439</v>
      </c>
      <c r="F140" s="9">
        <v>5</v>
      </c>
      <c r="G140" s="10">
        <f t="shared" ca="1" si="43"/>
        <v>1500000</v>
      </c>
      <c r="H140" s="9">
        <v>0</v>
      </c>
      <c r="I140" s="10">
        <f t="shared" ca="1" si="44"/>
        <v>0</v>
      </c>
      <c r="J140" s="11">
        <v>0</v>
      </c>
      <c r="K140" s="10">
        <f t="shared" ca="1" si="45"/>
        <v>0</v>
      </c>
      <c r="L140" s="9">
        <v>0</v>
      </c>
      <c r="M140" s="10">
        <f t="shared" ca="1" si="46"/>
        <v>0</v>
      </c>
      <c r="N140" s="9">
        <f t="shared" si="29"/>
        <v>5</v>
      </c>
      <c r="O140" s="10">
        <f t="shared" ca="1" si="47"/>
        <v>1500000</v>
      </c>
    </row>
    <row r="141" spans="1:15" x14ac:dyDescent="0.25">
      <c r="A141" t="s">
        <v>27</v>
      </c>
      <c r="B141" t="s">
        <v>0</v>
      </c>
      <c r="C141" s="9">
        <f ca="1">INDEX(Цена,MATCH(B141,Товар,))</f>
        <v>310000</v>
      </c>
      <c r="D141" s="17">
        <v>41433</v>
      </c>
      <c r="E141" s="17">
        <f t="shared" si="24"/>
        <v>41439</v>
      </c>
      <c r="F141" s="9">
        <v>9</v>
      </c>
      <c r="G141" s="10">
        <f t="shared" ca="1" si="43"/>
        <v>2790000</v>
      </c>
      <c r="H141" s="9">
        <v>0</v>
      </c>
      <c r="I141" s="10">
        <f t="shared" ca="1" si="44"/>
        <v>0</v>
      </c>
      <c r="J141" s="11">
        <v>0</v>
      </c>
      <c r="K141" s="10">
        <f t="shared" ca="1" si="45"/>
        <v>0</v>
      </c>
      <c r="L141" s="9">
        <v>4</v>
      </c>
      <c r="M141" s="10">
        <f t="shared" ca="1" si="46"/>
        <v>1240000</v>
      </c>
      <c r="N141" s="9">
        <f t="shared" si="29"/>
        <v>5</v>
      </c>
      <c r="O141" s="10">
        <f t="shared" ca="1" si="47"/>
        <v>1550000</v>
      </c>
    </row>
    <row r="142" spans="1:15" x14ac:dyDescent="0.25">
      <c r="A142" t="s">
        <v>27</v>
      </c>
      <c r="B142" t="s">
        <v>10</v>
      </c>
      <c r="C142" s="9">
        <f ca="1">INDEX(Цена,MATCH(B142,Товар,))</f>
        <v>280000</v>
      </c>
      <c r="D142" s="17">
        <v>41433</v>
      </c>
      <c r="E142" s="17">
        <f t="shared" si="24"/>
        <v>41439</v>
      </c>
      <c r="F142" s="9">
        <v>3</v>
      </c>
      <c r="G142" s="10">
        <f t="shared" ca="1" si="43"/>
        <v>840000</v>
      </c>
      <c r="H142" s="9">
        <v>8</v>
      </c>
      <c r="I142" s="10">
        <f ca="1">H142*C142</f>
        <v>2240000</v>
      </c>
      <c r="J142" s="11">
        <v>0</v>
      </c>
      <c r="K142" s="10">
        <f t="shared" ca="1" si="45"/>
        <v>0</v>
      </c>
      <c r="L142" s="9">
        <v>4</v>
      </c>
      <c r="M142" s="10">
        <f t="shared" ca="1" si="46"/>
        <v>1120000</v>
      </c>
      <c r="N142" s="9">
        <f t="shared" si="29"/>
        <v>7</v>
      </c>
      <c r="O142" s="10">
        <f t="shared" ca="1" si="47"/>
        <v>1960000</v>
      </c>
    </row>
    <row r="143" spans="1:15" x14ac:dyDescent="0.25">
      <c r="A143" t="s">
        <v>27</v>
      </c>
      <c r="B143" t="s">
        <v>11</v>
      </c>
      <c r="C143" s="9">
        <f ca="1">INDEX(Цена,MATCH(B143,Товар,))</f>
        <v>310000</v>
      </c>
      <c r="D143" s="17">
        <v>41433</v>
      </c>
      <c r="E143" s="17">
        <f t="shared" si="24"/>
        <v>41439</v>
      </c>
      <c r="F143" s="9">
        <v>10</v>
      </c>
      <c r="G143" s="10">
        <f t="shared" ca="1" si="43"/>
        <v>3100000</v>
      </c>
      <c r="H143" s="9">
        <v>0</v>
      </c>
      <c r="I143" s="10">
        <f t="shared" ref="I143:I162" ca="1" si="48">H143*C143</f>
        <v>0</v>
      </c>
      <c r="J143" s="11">
        <v>0</v>
      </c>
      <c r="K143" s="10">
        <f t="shared" ca="1" si="45"/>
        <v>0</v>
      </c>
      <c r="L143" s="9">
        <v>4</v>
      </c>
      <c r="M143" s="10">
        <f t="shared" ca="1" si="46"/>
        <v>1240000</v>
      </c>
      <c r="N143" s="9">
        <f t="shared" si="29"/>
        <v>6</v>
      </c>
      <c r="O143" s="10">
        <f t="shared" ca="1" si="47"/>
        <v>1860000</v>
      </c>
    </row>
    <row r="144" spans="1:15" x14ac:dyDescent="0.25">
      <c r="A144" t="s">
        <v>27</v>
      </c>
      <c r="B144" t="s">
        <v>12</v>
      </c>
      <c r="C144" s="9">
        <f ca="1">INDEX(Цена,MATCH(B144,Товар,))</f>
        <v>270000</v>
      </c>
      <c r="D144" s="17">
        <v>41433</v>
      </c>
      <c r="E144" s="17">
        <f t="shared" si="24"/>
        <v>41439</v>
      </c>
      <c r="F144" s="9">
        <v>2</v>
      </c>
      <c r="G144" s="10">
        <f t="shared" ca="1" si="43"/>
        <v>540000</v>
      </c>
      <c r="H144" s="9">
        <v>4</v>
      </c>
      <c r="I144" s="10">
        <f t="shared" ca="1" si="48"/>
        <v>1080000</v>
      </c>
      <c r="J144" s="11">
        <v>0</v>
      </c>
      <c r="K144" s="10">
        <f t="shared" ca="1" si="45"/>
        <v>0</v>
      </c>
      <c r="L144" s="9">
        <v>1</v>
      </c>
      <c r="M144" s="10">
        <f t="shared" ca="1" si="46"/>
        <v>270000</v>
      </c>
      <c r="N144" s="9">
        <f t="shared" si="29"/>
        <v>5</v>
      </c>
      <c r="O144" s="10">
        <f t="shared" ca="1" si="47"/>
        <v>1350000</v>
      </c>
    </row>
    <row r="145" spans="1:15" x14ac:dyDescent="0.25">
      <c r="A145" t="s">
        <v>27</v>
      </c>
      <c r="B145" t="s">
        <v>29</v>
      </c>
      <c r="C145" s="9">
        <f ca="1">INDEX(Цена,MATCH(B145,Товар,))</f>
        <v>245000</v>
      </c>
      <c r="D145" s="17">
        <v>41433</v>
      </c>
      <c r="E145" s="17">
        <f t="shared" si="24"/>
        <v>41439</v>
      </c>
      <c r="F145" s="9">
        <v>0</v>
      </c>
      <c r="G145" s="10">
        <f t="shared" ca="1" si="43"/>
        <v>0</v>
      </c>
      <c r="H145" s="9">
        <v>8</v>
      </c>
      <c r="I145" s="10">
        <f t="shared" ca="1" si="48"/>
        <v>1960000</v>
      </c>
      <c r="J145" s="11">
        <v>0</v>
      </c>
      <c r="K145" s="10">
        <f t="shared" ca="1" si="45"/>
        <v>0</v>
      </c>
      <c r="L145" s="9">
        <v>4</v>
      </c>
      <c r="M145" s="10">
        <f t="shared" ca="1" si="46"/>
        <v>980000</v>
      </c>
      <c r="N145" s="9">
        <f t="shared" si="29"/>
        <v>4</v>
      </c>
      <c r="O145" s="10">
        <f t="shared" ca="1" si="47"/>
        <v>980000</v>
      </c>
    </row>
    <row r="146" spans="1:15" x14ac:dyDescent="0.25">
      <c r="A146" t="s">
        <v>27</v>
      </c>
      <c r="B146" t="s">
        <v>31</v>
      </c>
      <c r="C146" s="9">
        <f ca="1">INDEX(Цена,MATCH(B146,Товар,))</f>
        <v>190000</v>
      </c>
      <c r="D146" s="17">
        <v>41433</v>
      </c>
      <c r="E146" s="17">
        <f t="shared" si="24"/>
        <v>41439</v>
      </c>
      <c r="F146" s="9">
        <v>4</v>
      </c>
      <c r="G146" s="10">
        <f t="shared" ca="1" si="43"/>
        <v>760000</v>
      </c>
      <c r="H146" s="9">
        <v>0</v>
      </c>
      <c r="I146" s="10">
        <f t="shared" ca="1" si="48"/>
        <v>0</v>
      </c>
      <c r="J146" s="11">
        <v>0</v>
      </c>
      <c r="K146" s="10">
        <f t="shared" ca="1" si="45"/>
        <v>0</v>
      </c>
      <c r="L146" s="9">
        <v>1</v>
      </c>
      <c r="M146" s="10">
        <f t="shared" ca="1" si="46"/>
        <v>190000</v>
      </c>
      <c r="N146" s="9">
        <f t="shared" si="29"/>
        <v>3</v>
      </c>
      <c r="O146" s="10">
        <f t="shared" ca="1" si="47"/>
        <v>570000</v>
      </c>
    </row>
    <row r="147" spans="1:15" x14ac:dyDescent="0.25">
      <c r="A147" t="s">
        <v>27</v>
      </c>
      <c r="B147" t="s">
        <v>13</v>
      </c>
      <c r="C147" s="9">
        <f ca="1">INDEX(Цена,MATCH(B147,Товар,))</f>
        <v>200000</v>
      </c>
      <c r="D147" s="17">
        <v>41433</v>
      </c>
      <c r="E147" s="17">
        <f t="shared" si="24"/>
        <v>41439</v>
      </c>
      <c r="F147" s="9">
        <v>5</v>
      </c>
      <c r="G147" s="10">
        <f t="shared" ca="1" si="43"/>
        <v>1000000</v>
      </c>
      <c r="H147" s="9">
        <v>4</v>
      </c>
      <c r="I147" s="10">
        <f t="shared" ca="1" si="48"/>
        <v>800000</v>
      </c>
      <c r="J147" s="11">
        <v>0</v>
      </c>
      <c r="K147" s="10">
        <f t="shared" ca="1" si="45"/>
        <v>0</v>
      </c>
      <c r="L147" s="9">
        <v>7</v>
      </c>
      <c r="M147" s="10">
        <f t="shared" ca="1" si="46"/>
        <v>1400000</v>
      </c>
      <c r="N147" s="9">
        <f t="shared" si="29"/>
        <v>2</v>
      </c>
      <c r="O147" s="10">
        <f t="shared" ca="1" si="47"/>
        <v>400000</v>
      </c>
    </row>
    <row r="148" spans="1:15" x14ac:dyDescent="0.25">
      <c r="A148" t="s">
        <v>27</v>
      </c>
      <c r="B148" t="s">
        <v>15</v>
      </c>
      <c r="C148" s="9">
        <f ca="1">INDEX(Цена,MATCH(B148,Товар,))</f>
        <v>165000</v>
      </c>
      <c r="D148" s="17">
        <v>41433</v>
      </c>
      <c r="E148" s="17">
        <f t="shared" si="24"/>
        <v>41439</v>
      </c>
      <c r="F148" s="9">
        <v>0</v>
      </c>
      <c r="G148" s="10">
        <f t="shared" ca="1" si="43"/>
        <v>0</v>
      </c>
      <c r="H148" s="9">
        <v>6</v>
      </c>
      <c r="I148" s="10">
        <f t="shared" ca="1" si="48"/>
        <v>990000</v>
      </c>
      <c r="J148" s="11">
        <v>0</v>
      </c>
      <c r="K148" s="10">
        <f t="shared" ca="1" si="45"/>
        <v>0</v>
      </c>
      <c r="L148" s="9">
        <v>4</v>
      </c>
      <c r="M148" s="10">
        <f t="shared" ca="1" si="46"/>
        <v>660000</v>
      </c>
      <c r="N148" s="9">
        <f t="shared" si="29"/>
        <v>2</v>
      </c>
      <c r="O148" s="10">
        <f t="shared" ca="1" si="47"/>
        <v>330000</v>
      </c>
    </row>
    <row r="149" spans="1:15" x14ac:dyDescent="0.25">
      <c r="A149" t="s">
        <v>27</v>
      </c>
      <c r="B149" t="s">
        <v>16</v>
      </c>
      <c r="C149" s="9">
        <f ca="1">INDEX(Цена,MATCH(B149,Товар,))</f>
        <v>220000</v>
      </c>
      <c r="D149" s="17">
        <v>41433</v>
      </c>
      <c r="E149" s="17">
        <f t="shared" si="24"/>
        <v>41439</v>
      </c>
      <c r="F149" s="9">
        <v>5</v>
      </c>
      <c r="G149" s="10">
        <f t="shared" ca="1" si="43"/>
        <v>1100000</v>
      </c>
      <c r="H149" s="9">
        <v>0</v>
      </c>
      <c r="I149" s="10">
        <f t="shared" ca="1" si="48"/>
        <v>0</v>
      </c>
      <c r="J149" s="11">
        <v>0</v>
      </c>
      <c r="K149" s="10">
        <f t="shared" ca="1" si="45"/>
        <v>0</v>
      </c>
      <c r="L149" s="9">
        <v>1</v>
      </c>
      <c r="M149" s="10">
        <f t="shared" ca="1" si="46"/>
        <v>220000</v>
      </c>
      <c r="N149" s="9">
        <f t="shared" si="29"/>
        <v>4</v>
      </c>
      <c r="O149" s="10">
        <f t="shared" ca="1" si="47"/>
        <v>880000</v>
      </c>
    </row>
    <row r="150" spans="1:15" x14ac:dyDescent="0.25">
      <c r="A150" t="s">
        <v>27</v>
      </c>
      <c r="B150" t="s">
        <v>18</v>
      </c>
      <c r="C150" s="9">
        <f ca="1">INDEX(Цена,MATCH(B150,Товар,))</f>
        <v>165000</v>
      </c>
      <c r="D150" s="17">
        <v>41433</v>
      </c>
      <c r="E150" s="17">
        <f t="shared" si="24"/>
        <v>41439</v>
      </c>
      <c r="F150" s="9">
        <v>1</v>
      </c>
      <c r="G150" s="10">
        <f t="shared" ca="1" si="43"/>
        <v>165000</v>
      </c>
      <c r="H150" s="9">
        <v>0</v>
      </c>
      <c r="I150" s="10">
        <f t="shared" ca="1" si="48"/>
        <v>0</v>
      </c>
      <c r="J150" s="11">
        <v>0</v>
      </c>
      <c r="K150" s="10">
        <f t="shared" ca="1" si="45"/>
        <v>0</v>
      </c>
      <c r="L150" s="9">
        <v>1</v>
      </c>
      <c r="M150" s="10">
        <f t="shared" ca="1" si="46"/>
        <v>165000</v>
      </c>
      <c r="N150" s="9">
        <f t="shared" si="29"/>
        <v>0</v>
      </c>
      <c r="O150" s="10">
        <f t="shared" ca="1" si="47"/>
        <v>0</v>
      </c>
    </row>
    <row r="151" spans="1:15" x14ac:dyDescent="0.25">
      <c r="A151" t="s">
        <v>32</v>
      </c>
      <c r="B151" t="s">
        <v>33</v>
      </c>
      <c r="C151" s="9">
        <f ca="1">INDEX(Цена,MATCH(B151,Товар,))</f>
        <v>230000</v>
      </c>
      <c r="D151" s="17">
        <v>41433</v>
      </c>
      <c r="E151" s="17">
        <f t="shared" si="24"/>
        <v>41439</v>
      </c>
      <c r="F151" s="9">
        <v>2</v>
      </c>
      <c r="G151" s="10">
        <f ca="1">C151*F151</f>
        <v>460000</v>
      </c>
      <c r="H151" s="9">
        <v>0</v>
      </c>
      <c r="I151" s="10">
        <f ca="1">H151*C151</f>
        <v>0</v>
      </c>
      <c r="J151" s="11">
        <v>0</v>
      </c>
      <c r="K151" s="10">
        <f ca="1">J151*C151</f>
        <v>0</v>
      </c>
      <c r="L151" s="9">
        <v>1</v>
      </c>
      <c r="M151" s="10">
        <f ca="1">L151*C151</f>
        <v>230000</v>
      </c>
      <c r="N151" s="9">
        <f t="shared" si="29"/>
        <v>1</v>
      </c>
      <c r="O151" s="10">
        <f ca="1">N151*C151</f>
        <v>230000</v>
      </c>
    </row>
    <row r="152" spans="1:15" x14ac:dyDescent="0.25">
      <c r="A152" t="s">
        <v>32</v>
      </c>
      <c r="B152" t="s">
        <v>3</v>
      </c>
      <c r="C152" s="9">
        <f ca="1">INDEX(Цена,MATCH(B152,Товар,))</f>
        <v>225000</v>
      </c>
      <c r="D152" s="17">
        <v>41433</v>
      </c>
      <c r="E152" s="17">
        <f t="shared" si="24"/>
        <v>41439</v>
      </c>
      <c r="F152" s="9">
        <v>0</v>
      </c>
      <c r="G152" s="10">
        <f t="shared" ref="G152:G178" ca="1" si="49">C152*F152</f>
        <v>0</v>
      </c>
      <c r="H152" s="9">
        <v>8</v>
      </c>
      <c r="I152" s="10">
        <f t="shared" ref="I152:I178" ca="1" si="50">H152*C152</f>
        <v>1800000</v>
      </c>
      <c r="J152" s="11">
        <v>0</v>
      </c>
      <c r="K152" s="10">
        <f t="shared" ref="K152:K178" ca="1" si="51">J152*C152</f>
        <v>0</v>
      </c>
      <c r="L152" s="9">
        <v>5</v>
      </c>
      <c r="M152" s="10">
        <f t="shared" ref="M152:M178" ca="1" si="52">L152*C152</f>
        <v>1125000</v>
      </c>
      <c r="N152" s="9">
        <f t="shared" si="29"/>
        <v>3</v>
      </c>
      <c r="O152" s="10">
        <f t="shared" ref="O152:O178" ca="1" si="53">N152*C152</f>
        <v>675000</v>
      </c>
    </row>
    <row r="153" spans="1:15" x14ac:dyDescent="0.25">
      <c r="A153" t="s">
        <v>32</v>
      </c>
      <c r="B153" t="s">
        <v>4</v>
      </c>
      <c r="C153" s="9">
        <f ca="1">INDEX(Цена,MATCH(B153,Товар,))</f>
        <v>240000</v>
      </c>
      <c r="D153" s="17">
        <v>41433</v>
      </c>
      <c r="E153" s="17">
        <f t="shared" si="24"/>
        <v>41439</v>
      </c>
      <c r="F153" s="9">
        <v>3</v>
      </c>
      <c r="G153" s="10">
        <f t="shared" ca="1" si="49"/>
        <v>720000</v>
      </c>
      <c r="H153" s="9">
        <v>0</v>
      </c>
      <c r="I153" s="10">
        <f t="shared" ca="1" si="50"/>
        <v>0</v>
      </c>
      <c r="J153" s="11">
        <v>0</v>
      </c>
      <c r="K153" s="10">
        <f t="shared" ca="1" si="51"/>
        <v>0</v>
      </c>
      <c r="L153" s="9">
        <v>2</v>
      </c>
      <c r="M153" s="10">
        <f t="shared" ca="1" si="52"/>
        <v>480000</v>
      </c>
      <c r="N153" s="9">
        <f t="shared" si="29"/>
        <v>1</v>
      </c>
      <c r="O153" s="10">
        <f t="shared" ca="1" si="53"/>
        <v>240000</v>
      </c>
    </row>
    <row r="154" spans="1:15" x14ac:dyDescent="0.25">
      <c r="A154" t="s">
        <v>32</v>
      </c>
      <c r="B154" t="s">
        <v>2</v>
      </c>
      <c r="C154" s="9">
        <f ca="1">INDEX(Цена,MATCH(B154,Товар,))</f>
        <v>240000</v>
      </c>
      <c r="D154" s="17">
        <v>41433</v>
      </c>
      <c r="E154" s="17">
        <f t="shared" si="24"/>
        <v>41439</v>
      </c>
      <c r="F154" s="9">
        <v>3</v>
      </c>
      <c r="G154" s="10">
        <f t="shared" ca="1" si="49"/>
        <v>720000</v>
      </c>
      <c r="H154" s="9">
        <v>0</v>
      </c>
      <c r="I154" s="10">
        <f t="shared" ca="1" si="50"/>
        <v>0</v>
      </c>
      <c r="J154" s="11">
        <v>0</v>
      </c>
      <c r="K154" s="10">
        <f t="shared" ca="1" si="51"/>
        <v>0</v>
      </c>
      <c r="L154" s="9">
        <v>3</v>
      </c>
      <c r="M154" s="10">
        <f t="shared" ca="1" si="52"/>
        <v>720000</v>
      </c>
      <c r="N154" s="9">
        <f t="shared" si="29"/>
        <v>0</v>
      </c>
      <c r="O154" s="10">
        <f t="shared" ca="1" si="53"/>
        <v>0</v>
      </c>
    </row>
    <row r="155" spans="1:15" x14ac:dyDescent="0.25">
      <c r="A155" t="s">
        <v>32</v>
      </c>
      <c r="B155" t="s">
        <v>5</v>
      </c>
      <c r="C155" s="9">
        <f ca="1">INDEX(Цена,MATCH(B155,Товар,))</f>
        <v>230000</v>
      </c>
      <c r="D155" s="17">
        <v>41433</v>
      </c>
      <c r="E155" s="17">
        <f t="shared" si="24"/>
        <v>41439</v>
      </c>
      <c r="F155" s="9">
        <v>4</v>
      </c>
      <c r="G155" s="10">
        <f t="shared" ca="1" si="49"/>
        <v>920000</v>
      </c>
      <c r="H155" s="9">
        <v>2</v>
      </c>
      <c r="I155" s="10">
        <f t="shared" ca="1" si="50"/>
        <v>460000</v>
      </c>
      <c r="J155" s="11">
        <v>2</v>
      </c>
      <c r="K155" s="10">
        <f t="shared" ca="1" si="51"/>
        <v>460000</v>
      </c>
      <c r="L155" s="9">
        <v>3</v>
      </c>
      <c r="M155" s="10">
        <f t="shared" ca="1" si="52"/>
        <v>690000</v>
      </c>
      <c r="N155" s="9">
        <f t="shared" si="29"/>
        <v>1</v>
      </c>
      <c r="O155" s="10">
        <f t="shared" ca="1" si="53"/>
        <v>230000</v>
      </c>
    </row>
    <row r="156" spans="1:15" x14ac:dyDescent="0.25">
      <c r="A156" t="s">
        <v>32</v>
      </c>
      <c r="B156" t="s">
        <v>6</v>
      </c>
      <c r="C156" s="9">
        <f ca="1">INDEX(Цена,MATCH(B156,Товар,))</f>
        <v>230000</v>
      </c>
      <c r="D156" s="17">
        <v>41433</v>
      </c>
      <c r="E156" s="17">
        <f t="shared" si="24"/>
        <v>41439</v>
      </c>
      <c r="F156" s="9">
        <v>5</v>
      </c>
      <c r="G156" s="10">
        <f t="shared" ca="1" si="49"/>
        <v>1150000</v>
      </c>
      <c r="H156" s="9">
        <v>6</v>
      </c>
      <c r="I156" s="10">
        <f t="shared" ca="1" si="50"/>
        <v>1380000</v>
      </c>
      <c r="J156" s="11">
        <v>1</v>
      </c>
      <c r="K156" s="10">
        <f t="shared" ca="1" si="51"/>
        <v>230000</v>
      </c>
      <c r="L156" s="9">
        <v>8</v>
      </c>
      <c r="M156" s="10">
        <f t="shared" ca="1" si="52"/>
        <v>1840000</v>
      </c>
      <c r="N156" s="9">
        <f t="shared" si="29"/>
        <v>2</v>
      </c>
      <c r="O156" s="10">
        <f t="shared" ca="1" si="53"/>
        <v>460000</v>
      </c>
    </row>
    <row r="157" spans="1:15" x14ac:dyDescent="0.25">
      <c r="A157" t="s">
        <v>32</v>
      </c>
      <c r="B157" t="s">
        <v>34</v>
      </c>
      <c r="C157" s="9">
        <f ca="1">INDEX(Цена,MATCH(B157,Товар,))</f>
        <v>145000</v>
      </c>
      <c r="D157" s="17">
        <v>41433</v>
      </c>
      <c r="E157" s="17">
        <f t="shared" ref="E157:E178" si="54">D157+6</f>
        <v>41439</v>
      </c>
      <c r="F157" s="9">
        <v>1</v>
      </c>
      <c r="G157" s="10">
        <f t="shared" ca="1" si="49"/>
        <v>145000</v>
      </c>
      <c r="H157" s="9">
        <v>0</v>
      </c>
      <c r="I157" s="10">
        <f t="shared" ca="1" si="50"/>
        <v>0</v>
      </c>
      <c r="J157" s="11">
        <v>0</v>
      </c>
      <c r="K157" s="10">
        <f t="shared" ca="1" si="51"/>
        <v>0</v>
      </c>
      <c r="L157" s="9">
        <v>0</v>
      </c>
      <c r="M157" s="10">
        <f t="shared" ca="1" si="52"/>
        <v>0</v>
      </c>
      <c r="N157" s="9">
        <f t="shared" ref="N157:N178" si="55">F157+H157-J157-L157</f>
        <v>1</v>
      </c>
      <c r="O157" s="10">
        <f t="shared" ca="1" si="53"/>
        <v>145000</v>
      </c>
    </row>
    <row r="158" spans="1:15" x14ac:dyDescent="0.25">
      <c r="A158" t="s">
        <v>32</v>
      </c>
      <c r="B158" t="s">
        <v>35</v>
      </c>
      <c r="C158" s="9">
        <f ca="1">INDEX(Цена,MATCH(B158,Товар,))</f>
        <v>230000</v>
      </c>
      <c r="D158" s="17">
        <v>41433</v>
      </c>
      <c r="E158" s="17">
        <f t="shared" si="54"/>
        <v>41439</v>
      </c>
      <c r="F158" s="9">
        <v>1</v>
      </c>
      <c r="G158" s="10">
        <f t="shared" ca="1" si="49"/>
        <v>230000</v>
      </c>
      <c r="H158" s="9">
        <v>0</v>
      </c>
      <c r="I158" s="10">
        <f t="shared" ca="1" si="50"/>
        <v>0</v>
      </c>
      <c r="J158" s="11">
        <v>0</v>
      </c>
      <c r="K158" s="10">
        <f t="shared" ca="1" si="51"/>
        <v>0</v>
      </c>
      <c r="L158" s="9">
        <v>0</v>
      </c>
      <c r="M158" s="10">
        <f t="shared" ca="1" si="52"/>
        <v>0</v>
      </c>
      <c r="N158" s="9">
        <f t="shared" si="55"/>
        <v>1</v>
      </c>
      <c r="O158" s="10">
        <f t="shared" ca="1" si="53"/>
        <v>230000</v>
      </c>
    </row>
    <row r="159" spans="1:15" x14ac:dyDescent="0.25">
      <c r="A159" t="s">
        <v>32</v>
      </c>
      <c r="B159" t="s">
        <v>7</v>
      </c>
      <c r="C159" s="9">
        <f ca="1">INDEX(Цена,MATCH(B159,Товар,))</f>
        <v>480000</v>
      </c>
      <c r="D159" s="17">
        <v>41433</v>
      </c>
      <c r="E159" s="17">
        <f t="shared" si="54"/>
        <v>41439</v>
      </c>
      <c r="F159" s="9">
        <v>3</v>
      </c>
      <c r="G159" s="10">
        <f t="shared" ca="1" si="49"/>
        <v>1440000</v>
      </c>
      <c r="H159" s="9">
        <v>0</v>
      </c>
      <c r="I159" s="10">
        <f t="shared" ca="1" si="50"/>
        <v>0</v>
      </c>
      <c r="J159" s="11">
        <v>0</v>
      </c>
      <c r="K159" s="10">
        <f t="shared" ca="1" si="51"/>
        <v>0</v>
      </c>
      <c r="L159" s="9">
        <v>1</v>
      </c>
      <c r="M159" s="10">
        <f t="shared" ca="1" si="52"/>
        <v>480000</v>
      </c>
      <c r="N159" s="9">
        <f t="shared" si="55"/>
        <v>2</v>
      </c>
      <c r="O159" s="10">
        <f t="shared" ca="1" si="53"/>
        <v>960000</v>
      </c>
    </row>
    <row r="160" spans="1:15" x14ac:dyDescent="0.25">
      <c r="A160" t="s">
        <v>32</v>
      </c>
      <c r="B160" t="s">
        <v>8</v>
      </c>
      <c r="C160" s="9">
        <f ca="1">INDEX(Цена,MATCH(B160,Товар,))</f>
        <v>230000</v>
      </c>
      <c r="D160" s="17">
        <v>41433</v>
      </c>
      <c r="E160" s="17">
        <f t="shared" si="54"/>
        <v>41439</v>
      </c>
      <c r="F160" s="9">
        <v>1</v>
      </c>
      <c r="G160" s="10">
        <f t="shared" ca="1" si="49"/>
        <v>230000</v>
      </c>
      <c r="H160" s="9">
        <v>6</v>
      </c>
      <c r="I160" s="10">
        <f t="shared" ca="1" si="50"/>
        <v>1380000</v>
      </c>
      <c r="J160" s="11">
        <v>0</v>
      </c>
      <c r="K160" s="10">
        <f t="shared" ca="1" si="51"/>
        <v>0</v>
      </c>
      <c r="L160" s="9">
        <v>4</v>
      </c>
      <c r="M160" s="10">
        <f t="shared" ca="1" si="52"/>
        <v>920000</v>
      </c>
      <c r="N160" s="9">
        <f t="shared" si="55"/>
        <v>3</v>
      </c>
      <c r="O160" s="10">
        <f t="shared" ca="1" si="53"/>
        <v>690000</v>
      </c>
    </row>
    <row r="161" spans="1:15" x14ac:dyDescent="0.25">
      <c r="A161" t="s">
        <v>32</v>
      </c>
      <c r="B161" t="s">
        <v>41</v>
      </c>
      <c r="C161" s="9">
        <f ca="1">INDEX(Цена,MATCH(B161,Товар,))</f>
        <v>180000</v>
      </c>
      <c r="D161" s="17">
        <v>41433</v>
      </c>
      <c r="E161" s="17">
        <f t="shared" si="54"/>
        <v>41439</v>
      </c>
      <c r="F161" s="9">
        <v>2</v>
      </c>
      <c r="G161" s="10">
        <f t="shared" ca="1" si="49"/>
        <v>360000</v>
      </c>
      <c r="H161" s="9">
        <v>0</v>
      </c>
      <c r="I161" s="10">
        <f t="shared" ca="1" si="50"/>
        <v>0</v>
      </c>
      <c r="J161" s="11">
        <v>0</v>
      </c>
      <c r="K161" s="10">
        <f t="shared" ca="1" si="51"/>
        <v>0</v>
      </c>
      <c r="L161" s="9">
        <v>2</v>
      </c>
      <c r="M161" s="10">
        <f t="shared" ca="1" si="52"/>
        <v>360000</v>
      </c>
      <c r="N161" s="9">
        <f t="shared" si="55"/>
        <v>0</v>
      </c>
      <c r="O161" s="10">
        <f t="shared" ca="1" si="53"/>
        <v>0</v>
      </c>
    </row>
    <row r="162" spans="1:15" x14ac:dyDescent="0.25">
      <c r="A162" t="s">
        <v>32</v>
      </c>
      <c r="B162" t="s">
        <v>30</v>
      </c>
      <c r="C162" s="9">
        <f ca="1">INDEX(Цена,MATCH(B162,Товар,))</f>
        <v>220000</v>
      </c>
      <c r="D162" s="17">
        <v>41433</v>
      </c>
      <c r="E162" s="17">
        <f t="shared" si="54"/>
        <v>41439</v>
      </c>
      <c r="F162" s="9">
        <v>4</v>
      </c>
      <c r="G162" s="10">
        <f t="shared" ca="1" si="49"/>
        <v>880000</v>
      </c>
      <c r="H162" s="9">
        <v>0</v>
      </c>
      <c r="I162" s="10">
        <f t="shared" ca="1" si="50"/>
        <v>0</v>
      </c>
      <c r="J162" s="11">
        <v>0</v>
      </c>
      <c r="K162" s="10">
        <f t="shared" ca="1" si="51"/>
        <v>0</v>
      </c>
      <c r="L162" s="9">
        <v>1</v>
      </c>
      <c r="M162" s="10">
        <f t="shared" ca="1" si="52"/>
        <v>220000</v>
      </c>
      <c r="N162" s="9">
        <f t="shared" si="55"/>
        <v>3</v>
      </c>
      <c r="O162" s="10">
        <f t="shared" ca="1" si="53"/>
        <v>660000</v>
      </c>
    </row>
    <row r="163" spans="1:15" x14ac:dyDescent="0.25">
      <c r="A163" t="s">
        <v>32</v>
      </c>
      <c r="B163" t="s">
        <v>1</v>
      </c>
      <c r="C163" s="9">
        <f ca="1">INDEX(Цена,MATCH(B163,Товар,))</f>
        <v>320000</v>
      </c>
      <c r="D163" s="17">
        <v>41433</v>
      </c>
      <c r="E163" s="17">
        <f t="shared" si="54"/>
        <v>41439</v>
      </c>
      <c r="F163" s="9">
        <v>5</v>
      </c>
      <c r="G163" s="10">
        <f t="shared" ca="1" si="49"/>
        <v>1600000</v>
      </c>
      <c r="H163" s="9">
        <v>4</v>
      </c>
      <c r="I163" s="10">
        <f t="shared" ca="1" si="50"/>
        <v>1280000</v>
      </c>
      <c r="J163" s="11">
        <v>0</v>
      </c>
      <c r="K163" s="10">
        <f t="shared" ca="1" si="51"/>
        <v>0</v>
      </c>
      <c r="L163" s="9">
        <v>3</v>
      </c>
      <c r="M163" s="10">
        <f t="shared" ca="1" si="52"/>
        <v>960000</v>
      </c>
      <c r="N163" s="9">
        <f t="shared" si="55"/>
        <v>6</v>
      </c>
      <c r="O163" s="10">
        <f t="shared" ca="1" si="53"/>
        <v>1920000</v>
      </c>
    </row>
    <row r="164" spans="1:15" x14ac:dyDescent="0.25">
      <c r="A164" t="s">
        <v>32</v>
      </c>
      <c r="B164" t="s">
        <v>9</v>
      </c>
      <c r="C164" s="9">
        <f ca="1">INDEX(Цена,MATCH(B164,Товар,))</f>
        <v>300000</v>
      </c>
      <c r="D164" s="17">
        <v>41433</v>
      </c>
      <c r="E164" s="17">
        <f t="shared" si="54"/>
        <v>41439</v>
      </c>
      <c r="F164" s="9">
        <v>3</v>
      </c>
      <c r="G164" s="10">
        <f t="shared" ca="1" si="49"/>
        <v>900000</v>
      </c>
      <c r="H164" s="9">
        <v>0</v>
      </c>
      <c r="I164" s="10">
        <f t="shared" ca="1" si="50"/>
        <v>0</v>
      </c>
      <c r="J164" s="11">
        <v>0</v>
      </c>
      <c r="K164" s="10">
        <f t="shared" ca="1" si="51"/>
        <v>0</v>
      </c>
      <c r="L164" s="9">
        <v>0</v>
      </c>
      <c r="M164" s="10">
        <f t="shared" ca="1" si="52"/>
        <v>0</v>
      </c>
      <c r="N164" s="9">
        <f t="shared" si="55"/>
        <v>3</v>
      </c>
      <c r="O164" s="10">
        <f t="shared" ca="1" si="53"/>
        <v>900000</v>
      </c>
    </row>
    <row r="165" spans="1:15" x14ac:dyDescent="0.25">
      <c r="A165" t="s">
        <v>32</v>
      </c>
      <c r="B165" t="s">
        <v>36</v>
      </c>
      <c r="C165" s="9">
        <f ca="1">INDEX(Цена,MATCH(B165,Товар,))</f>
        <v>300000</v>
      </c>
      <c r="D165" s="17">
        <v>41433</v>
      </c>
      <c r="E165" s="17">
        <f t="shared" si="54"/>
        <v>41439</v>
      </c>
      <c r="F165" s="9">
        <v>1</v>
      </c>
      <c r="G165" s="10">
        <f t="shared" ca="1" si="49"/>
        <v>300000</v>
      </c>
      <c r="H165" s="9">
        <v>0</v>
      </c>
      <c r="I165" s="10">
        <f t="shared" ca="1" si="50"/>
        <v>0</v>
      </c>
      <c r="J165" s="11">
        <v>0</v>
      </c>
      <c r="K165" s="10">
        <f t="shared" ca="1" si="51"/>
        <v>0</v>
      </c>
      <c r="L165" s="9">
        <v>0</v>
      </c>
      <c r="M165" s="10">
        <f t="shared" ca="1" si="52"/>
        <v>0</v>
      </c>
      <c r="N165" s="9">
        <f t="shared" si="55"/>
        <v>1</v>
      </c>
      <c r="O165" s="10">
        <f t="shared" ca="1" si="53"/>
        <v>300000</v>
      </c>
    </row>
    <row r="166" spans="1:15" x14ac:dyDescent="0.25">
      <c r="A166" t="s">
        <v>32</v>
      </c>
      <c r="B166" t="s">
        <v>37</v>
      </c>
      <c r="C166" s="9">
        <f ca="1">INDEX(Цена,MATCH(B166,Товар,))</f>
        <v>285000</v>
      </c>
      <c r="D166" s="17">
        <v>41433</v>
      </c>
      <c r="E166" s="17">
        <f t="shared" si="54"/>
        <v>41439</v>
      </c>
      <c r="F166" s="9">
        <v>1</v>
      </c>
      <c r="G166" s="10">
        <f t="shared" ca="1" si="49"/>
        <v>285000</v>
      </c>
      <c r="H166" s="9">
        <v>0</v>
      </c>
      <c r="I166" s="10">
        <f t="shared" ca="1" si="50"/>
        <v>0</v>
      </c>
      <c r="J166" s="11">
        <v>0</v>
      </c>
      <c r="K166" s="10">
        <f t="shared" ca="1" si="51"/>
        <v>0</v>
      </c>
      <c r="L166" s="9">
        <v>0</v>
      </c>
      <c r="M166" s="10">
        <f t="shared" ca="1" si="52"/>
        <v>0</v>
      </c>
      <c r="N166" s="9">
        <f t="shared" si="55"/>
        <v>1</v>
      </c>
      <c r="O166" s="10">
        <f t="shared" ca="1" si="53"/>
        <v>285000</v>
      </c>
    </row>
    <row r="167" spans="1:15" x14ac:dyDescent="0.25">
      <c r="A167" t="s">
        <v>32</v>
      </c>
      <c r="B167" t="s">
        <v>0</v>
      </c>
      <c r="C167" s="9">
        <f ca="1">INDEX(Цена,MATCH(B167,Товар,))</f>
        <v>310000</v>
      </c>
      <c r="D167" s="17">
        <v>41433</v>
      </c>
      <c r="E167" s="17">
        <f t="shared" si="54"/>
        <v>41439</v>
      </c>
      <c r="F167" s="9">
        <v>7</v>
      </c>
      <c r="G167" s="10">
        <f t="shared" ca="1" si="49"/>
        <v>2170000</v>
      </c>
      <c r="H167" s="9">
        <v>0</v>
      </c>
      <c r="I167" s="10">
        <f t="shared" ca="1" si="50"/>
        <v>0</v>
      </c>
      <c r="J167" s="11">
        <v>0</v>
      </c>
      <c r="K167" s="10">
        <f t="shared" ca="1" si="51"/>
        <v>0</v>
      </c>
      <c r="L167" s="9">
        <v>2</v>
      </c>
      <c r="M167" s="10">
        <f t="shared" ca="1" si="52"/>
        <v>620000</v>
      </c>
      <c r="N167" s="9">
        <f t="shared" si="55"/>
        <v>5</v>
      </c>
      <c r="O167" s="10">
        <f t="shared" ca="1" si="53"/>
        <v>1550000</v>
      </c>
    </row>
    <row r="168" spans="1:15" x14ac:dyDescent="0.25">
      <c r="A168" t="s">
        <v>32</v>
      </c>
      <c r="B168" t="s">
        <v>10</v>
      </c>
      <c r="C168" s="9">
        <f ca="1">INDEX(Цена,MATCH(B168,Товар,))</f>
        <v>280000</v>
      </c>
      <c r="D168" s="17">
        <v>41433</v>
      </c>
      <c r="E168" s="17">
        <f t="shared" si="54"/>
        <v>41439</v>
      </c>
      <c r="F168" s="9">
        <v>0</v>
      </c>
      <c r="G168" s="10">
        <f t="shared" ca="1" si="49"/>
        <v>0</v>
      </c>
      <c r="H168" s="9">
        <v>8</v>
      </c>
      <c r="I168" s="10">
        <f ca="1">H168*C168</f>
        <v>2240000</v>
      </c>
      <c r="J168" s="11">
        <v>0</v>
      </c>
      <c r="K168" s="10">
        <f t="shared" ca="1" si="51"/>
        <v>0</v>
      </c>
      <c r="L168" s="9">
        <v>4</v>
      </c>
      <c r="M168" s="10">
        <f t="shared" ca="1" si="52"/>
        <v>1120000</v>
      </c>
      <c r="N168" s="9">
        <f t="shared" si="55"/>
        <v>4</v>
      </c>
      <c r="O168" s="10">
        <f t="shared" ca="1" si="53"/>
        <v>1120000</v>
      </c>
    </row>
    <row r="169" spans="1:15" x14ac:dyDescent="0.25">
      <c r="A169" t="s">
        <v>32</v>
      </c>
      <c r="B169" t="s">
        <v>11</v>
      </c>
      <c r="C169" s="9">
        <f ca="1">INDEX(Цена,MATCH(B169,Товар,))</f>
        <v>310000</v>
      </c>
      <c r="D169" s="17">
        <v>41433</v>
      </c>
      <c r="E169" s="17">
        <f t="shared" si="54"/>
        <v>41439</v>
      </c>
      <c r="F169" s="9">
        <v>0</v>
      </c>
      <c r="G169" s="10">
        <f t="shared" ca="1" si="49"/>
        <v>0</v>
      </c>
      <c r="H169" s="9">
        <v>5</v>
      </c>
      <c r="I169" s="10">
        <f t="shared" ref="I169:I178" ca="1" si="56">H169*C169</f>
        <v>1550000</v>
      </c>
      <c r="J169" s="11">
        <v>0</v>
      </c>
      <c r="K169" s="10">
        <f t="shared" ca="1" si="51"/>
        <v>0</v>
      </c>
      <c r="L169" s="9">
        <v>1</v>
      </c>
      <c r="M169" s="10">
        <f t="shared" ca="1" si="52"/>
        <v>310000</v>
      </c>
      <c r="N169" s="9">
        <f t="shared" si="55"/>
        <v>4</v>
      </c>
      <c r="O169" s="10">
        <f t="shared" ca="1" si="53"/>
        <v>1240000</v>
      </c>
    </row>
    <row r="170" spans="1:15" x14ac:dyDescent="0.25">
      <c r="A170" t="s">
        <v>32</v>
      </c>
      <c r="B170" t="s">
        <v>12</v>
      </c>
      <c r="C170" s="9">
        <f ca="1">INDEX(Цена,MATCH(B170,Товар,))</f>
        <v>270000</v>
      </c>
      <c r="D170" s="17">
        <v>41433</v>
      </c>
      <c r="E170" s="17">
        <f t="shared" si="54"/>
        <v>41439</v>
      </c>
      <c r="F170" s="9">
        <v>0</v>
      </c>
      <c r="G170" s="10">
        <f t="shared" ca="1" si="49"/>
        <v>0</v>
      </c>
      <c r="H170" s="9">
        <v>4</v>
      </c>
      <c r="I170" s="10">
        <f t="shared" ca="1" si="56"/>
        <v>1080000</v>
      </c>
      <c r="J170" s="11">
        <v>0</v>
      </c>
      <c r="K170" s="10">
        <f t="shared" ca="1" si="51"/>
        <v>0</v>
      </c>
      <c r="L170" s="9">
        <v>0</v>
      </c>
      <c r="M170" s="10">
        <f t="shared" ca="1" si="52"/>
        <v>0</v>
      </c>
      <c r="N170" s="9">
        <f t="shared" si="55"/>
        <v>4</v>
      </c>
      <c r="O170" s="10">
        <f t="shared" ca="1" si="53"/>
        <v>1080000</v>
      </c>
    </row>
    <row r="171" spans="1:15" x14ac:dyDescent="0.25">
      <c r="A171" t="s">
        <v>32</v>
      </c>
      <c r="B171" t="s">
        <v>38</v>
      </c>
      <c r="C171" s="9">
        <f ca="1">INDEX(Цена,MATCH(B171,Товар,))</f>
        <v>140000</v>
      </c>
      <c r="D171" s="17">
        <v>41433</v>
      </c>
      <c r="E171" s="17">
        <f t="shared" si="54"/>
        <v>41439</v>
      </c>
      <c r="F171" s="9">
        <v>3</v>
      </c>
      <c r="G171" s="10">
        <f t="shared" ca="1" si="49"/>
        <v>420000</v>
      </c>
      <c r="H171" s="9">
        <v>0</v>
      </c>
      <c r="I171" s="10">
        <f t="shared" ca="1" si="56"/>
        <v>0</v>
      </c>
      <c r="J171" s="11">
        <v>0</v>
      </c>
      <c r="K171" s="10">
        <f t="shared" ca="1" si="51"/>
        <v>0</v>
      </c>
      <c r="L171" s="9">
        <v>0</v>
      </c>
      <c r="M171" s="10">
        <f t="shared" ca="1" si="52"/>
        <v>0</v>
      </c>
      <c r="N171" s="9">
        <f t="shared" si="55"/>
        <v>3</v>
      </c>
      <c r="O171" s="10">
        <f t="shared" ca="1" si="53"/>
        <v>420000</v>
      </c>
    </row>
    <row r="172" spans="1:15" x14ac:dyDescent="0.25">
      <c r="A172" t="s">
        <v>32</v>
      </c>
      <c r="B172" t="s">
        <v>39</v>
      </c>
      <c r="C172" s="9">
        <f ca="1">INDEX(Цена,MATCH(B172,Товар,))</f>
        <v>220000</v>
      </c>
      <c r="D172" s="17">
        <v>41433</v>
      </c>
      <c r="E172" s="17">
        <f t="shared" si="54"/>
        <v>41439</v>
      </c>
      <c r="F172" s="9">
        <v>3</v>
      </c>
      <c r="G172" s="10">
        <f t="shared" ca="1" si="49"/>
        <v>660000</v>
      </c>
      <c r="H172" s="9">
        <v>0</v>
      </c>
      <c r="I172" s="10">
        <f t="shared" ca="1" si="56"/>
        <v>0</v>
      </c>
      <c r="J172" s="11">
        <v>0</v>
      </c>
      <c r="K172" s="10">
        <f t="shared" ca="1" si="51"/>
        <v>0</v>
      </c>
      <c r="L172" s="9">
        <v>0</v>
      </c>
      <c r="M172" s="10">
        <f t="shared" ca="1" si="52"/>
        <v>0</v>
      </c>
      <c r="N172" s="9">
        <f t="shared" si="55"/>
        <v>3</v>
      </c>
      <c r="O172" s="10">
        <f t="shared" ca="1" si="53"/>
        <v>660000</v>
      </c>
    </row>
    <row r="173" spans="1:15" x14ac:dyDescent="0.25">
      <c r="A173" t="s">
        <v>32</v>
      </c>
      <c r="B173" t="s">
        <v>29</v>
      </c>
      <c r="C173" s="9">
        <f ca="1">INDEX(Цена,MATCH(B173,Товар,))</f>
        <v>245000</v>
      </c>
      <c r="D173" s="17">
        <v>41433</v>
      </c>
      <c r="E173" s="17">
        <f t="shared" si="54"/>
        <v>41439</v>
      </c>
      <c r="F173" s="9">
        <v>0</v>
      </c>
      <c r="G173" s="10">
        <f t="shared" ca="1" si="49"/>
        <v>0</v>
      </c>
      <c r="H173" s="9">
        <v>12</v>
      </c>
      <c r="I173" s="10">
        <f t="shared" ca="1" si="56"/>
        <v>2940000</v>
      </c>
      <c r="J173" s="11">
        <v>0</v>
      </c>
      <c r="K173" s="10">
        <f t="shared" ca="1" si="51"/>
        <v>0</v>
      </c>
      <c r="L173" s="9">
        <v>4</v>
      </c>
      <c r="M173" s="10">
        <f t="shared" ca="1" si="52"/>
        <v>980000</v>
      </c>
      <c r="N173" s="9">
        <f t="shared" si="55"/>
        <v>8</v>
      </c>
      <c r="O173" s="10">
        <f t="shared" ca="1" si="53"/>
        <v>1960000</v>
      </c>
    </row>
    <row r="174" spans="1:15" x14ac:dyDescent="0.25">
      <c r="A174" t="s">
        <v>32</v>
      </c>
      <c r="B174" t="s">
        <v>40</v>
      </c>
      <c r="C174" s="9">
        <f ca="1">INDEX(Цена,MATCH(B174,Товар,))</f>
        <v>245000</v>
      </c>
      <c r="D174" s="17">
        <v>41433</v>
      </c>
      <c r="E174" s="17">
        <f t="shared" si="54"/>
        <v>41439</v>
      </c>
      <c r="F174" s="9">
        <v>4</v>
      </c>
      <c r="G174" s="10">
        <f t="shared" ca="1" si="49"/>
        <v>980000</v>
      </c>
      <c r="H174" s="9">
        <v>0</v>
      </c>
      <c r="I174" s="10">
        <f t="shared" ca="1" si="56"/>
        <v>0</v>
      </c>
      <c r="J174" s="11">
        <v>0</v>
      </c>
      <c r="K174" s="10">
        <f t="shared" ca="1" si="51"/>
        <v>0</v>
      </c>
      <c r="L174" s="9">
        <v>0</v>
      </c>
      <c r="M174" s="10">
        <f t="shared" ca="1" si="52"/>
        <v>0</v>
      </c>
      <c r="N174" s="9">
        <f t="shared" si="55"/>
        <v>4</v>
      </c>
      <c r="O174" s="10">
        <f t="shared" ca="1" si="53"/>
        <v>980000</v>
      </c>
    </row>
    <row r="175" spans="1:15" x14ac:dyDescent="0.25">
      <c r="A175" t="s">
        <v>32</v>
      </c>
      <c r="B175" t="s">
        <v>13</v>
      </c>
      <c r="C175" s="9">
        <f ca="1">INDEX(Цена,MATCH(B175,Товар,))</f>
        <v>200000</v>
      </c>
      <c r="D175" s="17">
        <v>41433</v>
      </c>
      <c r="E175" s="17">
        <f t="shared" si="54"/>
        <v>41439</v>
      </c>
      <c r="F175" s="9">
        <v>0</v>
      </c>
      <c r="G175" s="10">
        <f t="shared" ca="1" si="49"/>
        <v>0</v>
      </c>
      <c r="H175" s="9">
        <v>5</v>
      </c>
      <c r="I175" s="10">
        <f t="shared" ca="1" si="56"/>
        <v>1000000</v>
      </c>
      <c r="J175" s="11">
        <v>1</v>
      </c>
      <c r="K175" s="10">
        <f t="shared" ca="1" si="51"/>
        <v>200000</v>
      </c>
      <c r="L175" s="9">
        <v>2</v>
      </c>
      <c r="M175" s="10">
        <f t="shared" ca="1" si="52"/>
        <v>400000</v>
      </c>
      <c r="N175" s="9">
        <f t="shared" si="55"/>
        <v>2</v>
      </c>
      <c r="O175" s="10">
        <f t="shared" ca="1" si="53"/>
        <v>400000</v>
      </c>
    </row>
    <row r="176" spans="1:15" x14ac:dyDescent="0.25">
      <c r="A176" t="s">
        <v>32</v>
      </c>
      <c r="B176" t="s">
        <v>15</v>
      </c>
      <c r="C176" s="9">
        <f ca="1">INDEX(Цена,MATCH(B176,Товар,))</f>
        <v>165000</v>
      </c>
      <c r="D176" s="17">
        <v>41433</v>
      </c>
      <c r="E176" s="17">
        <f t="shared" si="54"/>
        <v>41439</v>
      </c>
      <c r="F176" s="9">
        <v>0</v>
      </c>
      <c r="G176" s="10">
        <f t="shared" ca="1" si="49"/>
        <v>0</v>
      </c>
      <c r="H176" s="9">
        <v>6</v>
      </c>
      <c r="I176" s="10">
        <f t="shared" ca="1" si="56"/>
        <v>990000</v>
      </c>
      <c r="J176" s="11">
        <v>0</v>
      </c>
      <c r="K176" s="10">
        <f t="shared" ca="1" si="51"/>
        <v>0</v>
      </c>
      <c r="L176" s="9">
        <v>2</v>
      </c>
      <c r="M176" s="10">
        <f t="shared" ca="1" si="52"/>
        <v>330000</v>
      </c>
      <c r="N176" s="9">
        <f t="shared" si="55"/>
        <v>4</v>
      </c>
      <c r="O176" s="10">
        <f t="shared" ca="1" si="53"/>
        <v>660000</v>
      </c>
    </row>
    <row r="177" spans="1:15" x14ac:dyDescent="0.25">
      <c r="A177" t="s">
        <v>32</v>
      </c>
      <c r="B177" t="s">
        <v>16</v>
      </c>
      <c r="C177" s="9">
        <f ca="1">INDEX(Цена,MATCH(B177,Товар,))</f>
        <v>220000</v>
      </c>
      <c r="D177" s="17">
        <v>41433</v>
      </c>
      <c r="E177" s="17">
        <f t="shared" si="54"/>
        <v>41439</v>
      </c>
      <c r="F177" s="9">
        <v>9</v>
      </c>
      <c r="G177" s="10">
        <f t="shared" ca="1" si="49"/>
        <v>1980000</v>
      </c>
      <c r="H177" s="9">
        <v>0</v>
      </c>
      <c r="I177" s="10">
        <f t="shared" ca="1" si="56"/>
        <v>0</v>
      </c>
      <c r="J177" s="11">
        <v>0</v>
      </c>
      <c r="K177" s="10">
        <f t="shared" ca="1" si="51"/>
        <v>0</v>
      </c>
      <c r="L177" s="9">
        <v>1</v>
      </c>
      <c r="M177" s="10">
        <f t="shared" ca="1" si="52"/>
        <v>220000</v>
      </c>
      <c r="N177" s="9">
        <f t="shared" si="55"/>
        <v>8</v>
      </c>
      <c r="O177" s="10">
        <f t="shared" ca="1" si="53"/>
        <v>1760000</v>
      </c>
    </row>
    <row r="178" spans="1:15" x14ac:dyDescent="0.25">
      <c r="A178" t="s">
        <v>32</v>
      </c>
      <c r="B178" t="s">
        <v>14</v>
      </c>
      <c r="C178" s="9">
        <f ca="1">INDEX(Цена,MATCH(B178,Товар,))</f>
        <v>280000</v>
      </c>
      <c r="D178" s="17">
        <v>41433</v>
      </c>
      <c r="E178" s="17">
        <f t="shared" si="54"/>
        <v>41439</v>
      </c>
      <c r="F178" s="9">
        <v>3</v>
      </c>
      <c r="G178" s="10">
        <f t="shared" ca="1" si="49"/>
        <v>840000</v>
      </c>
      <c r="H178" s="9">
        <v>0</v>
      </c>
      <c r="I178" s="10">
        <f t="shared" ca="1" si="56"/>
        <v>0</v>
      </c>
      <c r="J178" s="11">
        <v>0</v>
      </c>
      <c r="K178" s="10">
        <f t="shared" ca="1" si="51"/>
        <v>0</v>
      </c>
      <c r="L178" s="9">
        <v>1</v>
      </c>
      <c r="M178" s="10">
        <f t="shared" ca="1" si="52"/>
        <v>280000</v>
      </c>
      <c r="N178" s="9">
        <f t="shared" si="55"/>
        <v>2</v>
      </c>
      <c r="O178" s="10">
        <f t="shared" ca="1" si="53"/>
        <v>560000</v>
      </c>
    </row>
  </sheetData>
  <autoFilter ref="A4:O91"/>
  <mergeCells count="2">
    <mergeCell ref="F1:P1"/>
    <mergeCell ref="F2:O2"/>
  </mergeCells>
  <dataValidations count="2">
    <dataValidation allowBlank="1" showInputMessage="1" showErrorMessage="1" errorTitle="                     ВНИМАНИЕ!!!" error="На листе &quot;Склад&quot; такого товара нет!" sqref="B5:B178"/>
    <dataValidation type="list" allowBlank="1" showInputMessage="1" showErrorMessage="1" errorTitle="               ВНИМАНИЕ!!!" error="На листе &quot;Прочее&quot; такого магазина нет!!!" sqref="A5:A178">
      <formula1>Магазин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73"/>
  <sheetViews>
    <sheetView workbookViewId="0">
      <pane ySplit="1" topLeftCell="A17" activePane="bottomLeft" state="frozen"/>
      <selection pane="bottomLeft" activeCell="A39" sqref="A39"/>
    </sheetView>
  </sheetViews>
  <sheetFormatPr defaultRowHeight="15" x14ac:dyDescent="0.25"/>
  <cols>
    <col min="1" max="1" width="12.140625" bestFit="1" customWidth="1"/>
    <col min="3" max="5" width="13" customWidth="1"/>
    <col min="7" max="7" width="12.140625" customWidth="1"/>
    <col min="8" max="8" width="11.7109375" bestFit="1" customWidth="1"/>
    <col min="9" max="9" width="12.5703125" customWidth="1"/>
  </cols>
  <sheetData>
    <row r="1" spans="1:16" ht="56.25" customHeight="1" x14ac:dyDescent="0.25">
      <c r="A1" s="8" t="s">
        <v>19</v>
      </c>
      <c r="B1" s="8" t="s">
        <v>51</v>
      </c>
      <c r="C1" s="6" t="s">
        <v>59</v>
      </c>
      <c r="D1" s="6" t="s">
        <v>58</v>
      </c>
      <c r="E1" s="6" t="s">
        <v>60</v>
      </c>
      <c r="F1" s="8" t="s">
        <v>50</v>
      </c>
      <c r="G1" s="8" t="s">
        <v>22</v>
      </c>
      <c r="H1" s="8" t="s">
        <v>23</v>
      </c>
      <c r="I1" s="8" t="s">
        <v>52</v>
      </c>
      <c r="J1" s="8"/>
      <c r="K1" s="8"/>
      <c r="L1" s="8"/>
      <c r="M1" s="8"/>
      <c r="N1" s="8"/>
      <c r="O1" s="8"/>
      <c r="P1" s="8"/>
    </row>
    <row r="2" spans="1:16" x14ac:dyDescent="0.25">
      <c r="A2" t="s">
        <v>43</v>
      </c>
      <c r="B2">
        <v>230000</v>
      </c>
      <c r="C2" s="17">
        <v>41426</v>
      </c>
      <c r="D2" s="17">
        <f>C2+6</f>
        <v>41432</v>
      </c>
      <c r="E2" s="17">
        <v>41430</v>
      </c>
      <c r="F2">
        <v>25</v>
      </c>
      <c r="G2">
        <f>SUMPRODUCT((Магазины!$B$5:$B$1000=$A2)*(Магазины!$D$5:$D$1000&gt;=$C2)*(Магазины!$E$5:$E$1000&lt;=$D2)*Магазины!J$5:J$1000)</f>
        <v>4</v>
      </c>
      <c r="H2">
        <f>SUMPRODUCT((Магазины!$B$5:$B$1000=$A2)*(Магазины!$D$5:$D$1000&gt;=$C2)*(Магазины!$E$5:$E$1000&lt;=$D2)*Магазины!L$5:L$1000)</f>
        <v>0</v>
      </c>
      <c r="I2">
        <f>F2+G2-H2</f>
        <v>29</v>
      </c>
    </row>
    <row r="3" spans="1:16" x14ac:dyDescent="0.25">
      <c r="A3" t="s">
        <v>3</v>
      </c>
      <c r="B3">
        <v>225000</v>
      </c>
      <c r="C3" s="17">
        <v>41426</v>
      </c>
      <c r="D3" s="17">
        <f>C3+6</f>
        <v>41432</v>
      </c>
      <c r="E3" s="17">
        <v>41430</v>
      </c>
      <c r="F3">
        <v>24</v>
      </c>
      <c r="G3">
        <f>SUMPRODUCT((Магазины!$B$5:$B$1000=$A3)*(Магазины!$D$5:$D$1000&gt;=$C3)*(Магазины!$E$5:$E$1000&lt;=$D3)*Магазины!J$5:J$1000)</f>
        <v>0</v>
      </c>
      <c r="H3">
        <f>SUMPRODUCT((Магазины!$B$5:$B$1000=$A3)*(Магазины!$D$5:$D$1000&gt;=$C3)*(Магазины!$E$5:$E$1000&lt;=$D3)*Магазины!L$5:L$1000)</f>
        <v>21</v>
      </c>
      <c r="I3">
        <f t="shared" ref="I3:I37" si="0">F3+G3-H3</f>
        <v>3</v>
      </c>
    </row>
    <row r="4" spans="1:16" x14ac:dyDescent="0.25">
      <c r="A4" t="s">
        <v>45</v>
      </c>
      <c r="B4">
        <v>230000</v>
      </c>
      <c r="C4" s="17">
        <v>41426</v>
      </c>
      <c r="D4" s="17">
        <f>C4+6</f>
        <v>41432</v>
      </c>
      <c r="E4" s="17">
        <v>41430</v>
      </c>
      <c r="F4">
        <v>39</v>
      </c>
      <c r="G4">
        <f>SUMPRODUCT((Магазины!$B$5:$B$1000=$A4)*(Магазины!$D$5:$D$1000&gt;=$C4)*(Магазины!$E$5:$E$1000&lt;=$D4)*Магазины!J$5:J$1000)</f>
        <v>1</v>
      </c>
      <c r="H4">
        <f>SUMPRODUCT((Магазины!$B$5:$B$1000=$A4)*(Магазины!$D$5:$D$1000&gt;=$C4)*(Магазины!$E$5:$E$1000&lt;=$D4)*Магазины!L$5:L$1000)</f>
        <v>1</v>
      </c>
      <c r="I4">
        <f t="shared" si="0"/>
        <v>39</v>
      </c>
    </row>
    <row r="5" spans="1:16" x14ac:dyDescent="0.25">
      <c r="A5" t="s">
        <v>4</v>
      </c>
      <c r="B5">
        <v>240000</v>
      </c>
      <c r="C5" s="17">
        <v>41426</v>
      </c>
      <c r="D5" s="17">
        <f>C5+6</f>
        <v>41432</v>
      </c>
      <c r="E5" s="17">
        <v>41430</v>
      </c>
      <c r="F5">
        <v>42</v>
      </c>
      <c r="G5">
        <f>SUMPRODUCT((Магазины!$B$5:$B$1000=$A5)*(Магазины!$D$5:$D$1000&gt;=$C5)*(Магазины!$E$5:$E$1000&lt;=$D5)*Магазины!J$5:J$1000)</f>
        <v>0</v>
      </c>
      <c r="H5">
        <f>SUMPRODUCT((Магазины!$B$5:$B$1000=$A5)*(Магазины!$D$5:$D$1000&gt;=$C5)*(Магазины!$E$5:$E$1000&lt;=$D5)*Магазины!L$5:L$1000)</f>
        <v>9</v>
      </c>
      <c r="I5">
        <f t="shared" si="0"/>
        <v>33</v>
      </c>
    </row>
    <row r="6" spans="1:16" x14ac:dyDescent="0.25">
      <c r="A6" t="s">
        <v>2</v>
      </c>
      <c r="B6">
        <v>240000</v>
      </c>
      <c r="C6" s="17">
        <v>41426</v>
      </c>
      <c r="D6" s="17">
        <f>C6+6</f>
        <v>41432</v>
      </c>
      <c r="E6" s="17">
        <v>41430</v>
      </c>
      <c r="F6">
        <v>48</v>
      </c>
      <c r="G6">
        <f>SUMPRODUCT((Магазины!$B$5:$B$1000=$A6)*(Магазины!$D$5:$D$1000&gt;=$C6)*(Магазины!$E$5:$E$1000&lt;=$D6)*Магазины!J$5:J$1000)</f>
        <v>0</v>
      </c>
      <c r="H6">
        <f>SUMPRODUCT((Магазины!$B$5:$B$1000=$A6)*(Магазины!$D$5:$D$1000&gt;=$C6)*(Магазины!$E$5:$E$1000&lt;=$D6)*Магазины!L$5:L$1000)</f>
        <v>7</v>
      </c>
      <c r="I6">
        <f>F6+G6-H6+IFERROR(LOOKUP(2,1/(A$1:A5=A6),I$1:I5),0)</f>
        <v>41</v>
      </c>
    </row>
    <row r="7" spans="1:16" x14ac:dyDescent="0.25">
      <c r="A7" t="s">
        <v>5</v>
      </c>
      <c r="B7">
        <v>230000</v>
      </c>
      <c r="C7" s="17">
        <v>41426</v>
      </c>
      <c r="D7" s="17">
        <f>C7+6</f>
        <v>41432</v>
      </c>
      <c r="E7" s="17">
        <v>41430</v>
      </c>
      <c r="F7">
        <v>34</v>
      </c>
      <c r="G7">
        <f>SUMPRODUCT((Магазины!$B$5:$B$1000=$A7)*(Магазины!$D$5:$D$1000&gt;=$C7)*(Магазины!$E$5:$E$1000&lt;=$D7)*Магазины!J$5:J$1000)</f>
        <v>4</v>
      </c>
      <c r="H7">
        <f>SUMPRODUCT((Магазины!$B$5:$B$1000=$A7)*(Магазины!$D$5:$D$1000&gt;=$C7)*(Магазины!$E$5:$E$1000&lt;=$D7)*Магазины!L$5:L$1000)</f>
        <v>13</v>
      </c>
      <c r="I7">
        <f>F7+G7-H7+IFERROR(LOOKUP(2,1/(A$1:A6=A7),I$1:I6),0)</f>
        <v>25</v>
      </c>
    </row>
    <row r="8" spans="1:16" x14ac:dyDescent="0.25">
      <c r="A8" t="s">
        <v>6</v>
      </c>
      <c r="B8">
        <v>230000</v>
      </c>
      <c r="C8" s="17">
        <v>41426</v>
      </c>
      <c r="D8" s="17">
        <f>C8+6</f>
        <v>41432</v>
      </c>
      <c r="E8" s="17">
        <v>41430</v>
      </c>
      <c r="F8">
        <v>31</v>
      </c>
      <c r="G8">
        <f>SUMPRODUCT((Магазины!$B$5:$B$1000=$A8)*(Магазины!$D$5:$D$1000&gt;=$C8)*(Магазины!$E$5:$E$1000&lt;=$D8)*Магазины!J$5:J$1000)</f>
        <v>2</v>
      </c>
      <c r="H8">
        <f>SUMPRODUCT((Магазины!$B$5:$B$1000=$A8)*(Магазины!$D$5:$D$1000&gt;=$C8)*(Магазины!$E$5:$E$1000&lt;=$D8)*Магазины!L$5:L$1000)</f>
        <v>22</v>
      </c>
      <c r="I8">
        <f>F8+G8-H8+IFERROR(LOOKUP(2,1/(A$1:A7=A8),I$1:I7),0)</f>
        <v>11</v>
      </c>
    </row>
    <row r="9" spans="1:16" x14ac:dyDescent="0.25">
      <c r="A9" t="s">
        <v>7</v>
      </c>
      <c r="B9">
        <v>480000</v>
      </c>
      <c r="C9" s="17">
        <v>41426</v>
      </c>
      <c r="D9" s="17">
        <f>C9+6</f>
        <v>41432</v>
      </c>
      <c r="E9" s="17">
        <v>41430</v>
      </c>
      <c r="F9">
        <v>44</v>
      </c>
      <c r="G9">
        <f>SUMPRODUCT((Магазины!$B$5:$B$1000=$A9)*(Магазины!$D$5:$D$1000&gt;=$C9)*(Магазины!$E$5:$E$1000&lt;=$D9)*Магазины!J$5:J$1000)</f>
        <v>3</v>
      </c>
      <c r="H9">
        <f>SUMPRODUCT((Магазины!$B$5:$B$1000=$A9)*(Магазины!$D$5:$D$1000&gt;=$C9)*(Магазины!$E$5:$E$1000&lt;=$D9)*Магазины!L$5:L$1000)</f>
        <v>1</v>
      </c>
      <c r="I9">
        <f>F9+G9-H9+IFERROR(LOOKUP(2,1/(A$1:A8=A9),I$1:I8),0)</f>
        <v>46</v>
      </c>
    </row>
    <row r="10" spans="1:16" x14ac:dyDescent="0.25">
      <c r="A10" t="s">
        <v>8</v>
      </c>
      <c r="B10">
        <v>230000</v>
      </c>
      <c r="C10" s="17">
        <v>41426</v>
      </c>
      <c r="D10" s="17">
        <f>C10+6</f>
        <v>41432</v>
      </c>
      <c r="E10" s="17">
        <v>41430</v>
      </c>
      <c r="F10">
        <v>23</v>
      </c>
      <c r="G10">
        <f>SUMPRODUCT((Магазины!$B$5:$B$1000=$A10)*(Магазины!$D$5:$D$1000&gt;=$C10)*(Магазины!$E$5:$E$1000&lt;=$D10)*Магазины!J$5:J$1000)</f>
        <v>0</v>
      </c>
      <c r="H10">
        <f>SUMPRODUCT((Магазины!$B$5:$B$1000=$A10)*(Магазины!$D$5:$D$1000&gt;=$C10)*(Магазины!$E$5:$E$1000&lt;=$D10)*Магазины!L$5:L$1000)</f>
        <v>21</v>
      </c>
      <c r="I10">
        <f>F10+G10-H10+IFERROR(LOOKUP(2,1/(A$1:A9=A10),I$1:I9),0)</f>
        <v>2</v>
      </c>
    </row>
    <row r="11" spans="1:16" x14ac:dyDescent="0.25">
      <c r="A11" t="s">
        <v>41</v>
      </c>
      <c r="B11">
        <v>180000</v>
      </c>
      <c r="C11" s="17">
        <v>41426</v>
      </c>
      <c r="D11" s="17">
        <f>C11+6</f>
        <v>41432</v>
      </c>
      <c r="E11" s="17">
        <v>41430</v>
      </c>
      <c r="F11">
        <v>38</v>
      </c>
      <c r="G11">
        <f>SUMPRODUCT((Магазины!$B$5:$B$1000=$A11)*(Магазины!$D$5:$D$1000&gt;=$C11)*(Магазины!$E$5:$E$1000&lt;=$D11)*Магазины!J$5:J$1000)</f>
        <v>0</v>
      </c>
      <c r="H11">
        <f>SUMPRODUCT((Магазины!$B$5:$B$1000=$A11)*(Магазины!$D$5:$D$1000&gt;=$C11)*(Магазины!$E$5:$E$1000&lt;=$D11)*Магазины!L$5:L$1000)</f>
        <v>3</v>
      </c>
      <c r="I11">
        <f>F11+G11-H11+IFERROR(LOOKUP(2,1/(A$1:A10=A11),I$1:I10),0)</f>
        <v>35</v>
      </c>
    </row>
    <row r="12" spans="1:16" x14ac:dyDescent="0.25">
      <c r="A12" t="s">
        <v>30</v>
      </c>
      <c r="B12">
        <v>220000</v>
      </c>
      <c r="C12" s="17">
        <v>41426</v>
      </c>
      <c r="D12" s="17">
        <f>C12+6</f>
        <v>41432</v>
      </c>
      <c r="E12" s="17">
        <v>41430</v>
      </c>
      <c r="F12">
        <v>45</v>
      </c>
      <c r="G12">
        <f>SUMPRODUCT((Магазины!$B$5:$B$1000=$A12)*(Магазины!$D$5:$D$1000&gt;=$C12)*(Магазины!$E$5:$E$1000&lt;=$D12)*Магазины!J$5:J$1000)</f>
        <v>0</v>
      </c>
      <c r="H12">
        <f>SUMPRODUCT((Магазины!$B$5:$B$1000=$A12)*(Магазины!$D$5:$D$1000&gt;=$C12)*(Магазины!$E$5:$E$1000&lt;=$D12)*Магазины!L$5:L$1000)</f>
        <v>2</v>
      </c>
      <c r="I12">
        <f>F12+G12-H12+IFERROR(LOOKUP(2,1/(A$1:A11=A12),I$1:I11),0)</f>
        <v>43</v>
      </c>
    </row>
    <row r="13" spans="1:16" x14ac:dyDescent="0.25">
      <c r="A13" t="s">
        <v>1</v>
      </c>
      <c r="B13">
        <v>320000</v>
      </c>
      <c r="C13" s="17">
        <v>41426</v>
      </c>
      <c r="D13" s="17">
        <f>C13+6</f>
        <v>41432</v>
      </c>
      <c r="E13" s="17">
        <v>41430</v>
      </c>
      <c r="F13">
        <v>42</v>
      </c>
      <c r="G13">
        <f>SUMPRODUCT((Магазины!$B$5:$B$1000=$A13)*(Магазины!$D$5:$D$1000&gt;=$C13)*(Магазины!$E$5:$E$1000&lt;=$D13)*Магазины!J$5:J$1000)</f>
        <v>2</v>
      </c>
      <c r="H13">
        <f>SUMPRODUCT((Магазины!$B$5:$B$1000=$A13)*(Магазины!$D$5:$D$1000&gt;=$C13)*(Магазины!$E$5:$E$1000&lt;=$D13)*Магазины!L$5:L$1000)</f>
        <v>4</v>
      </c>
      <c r="I13">
        <f>F13+G13-H13+IFERROR(LOOKUP(2,1/(A$1:A12=A13),I$1:I12),0)</f>
        <v>40</v>
      </c>
    </row>
    <row r="14" spans="1:16" x14ac:dyDescent="0.25">
      <c r="A14" t="s">
        <v>9</v>
      </c>
      <c r="B14">
        <v>300000</v>
      </c>
      <c r="C14" s="17">
        <v>41426</v>
      </c>
      <c r="D14" s="17">
        <f>C14+6</f>
        <v>41432</v>
      </c>
      <c r="E14" s="17">
        <v>41430</v>
      </c>
      <c r="F14">
        <v>33</v>
      </c>
      <c r="G14">
        <f>SUMPRODUCT((Магазины!$B$5:$B$1000=$A14)*(Магазины!$D$5:$D$1000&gt;=$C14)*(Магазины!$E$5:$E$1000&lt;=$D14)*Магазины!J$5:J$1000)</f>
        <v>2</v>
      </c>
      <c r="H14">
        <f>SUMPRODUCT((Магазины!$B$5:$B$1000=$A14)*(Магазины!$D$5:$D$1000&gt;=$C14)*(Магазины!$E$5:$E$1000&lt;=$D14)*Магазины!L$5:L$1000)</f>
        <v>0</v>
      </c>
      <c r="I14">
        <f>F14+G14-H14+IFERROR(LOOKUP(2,1/(A$1:A13=A14),I$1:I13),0)</f>
        <v>35</v>
      </c>
    </row>
    <row r="15" spans="1:16" x14ac:dyDescent="0.25">
      <c r="A15" t="s">
        <v>0</v>
      </c>
      <c r="B15">
        <v>310000</v>
      </c>
      <c r="C15" s="17">
        <v>41426</v>
      </c>
      <c r="D15" s="17">
        <f>C15+6</f>
        <v>41432</v>
      </c>
      <c r="E15" s="17">
        <v>41430</v>
      </c>
      <c r="F15">
        <v>19</v>
      </c>
      <c r="G15">
        <f>SUMPRODUCT((Магазины!$B$5:$B$1000=$A15)*(Магазины!$D$5:$D$1000&gt;=$C15)*(Магазины!$E$5:$E$1000&lt;=$D15)*Магазины!J$5:J$1000)</f>
        <v>3</v>
      </c>
      <c r="H15">
        <f>SUMPRODUCT((Магазины!$B$5:$B$1000=$A15)*(Магазины!$D$5:$D$1000&gt;=$C15)*(Магазины!$E$5:$E$1000&lt;=$D15)*Магазины!L$5:L$1000)</f>
        <v>8</v>
      </c>
      <c r="I15">
        <f>F15+G15-H15+IFERROR(LOOKUP(2,1/(A$1:A14=A15),I$1:I14),0)</f>
        <v>14</v>
      </c>
    </row>
    <row r="16" spans="1:16" x14ac:dyDescent="0.25">
      <c r="A16" t="s">
        <v>10</v>
      </c>
      <c r="B16">
        <v>280000</v>
      </c>
      <c r="C16" s="17">
        <v>41426</v>
      </c>
      <c r="D16" s="17">
        <f>C16+6</f>
        <v>41432</v>
      </c>
      <c r="E16" s="17">
        <v>41430</v>
      </c>
      <c r="F16">
        <v>18</v>
      </c>
      <c r="G16">
        <f>SUMPRODUCT((Магазины!$B$5:$B$1000=$A16)*(Магазины!$D$5:$D$1000&gt;=$C16)*(Магазины!$E$5:$E$1000&lt;=$D16)*Магазины!J$5:J$1000)</f>
        <v>0</v>
      </c>
      <c r="H16">
        <f>SUMPRODUCT((Магазины!$B$5:$B$1000=$A16)*(Магазины!$D$5:$D$1000&gt;=$C16)*(Магазины!$E$5:$E$1000&lt;=$D16)*Магазины!L$5:L$1000)</f>
        <v>9</v>
      </c>
      <c r="I16">
        <f>F16+G16-H16+IFERROR(LOOKUP(2,1/(A$1:A15=A16),I$1:I15),0)</f>
        <v>9</v>
      </c>
    </row>
    <row r="17" spans="1:9" x14ac:dyDescent="0.25">
      <c r="A17" t="s">
        <v>11</v>
      </c>
      <c r="B17">
        <v>310000</v>
      </c>
      <c r="C17" s="17">
        <v>41426</v>
      </c>
      <c r="D17" s="17">
        <f>C17+6</f>
        <v>41432</v>
      </c>
      <c r="E17" s="17">
        <v>41430</v>
      </c>
      <c r="F17">
        <v>24</v>
      </c>
      <c r="G17">
        <f>SUMPRODUCT((Магазины!$B$5:$B$1000=$A17)*(Магазины!$D$5:$D$1000&gt;=$C17)*(Магазины!$E$5:$E$1000&lt;=$D17)*Магазины!J$5:J$1000)</f>
        <v>0</v>
      </c>
      <c r="H17">
        <f>SUMPRODUCT((Магазины!$B$5:$B$1000=$A17)*(Магазины!$D$5:$D$1000&gt;=$C17)*(Магазины!$E$5:$E$1000&lt;=$D17)*Магазины!L$5:L$1000)</f>
        <v>6</v>
      </c>
      <c r="I17">
        <f>F17+G17-H17+IFERROR(LOOKUP(2,1/(A$1:A16=A17),I$1:I16),0)</f>
        <v>18</v>
      </c>
    </row>
    <row r="18" spans="1:9" x14ac:dyDescent="0.25">
      <c r="A18" t="s">
        <v>12</v>
      </c>
      <c r="B18">
        <v>270000</v>
      </c>
      <c r="C18" s="17">
        <v>41426</v>
      </c>
      <c r="D18" s="17">
        <f>C18+6</f>
        <v>41432</v>
      </c>
      <c r="E18" s="17">
        <v>41430</v>
      </c>
      <c r="F18">
        <v>37</v>
      </c>
      <c r="G18">
        <f>SUMPRODUCT((Магазины!$B$5:$B$1000=$A18)*(Магазины!$D$5:$D$1000&gt;=$C18)*(Магазины!$E$5:$E$1000&lt;=$D18)*Магазины!J$5:J$1000)</f>
        <v>0</v>
      </c>
      <c r="H18">
        <f>SUMPRODUCT((Магазины!$B$5:$B$1000=$A18)*(Магазины!$D$5:$D$1000&gt;=$C18)*(Магазины!$E$5:$E$1000&lt;=$D18)*Магазины!L$5:L$1000)</f>
        <v>4</v>
      </c>
      <c r="I18">
        <f>F18+G18-H18+IFERROR(LOOKUP(2,1/(A$1:A17=A18),I$1:I17),0)</f>
        <v>33</v>
      </c>
    </row>
    <row r="19" spans="1:9" x14ac:dyDescent="0.25">
      <c r="A19" t="s">
        <v>29</v>
      </c>
      <c r="B19">
        <v>245000</v>
      </c>
      <c r="C19" s="17">
        <v>41426</v>
      </c>
      <c r="D19" s="17">
        <f>C19+6</f>
        <v>41432</v>
      </c>
      <c r="E19" s="17">
        <v>41430</v>
      </c>
      <c r="F19">
        <v>12</v>
      </c>
      <c r="G19">
        <f>SUMPRODUCT((Магазины!$B$5:$B$1000=$A19)*(Магазины!$D$5:$D$1000&gt;=$C19)*(Магазины!$E$5:$E$1000&lt;=$D19)*Магазины!J$5:J$1000)</f>
        <v>0</v>
      </c>
      <c r="H19">
        <f>SUMPRODUCT((Магазины!$B$5:$B$1000=$A19)*(Магазины!$D$5:$D$1000&gt;=$C19)*(Магазины!$E$5:$E$1000&lt;=$D19)*Магазины!L$5:L$1000)</f>
        <v>10</v>
      </c>
      <c r="I19">
        <f>F19+G19-H19+IFERROR(LOOKUP(2,1/(A$1:A18=A19),I$1:I18),0)</f>
        <v>2</v>
      </c>
    </row>
    <row r="20" spans="1:9" x14ac:dyDescent="0.25">
      <c r="A20" t="s">
        <v>13</v>
      </c>
      <c r="B20">
        <v>200000</v>
      </c>
      <c r="C20" s="17">
        <v>41426</v>
      </c>
      <c r="D20" s="17">
        <f>C20+6</f>
        <v>41432</v>
      </c>
      <c r="E20" s="17">
        <v>41430</v>
      </c>
      <c r="F20">
        <v>15</v>
      </c>
      <c r="G20">
        <f>SUMPRODUCT((Магазины!$B$5:$B$1000=$A20)*(Магазины!$D$5:$D$1000&gt;=$C20)*(Магазины!$E$5:$E$1000&lt;=$D20)*Магазины!J$5:J$1000)</f>
        <v>1</v>
      </c>
      <c r="H20">
        <f>SUMPRODUCT((Магазины!$B$5:$B$1000=$A20)*(Магазины!$D$5:$D$1000&gt;=$C20)*(Магазины!$E$5:$E$1000&lt;=$D20)*Магазины!L$5:L$1000)</f>
        <v>14</v>
      </c>
      <c r="I20">
        <f>F20+G20-H20+IFERROR(LOOKUP(2,1/(A$1:A19=A20),I$1:I19),0)</f>
        <v>2</v>
      </c>
    </row>
    <row r="21" spans="1:9" x14ac:dyDescent="0.25">
      <c r="A21" t="s">
        <v>44</v>
      </c>
      <c r="B21">
        <v>190000</v>
      </c>
      <c r="C21" s="17">
        <v>41426</v>
      </c>
      <c r="D21" s="17">
        <f>C21+6</f>
        <v>41432</v>
      </c>
      <c r="E21" s="17">
        <v>41430</v>
      </c>
      <c r="F21">
        <v>47</v>
      </c>
      <c r="G21">
        <f>SUMPRODUCT((Магазины!$B$5:$B$1000=$A21)*(Магазины!$D$5:$D$1000&gt;=$C21)*(Магазины!$E$5:$E$1000&lt;=$D21)*Магазины!J$5:J$1000)</f>
        <v>2</v>
      </c>
      <c r="H21">
        <f>SUMPRODUCT((Магазины!$B$5:$B$1000=$A21)*(Магазины!$D$5:$D$1000&gt;=$C21)*(Магазины!$E$5:$E$1000&lt;=$D21)*Магазины!L$5:L$1000)</f>
        <v>1</v>
      </c>
      <c r="I21">
        <f>F21+G21-H21+IFERROR(LOOKUP(2,1/(A$1:A20=A21),I$1:I20),0)</f>
        <v>48</v>
      </c>
    </row>
    <row r="22" spans="1:9" x14ac:dyDescent="0.25">
      <c r="A22" t="s">
        <v>16</v>
      </c>
      <c r="B22">
        <v>220000</v>
      </c>
      <c r="C22" s="17">
        <v>41426</v>
      </c>
      <c r="D22" s="17">
        <f>C22+6</f>
        <v>41432</v>
      </c>
      <c r="E22" s="17">
        <v>41430</v>
      </c>
      <c r="F22">
        <v>26</v>
      </c>
      <c r="G22">
        <f>SUMPRODUCT((Магазины!$B$5:$B$1000=$A22)*(Магазины!$D$5:$D$1000&gt;=$C22)*(Магазины!$E$5:$E$1000&lt;=$D22)*Магазины!J$5:J$1000)</f>
        <v>2</v>
      </c>
      <c r="H22">
        <f>SUMPRODUCT((Магазины!$B$5:$B$1000=$A22)*(Магазины!$D$5:$D$1000&gt;=$C22)*(Магазины!$E$5:$E$1000&lt;=$D22)*Магазины!L$5:L$1000)</f>
        <v>2</v>
      </c>
      <c r="I22">
        <f>F22+G22-H22+IFERROR(LOOKUP(2,1/(A$1:A21=A22),I$1:I21),0)</f>
        <v>26</v>
      </c>
    </row>
    <row r="23" spans="1:9" x14ac:dyDescent="0.25">
      <c r="A23" t="s">
        <v>31</v>
      </c>
      <c r="B23">
        <v>190000</v>
      </c>
      <c r="C23" s="17">
        <v>41426</v>
      </c>
      <c r="D23" s="17">
        <f>C23+6</f>
        <v>41432</v>
      </c>
      <c r="E23" s="17">
        <v>41430</v>
      </c>
      <c r="F23">
        <v>37</v>
      </c>
      <c r="G23">
        <f>SUMPRODUCT((Магазины!$B$5:$B$1000=$A23)*(Магазины!$D$5:$D$1000&gt;=$C23)*(Магазины!$E$5:$E$1000&lt;=$D23)*Магазины!J$5:J$1000)</f>
        <v>0</v>
      </c>
      <c r="H23">
        <f>SUMPRODUCT((Магазины!$B$5:$B$1000=$A23)*(Магазины!$D$5:$D$1000&gt;=$C23)*(Магазины!$E$5:$E$1000&lt;=$D23)*Магазины!L$5:L$1000)</f>
        <v>2</v>
      </c>
      <c r="I23">
        <f>F23+G23-H23+IFERROR(LOOKUP(2,1/(A$1:A22=A23),I$1:I22),0)</f>
        <v>35</v>
      </c>
    </row>
    <row r="24" spans="1:9" x14ac:dyDescent="0.25">
      <c r="A24" t="s">
        <v>17</v>
      </c>
      <c r="B24">
        <v>170000</v>
      </c>
      <c r="C24" s="17">
        <v>41426</v>
      </c>
      <c r="D24" s="17">
        <f>C24+6</f>
        <v>41432</v>
      </c>
      <c r="E24" s="17">
        <v>41430</v>
      </c>
      <c r="F24">
        <v>47</v>
      </c>
      <c r="G24">
        <f>SUMPRODUCT((Магазины!$B$5:$B$1000=$A24)*(Магазины!$D$5:$D$1000&gt;=$C24)*(Магазины!$E$5:$E$1000&lt;=$D24)*Магазины!J$5:J$1000)</f>
        <v>1</v>
      </c>
      <c r="H24">
        <f>SUMPRODUCT((Магазины!$B$5:$B$1000=$A24)*(Магазины!$D$5:$D$1000&gt;=$C24)*(Магазины!$E$5:$E$1000&lt;=$D24)*Магазины!L$5:L$1000)</f>
        <v>0</v>
      </c>
      <c r="I24">
        <f>F24+G24-H24+IFERROR(LOOKUP(2,1/(A$1:A23=A24),I$1:I23),0)</f>
        <v>48</v>
      </c>
    </row>
    <row r="25" spans="1:9" x14ac:dyDescent="0.25">
      <c r="A25" t="s">
        <v>14</v>
      </c>
      <c r="B25">
        <v>280000</v>
      </c>
      <c r="C25" s="17">
        <v>41426</v>
      </c>
      <c r="D25" s="17">
        <f>C25+6</f>
        <v>41432</v>
      </c>
      <c r="E25" s="17">
        <v>41430</v>
      </c>
      <c r="F25">
        <v>15</v>
      </c>
      <c r="G25">
        <f>SUMPRODUCT((Магазины!$B$5:$B$1000=$A25)*(Магазины!$D$5:$D$1000&gt;=$C25)*(Магазины!$E$5:$E$1000&lt;=$D25)*Магазины!J$5:J$1000)</f>
        <v>0</v>
      </c>
      <c r="H25">
        <f>SUMPRODUCT((Магазины!$B$5:$B$1000=$A25)*(Магазины!$D$5:$D$1000&gt;=$C25)*(Магазины!$E$5:$E$1000&lt;=$D25)*Магазины!L$5:L$1000)</f>
        <v>1</v>
      </c>
      <c r="I25">
        <f>F25+G25-H25+IFERROR(LOOKUP(2,1/(A$1:A24=A25),I$1:I24),0)</f>
        <v>14</v>
      </c>
    </row>
    <row r="26" spans="1:9" x14ac:dyDescent="0.25">
      <c r="A26" t="s">
        <v>33</v>
      </c>
      <c r="B26">
        <v>230000</v>
      </c>
      <c r="C26" s="17">
        <v>41426</v>
      </c>
      <c r="D26" s="17">
        <f>C26+6</f>
        <v>41432</v>
      </c>
      <c r="E26" s="17">
        <v>41430</v>
      </c>
      <c r="F26">
        <v>38</v>
      </c>
      <c r="G26">
        <f>SUMPRODUCT((Магазины!$B$5:$B$1000=$A26)*(Магазины!$D$5:$D$1000&gt;=$C26)*(Магазины!$E$5:$E$1000&lt;=$D26)*Магазины!J$5:J$1000)</f>
        <v>0</v>
      </c>
      <c r="H26">
        <f>SUMPRODUCT((Магазины!$B$5:$B$1000=$A26)*(Магазины!$D$5:$D$1000&gt;=$C26)*(Магазины!$E$5:$E$1000&lt;=$D26)*Магазины!L$5:L$1000)</f>
        <v>3</v>
      </c>
      <c r="I26">
        <f>F26+G26-H26+IFERROR(LOOKUP(2,1/(A$1:A25=A26),I$1:I25),0)</f>
        <v>35</v>
      </c>
    </row>
    <row r="27" spans="1:9" x14ac:dyDescent="0.25">
      <c r="A27" t="s">
        <v>40</v>
      </c>
      <c r="B27">
        <v>245000</v>
      </c>
      <c r="C27" s="17">
        <v>41426</v>
      </c>
      <c r="D27" s="17">
        <f>C27+6</f>
        <v>41432</v>
      </c>
      <c r="E27" s="17">
        <v>41430</v>
      </c>
      <c r="F27">
        <v>42</v>
      </c>
      <c r="G27">
        <f>SUMPRODUCT((Магазины!$B$5:$B$1000=$A27)*(Магазины!$D$5:$D$1000&gt;=$C27)*(Магазины!$E$5:$E$1000&lt;=$D27)*Магазины!J$5:J$1000)</f>
        <v>0</v>
      </c>
      <c r="H27">
        <f>SUMPRODUCT((Магазины!$B$5:$B$1000=$A27)*(Магазины!$D$5:$D$1000&gt;=$C27)*(Магазины!$E$5:$E$1000&lt;=$D27)*Магазины!L$5:L$1000)</f>
        <v>1</v>
      </c>
      <c r="I27">
        <f>F27+G27-H27+IFERROR(LOOKUP(2,1/(A$1:A26=A27),I$1:I26),0)</f>
        <v>41</v>
      </c>
    </row>
    <row r="28" spans="1:9" x14ac:dyDescent="0.25">
      <c r="A28" t="s">
        <v>47</v>
      </c>
      <c r="B28">
        <v>200000</v>
      </c>
      <c r="C28" s="17">
        <v>41426</v>
      </c>
      <c r="D28" s="17">
        <f>C28+6</f>
        <v>41432</v>
      </c>
      <c r="E28" s="17">
        <v>41430</v>
      </c>
      <c r="F28">
        <v>48</v>
      </c>
      <c r="G28">
        <f>SUMPRODUCT((Магазины!$B$5:$B$1000=$A28)*(Магазины!$D$5:$D$1000&gt;=$C28)*(Магазины!$E$5:$E$1000&lt;=$D28)*Магазины!J$5:J$1000)</f>
        <v>0</v>
      </c>
      <c r="H28">
        <f>SUMPRODUCT((Магазины!$B$5:$B$1000=$A28)*(Магазины!$D$5:$D$1000&gt;=$C28)*(Магазины!$E$5:$E$1000&lt;=$D28)*Магазины!L$5:L$1000)</f>
        <v>0</v>
      </c>
      <c r="I28">
        <f>F28+G28-H28+IFERROR(LOOKUP(2,1/(A$1:A27=A28),I$1:I27),0)</f>
        <v>48</v>
      </c>
    </row>
    <row r="29" spans="1:9" x14ac:dyDescent="0.25">
      <c r="A29" t="s">
        <v>15</v>
      </c>
      <c r="B29">
        <v>165000</v>
      </c>
      <c r="C29" s="17">
        <v>41426</v>
      </c>
      <c r="D29" s="17">
        <f>C29+6</f>
        <v>41432</v>
      </c>
      <c r="E29" s="17">
        <v>41430</v>
      </c>
      <c r="F29">
        <v>23</v>
      </c>
      <c r="G29">
        <f>SUMPRODUCT((Магазины!$B$5:$B$1000=$A29)*(Магазины!$D$5:$D$1000&gt;=$C29)*(Магазины!$E$5:$E$1000&lt;=$D29)*Магазины!J$5:J$1000)</f>
        <v>0</v>
      </c>
      <c r="H29">
        <f>SUMPRODUCT((Магазины!$B$5:$B$1000=$A29)*(Магазины!$D$5:$D$1000&gt;=$C29)*(Магазины!$E$5:$E$1000&lt;=$D29)*Магазины!L$5:L$1000)</f>
        <v>6</v>
      </c>
      <c r="I29">
        <f>F29+G29-H29+IFERROR(LOOKUP(2,1/(A$1:A28=A29),I$1:I28),0)</f>
        <v>17</v>
      </c>
    </row>
    <row r="30" spans="1:9" x14ac:dyDescent="0.25">
      <c r="A30" t="s">
        <v>18</v>
      </c>
      <c r="B30">
        <v>165000</v>
      </c>
      <c r="C30" s="17">
        <v>41426</v>
      </c>
      <c r="D30" s="17">
        <f>C30+6</f>
        <v>41432</v>
      </c>
      <c r="E30" s="17">
        <v>41430</v>
      </c>
      <c r="F30">
        <v>28</v>
      </c>
      <c r="G30">
        <f>SUMPRODUCT((Магазины!$B$5:$B$1000=$A30)*(Магазины!$D$5:$D$1000&gt;=$C30)*(Магазины!$E$5:$E$1000&lt;=$D30)*Магазины!J$5:J$1000)</f>
        <v>0</v>
      </c>
      <c r="H30">
        <f>SUMPRODUCT((Магазины!$B$5:$B$1000=$A30)*(Магазины!$D$5:$D$1000&gt;=$C30)*(Магазины!$E$5:$E$1000&lt;=$D30)*Магазины!L$5:L$1000)</f>
        <v>1</v>
      </c>
      <c r="I30">
        <f>F30+G30-H30+IFERROR(LOOKUP(2,1/(A$1:A29=A30),I$1:I29),0)</f>
        <v>27</v>
      </c>
    </row>
    <row r="31" spans="1:9" x14ac:dyDescent="0.25">
      <c r="A31" t="s">
        <v>28</v>
      </c>
      <c r="B31">
        <v>230000</v>
      </c>
      <c r="C31" s="17">
        <v>41426</v>
      </c>
      <c r="D31" s="17">
        <f>C31+6</f>
        <v>41432</v>
      </c>
      <c r="E31" s="17">
        <v>41430</v>
      </c>
      <c r="F31">
        <v>21</v>
      </c>
      <c r="G31">
        <f>SUMPRODUCT((Магазины!$B$5:$B$1000=$A31)*(Магазины!$D$5:$D$1000&gt;=$C31)*(Магазины!$E$5:$E$1000&lt;=$D31)*Магазины!J$5:J$1000)</f>
        <v>0</v>
      </c>
      <c r="H31">
        <f>SUMPRODUCT((Магазины!$B$5:$B$1000=$A31)*(Магазины!$D$5:$D$1000&gt;=$C31)*(Магазины!$E$5:$E$1000&lt;=$D31)*Магазины!L$5:L$1000)</f>
        <v>0</v>
      </c>
      <c r="I31">
        <f>F31+G31-H31+IFERROR(LOOKUP(2,1/(A$1:A30=A31),I$1:I30),0)</f>
        <v>21</v>
      </c>
    </row>
    <row r="32" spans="1:9" x14ac:dyDescent="0.25">
      <c r="A32" t="s">
        <v>34</v>
      </c>
      <c r="B32">
        <v>145000</v>
      </c>
      <c r="C32" s="17">
        <v>41426</v>
      </c>
      <c r="D32" s="17">
        <f>C32+6</f>
        <v>41432</v>
      </c>
      <c r="E32" s="17">
        <v>41430</v>
      </c>
      <c r="F32">
        <v>13</v>
      </c>
      <c r="G32">
        <f>SUMPRODUCT((Магазины!$B$5:$B$1000=$A32)*(Магазины!$D$5:$D$1000&gt;=$C32)*(Магазины!$E$5:$E$1000&lt;=$D32)*Магазины!J$5:J$1000)</f>
        <v>0</v>
      </c>
      <c r="H32">
        <f>SUMPRODUCT((Магазины!$B$5:$B$1000=$A32)*(Магазины!$D$5:$D$1000&gt;=$C32)*(Магазины!$E$5:$E$1000&lt;=$D32)*Магазины!L$5:L$1000)</f>
        <v>0</v>
      </c>
      <c r="I32">
        <f>F32+G32-H32+IFERROR(LOOKUP(2,1/(A$1:A31=A32),I$1:I31),0)</f>
        <v>13</v>
      </c>
    </row>
    <row r="33" spans="1:9" x14ac:dyDescent="0.25">
      <c r="A33" t="s">
        <v>35</v>
      </c>
      <c r="B33">
        <v>230000</v>
      </c>
      <c r="C33" s="17">
        <v>41426</v>
      </c>
      <c r="D33" s="17">
        <f>C33+6</f>
        <v>41432</v>
      </c>
      <c r="E33" s="17">
        <v>41430</v>
      </c>
      <c r="F33">
        <v>33</v>
      </c>
      <c r="G33">
        <f>SUMPRODUCT((Магазины!$B$5:$B$1000=$A33)*(Магазины!$D$5:$D$1000&gt;=$C33)*(Магазины!$E$5:$E$1000&lt;=$D33)*Магазины!J$5:J$1000)</f>
        <v>0</v>
      </c>
      <c r="H33">
        <f>SUMPRODUCT((Магазины!$B$5:$B$1000=$A33)*(Магазины!$D$5:$D$1000&gt;=$C33)*(Магазины!$E$5:$E$1000&lt;=$D33)*Магазины!L$5:L$1000)</f>
        <v>0</v>
      </c>
      <c r="I33">
        <f>F33+G33-H33+IFERROR(LOOKUP(2,1/(A$1:A32=A33),I$1:I32),0)</f>
        <v>33</v>
      </c>
    </row>
    <row r="34" spans="1:9" x14ac:dyDescent="0.25">
      <c r="A34" t="s">
        <v>36</v>
      </c>
      <c r="B34">
        <v>300000</v>
      </c>
      <c r="C34" s="17">
        <v>41426</v>
      </c>
      <c r="D34" s="17">
        <f>C34+6</f>
        <v>41432</v>
      </c>
      <c r="E34" s="17">
        <v>41430</v>
      </c>
      <c r="F34">
        <v>30</v>
      </c>
      <c r="G34">
        <f>SUMPRODUCT((Магазины!$B$5:$B$1000=$A34)*(Магазины!$D$5:$D$1000&gt;=$C34)*(Магазины!$E$5:$E$1000&lt;=$D34)*Магазины!J$5:J$1000)</f>
        <v>0</v>
      </c>
      <c r="H34">
        <f>SUMPRODUCT((Магазины!$B$5:$B$1000=$A34)*(Магазины!$D$5:$D$1000&gt;=$C34)*(Магазины!$E$5:$E$1000&lt;=$D34)*Магазины!L$5:L$1000)</f>
        <v>0</v>
      </c>
      <c r="I34">
        <f>F34+G34-H34+IFERROR(LOOKUP(2,1/(A$1:A33=A34),I$1:I33),0)</f>
        <v>30</v>
      </c>
    </row>
    <row r="35" spans="1:9" x14ac:dyDescent="0.25">
      <c r="A35" t="s">
        <v>37</v>
      </c>
      <c r="B35">
        <v>285000</v>
      </c>
      <c r="C35" s="17">
        <v>41426</v>
      </c>
      <c r="D35" s="17">
        <f>C35+6</f>
        <v>41432</v>
      </c>
      <c r="E35" s="17">
        <v>41430</v>
      </c>
      <c r="F35">
        <v>42</v>
      </c>
      <c r="G35">
        <f>SUMPRODUCT((Магазины!$B$5:$B$1000=$A35)*(Магазины!$D$5:$D$1000&gt;=$C35)*(Магазины!$E$5:$E$1000&lt;=$D35)*Магазины!J$5:J$1000)</f>
        <v>0</v>
      </c>
      <c r="H35">
        <f>SUMPRODUCT((Магазины!$B$5:$B$1000=$A35)*(Магазины!$D$5:$D$1000&gt;=$C35)*(Магазины!$E$5:$E$1000&lt;=$D35)*Магазины!L$5:L$1000)</f>
        <v>0</v>
      </c>
      <c r="I35">
        <f>F35+G35-H35+IFERROR(LOOKUP(2,1/(A$1:A34=A35),I$1:I34),0)</f>
        <v>42</v>
      </c>
    </row>
    <row r="36" spans="1:9" x14ac:dyDescent="0.25">
      <c r="A36" t="s">
        <v>38</v>
      </c>
      <c r="B36">
        <v>140000</v>
      </c>
      <c r="C36" s="17">
        <v>41426</v>
      </c>
      <c r="D36" s="17">
        <f>C36+6</f>
        <v>41432</v>
      </c>
      <c r="E36" s="17">
        <v>41430</v>
      </c>
      <c r="F36">
        <v>42</v>
      </c>
      <c r="G36">
        <f>SUMPRODUCT((Магазины!$B$5:$B$1000=$A36)*(Магазины!$D$5:$D$1000&gt;=$C36)*(Магазины!$E$5:$E$1000&lt;=$D36)*Магазины!J$5:J$1000)</f>
        <v>0</v>
      </c>
      <c r="H36">
        <f>SUMPRODUCT((Магазины!$B$5:$B$1000=$A36)*(Магазины!$D$5:$D$1000&gt;=$C36)*(Магазины!$E$5:$E$1000&lt;=$D36)*Магазины!L$5:L$1000)</f>
        <v>0</v>
      </c>
      <c r="I36">
        <f>F36+G36-H36+IFERROR(LOOKUP(2,1/(A$1:A35=A36),I$1:I35),0)</f>
        <v>42</v>
      </c>
    </row>
    <row r="37" spans="1:9" x14ac:dyDescent="0.25">
      <c r="A37" t="s">
        <v>39</v>
      </c>
      <c r="B37">
        <v>220000</v>
      </c>
      <c r="C37" s="17">
        <v>41426</v>
      </c>
      <c r="D37" s="17">
        <f>C37+6</f>
        <v>41432</v>
      </c>
      <c r="E37" s="17">
        <v>41430</v>
      </c>
      <c r="F37">
        <v>47</v>
      </c>
      <c r="G37">
        <f>SUMPRODUCT((Магазины!$B$5:$B$1000=$A37)*(Магазины!$D$5:$D$1000&gt;=$C37)*(Магазины!$E$5:$E$1000&lt;=$D37)*Магазины!J$5:J$1000)</f>
        <v>0</v>
      </c>
      <c r="H37">
        <f>SUMPRODUCT((Магазины!$B$5:$B$1000=$A37)*(Магазины!$D$5:$D$1000&gt;=$C37)*(Магазины!$E$5:$E$1000&lt;=$D37)*Магазины!L$5:L$1000)</f>
        <v>0</v>
      </c>
      <c r="I37">
        <f>F37+G37-H37+IFERROR(LOOKUP(2,1/(A$1:A36=A37),I$1:I36),0)</f>
        <v>47</v>
      </c>
    </row>
    <row r="38" spans="1:9" x14ac:dyDescent="0.25">
      <c r="A38" t="s">
        <v>43</v>
      </c>
      <c r="B38">
        <v>230000</v>
      </c>
      <c r="C38" s="17">
        <v>41433</v>
      </c>
      <c r="D38" s="17">
        <f>C38+6</f>
        <v>41439</v>
      </c>
      <c r="E38" s="17">
        <v>41434</v>
      </c>
      <c r="F38">
        <v>38</v>
      </c>
      <c r="G38">
        <f>SUMPRODUCT((Магазины!$B$5:$B$1000=$A38)*(Магазины!$D$5:$D$1000&gt;=$C38)*(Магазины!$E$5:$E$1000&lt;=$D38)*Магазины!J$5:J$1000)</f>
        <v>4</v>
      </c>
      <c r="H38">
        <f>SUMPRODUCT((Магазины!$B$5:$B$1000=$A38)*(Магазины!$D$5:$D$1000&gt;=$C38)*(Магазины!$E$5:$E$1000&lt;=$D38)*Магазины!L$5:L$1000)</f>
        <v>0</v>
      </c>
      <c r="I38">
        <f>F38+G38-H38+IFERROR(LOOKUP(2,1/(A$1:A37=A38),I$1:I37),0)</f>
        <v>71</v>
      </c>
    </row>
    <row r="39" spans="1:9" x14ac:dyDescent="0.25">
      <c r="A39" t="s">
        <v>3</v>
      </c>
      <c r="B39">
        <v>225000</v>
      </c>
      <c r="C39" s="17">
        <v>41433</v>
      </c>
      <c r="D39" s="17">
        <f>C39+6</f>
        <v>41439</v>
      </c>
      <c r="E39" s="17">
        <v>41434</v>
      </c>
      <c r="F39">
        <v>49</v>
      </c>
      <c r="G39">
        <f>SUMPRODUCT((Магазины!$B$5:$B$1000=$A39)*(Магазины!$D$5:$D$1000&gt;=$C39)*(Магазины!$E$5:$E$1000&lt;=$D39)*Магазины!J$5:J$1000)</f>
        <v>0</v>
      </c>
      <c r="H39">
        <f>SUMPRODUCT((Магазины!$B$5:$B$1000=$A39)*(Магазины!$D$5:$D$1000&gt;=$C39)*(Магазины!$E$5:$E$1000&lt;=$D39)*Магазины!L$5:L$1000)</f>
        <v>21</v>
      </c>
      <c r="I39">
        <f>F39+G39-H39+IFERROR(LOOKUP(2,1/(A$1:A38=A39),I$1:I38),0)</f>
        <v>31</v>
      </c>
    </row>
    <row r="40" spans="1:9" x14ac:dyDescent="0.25">
      <c r="A40" t="s">
        <v>61</v>
      </c>
      <c r="B40">
        <v>230000</v>
      </c>
      <c r="C40" s="17">
        <v>41433</v>
      </c>
      <c r="D40" s="17">
        <f>C40+6</f>
        <v>41439</v>
      </c>
      <c r="E40" s="17">
        <v>41434</v>
      </c>
      <c r="F40">
        <v>46</v>
      </c>
      <c r="G40">
        <f>SUMPRODUCT((Магазины!$B$5:$B$1000=$A40)*(Магазины!$D$5:$D$1000&gt;=$C40)*(Магазины!$E$5:$E$1000&lt;=$D40)*Магазины!J$5:J$1000)</f>
        <v>0</v>
      </c>
      <c r="H40">
        <f>SUMPRODUCT((Магазины!$B$5:$B$1000=$A40)*(Магазины!$D$5:$D$1000&gt;=$C40)*(Магазины!$E$5:$E$1000&lt;=$D40)*Магазины!L$5:L$1000)</f>
        <v>0</v>
      </c>
      <c r="I40">
        <f>F40+G40-H40+IFERROR(LOOKUP(2,1/(A$1:A39=A40),I$1:I39),0)</f>
        <v>46</v>
      </c>
    </row>
    <row r="41" spans="1:9" x14ac:dyDescent="0.25">
      <c r="A41" t="s">
        <v>4</v>
      </c>
      <c r="B41">
        <v>240000</v>
      </c>
      <c r="C41" s="17">
        <v>41433</v>
      </c>
      <c r="D41" s="17">
        <f>C41+6</f>
        <v>41439</v>
      </c>
      <c r="E41" s="17">
        <v>41434</v>
      </c>
      <c r="F41">
        <v>28</v>
      </c>
      <c r="G41">
        <f>SUMPRODUCT((Магазины!$B$5:$B$1000=$A41)*(Магазины!$D$5:$D$1000&gt;=$C41)*(Магазины!$E$5:$E$1000&lt;=$D41)*Магазины!J$5:J$1000)</f>
        <v>0</v>
      </c>
      <c r="H41">
        <f>SUMPRODUCT((Магазины!$B$5:$B$1000=$A41)*(Магазины!$D$5:$D$1000&gt;=$C41)*(Магазины!$E$5:$E$1000&lt;=$D41)*Магазины!L$5:L$1000)</f>
        <v>9</v>
      </c>
      <c r="I41">
        <f>F41+G41-H41+IFERROR(LOOKUP(2,1/(A$1:A40=A41),I$1:I40),0)</f>
        <v>52</v>
      </c>
    </row>
    <row r="42" spans="1:9" x14ac:dyDescent="0.25">
      <c r="A42" t="s">
        <v>2</v>
      </c>
      <c r="B42">
        <v>240000</v>
      </c>
      <c r="C42" s="17">
        <v>41433</v>
      </c>
      <c r="D42" s="17">
        <f>C42+6</f>
        <v>41439</v>
      </c>
      <c r="E42" s="17">
        <v>41434</v>
      </c>
      <c r="F42">
        <v>15</v>
      </c>
      <c r="G42">
        <f>SUMPRODUCT((Магазины!$B$5:$B$1000=$A42)*(Магазины!$D$5:$D$1000&gt;=$C42)*(Магазины!$E$5:$E$1000&lt;=$D42)*Магазины!J$5:J$1000)</f>
        <v>0</v>
      </c>
      <c r="H42">
        <f>SUMPRODUCT((Магазины!$B$5:$B$1000=$A42)*(Магазины!$D$5:$D$1000&gt;=$C42)*(Магазины!$E$5:$E$1000&lt;=$D42)*Магазины!L$5:L$1000)</f>
        <v>7</v>
      </c>
      <c r="I42">
        <f>F42+G42-H42+IFERROR(LOOKUP(2,1/(A$1:A41=A42),I$1:I41),0)</f>
        <v>49</v>
      </c>
    </row>
    <row r="43" spans="1:9" x14ac:dyDescent="0.25">
      <c r="A43" t="s">
        <v>5</v>
      </c>
      <c r="B43">
        <v>230000</v>
      </c>
      <c r="C43" s="17">
        <v>41433</v>
      </c>
      <c r="D43" s="17">
        <f>C43+6</f>
        <v>41439</v>
      </c>
      <c r="E43" s="17">
        <v>41434</v>
      </c>
      <c r="F43">
        <v>14</v>
      </c>
      <c r="G43">
        <f>SUMPRODUCT((Магазины!$B$5:$B$1000=$A43)*(Магазины!$D$5:$D$1000&gt;=$C43)*(Магазины!$E$5:$E$1000&lt;=$D43)*Магазины!J$5:J$1000)</f>
        <v>4</v>
      </c>
      <c r="H43">
        <f>SUMPRODUCT((Магазины!$B$5:$B$1000=$A43)*(Магазины!$D$5:$D$1000&gt;=$C43)*(Магазины!$E$5:$E$1000&lt;=$D43)*Магазины!L$5:L$1000)</f>
        <v>13</v>
      </c>
      <c r="I43">
        <f>F43+G43-H43+IFERROR(LOOKUP(2,1/(A$1:A42=A43),I$1:I42),0)</f>
        <v>30</v>
      </c>
    </row>
    <row r="44" spans="1:9" x14ac:dyDescent="0.25">
      <c r="A44" t="s">
        <v>6</v>
      </c>
      <c r="B44">
        <v>230000</v>
      </c>
      <c r="C44" s="17">
        <v>41433</v>
      </c>
      <c r="D44" s="17">
        <f>C44+6</f>
        <v>41439</v>
      </c>
      <c r="E44" s="17">
        <v>41434</v>
      </c>
      <c r="F44">
        <v>50</v>
      </c>
      <c r="G44">
        <f>SUMPRODUCT((Магазины!$B$5:$B$1000=$A44)*(Магазины!$D$5:$D$1000&gt;=$C44)*(Магазины!$E$5:$E$1000&lt;=$D44)*Магазины!J$5:J$1000)</f>
        <v>2</v>
      </c>
      <c r="H44">
        <f>SUMPRODUCT((Магазины!$B$5:$B$1000=$A44)*(Магазины!$D$5:$D$1000&gt;=$C44)*(Магазины!$E$5:$E$1000&lt;=$D44)*Магазины!L$5:L$1000)</f>
        <v>22</v>
      </c>
      <c r="I44">
        <f>F44+G44-H44+IFERROR(LOOKUP(2,1/(A$1:A43=A44),I$1:I43),0)</f>
        <v>41</v>
      </c>
    </row>
    <row r="45" spans="1:9" x14ac:dyDescent="0.25">
      <c r="A45" t="s">
        <v>7</v>
      </c>
      <c r="B45">
        <v>480000</v>
      </c>
      <c r="C45" s="17">
        <v>41433</v>
      </c>
      <c r="D45" s="17">
        <f>C45+6</f>
        <v>41439</v>
      </c>
      <c r="E45" s="17">
        <v>41434</v>
      </c>
      <c r="F45">
        <v>13</v>
      </c>
      <c r="G45">
        <f>SUMPRODUCT((Магазины!$B$5:$B$1000=$A45)*(Магазины!$D$5:$D$1000&gt;=$C45)*(Магазины!$E$5:$E$1000&lt;=$D45)*Магазины!J$5:J$1000)</f>
        <v>3</v>
      </c>
      <c r="H45">
        <f>SUMPRODUCT((Магазины!$B$5:$B$1000=$A45)*(Магазины!$D$5:$D$1000&gt;=$C45)*(Магазины!$E$5:$E$1000&lt;=$D45)*Магазины!L$5:L$1000)</f>
        <v>1</v>
      </c>
      <c r="I45">
        <f>F45+G45-H45+IFERROR(LOOKUP(2,1/(A$1:A44=A45),I$1:I44),0)</f>
        <v>61</v>
      </c>
    </row>
    <row r="46" spans="1:9" x14ac:dyDescent="0.25">
      <c r="A46" t="s">
        <v>8</v>
      </c>
      <c r="B46">
        <v>230000</v>
      </c>
      <c r="C46" s="17">
        <v>41433</v>
      </c>
      <c r="D46" s="17">
        <f>C46+6</f>
        <v>41439</v>
      </c>
      <c r="E46" s="17">
        <v>41434</v>
      </c>
      <c r="F46">
        <v>16</v>
      </c>
      <c r="G46">
        <f>SUMPRODUCT((Магазины!$B$5:$B$1000=$A46)*(Магазины!$D$5:$D$1000&gt;=$C46)*(Магазины!$E$5:$E$1000&lt;=$D46)*Магазины!J$5:J$1000)</f>
        <v>0</v>
      </c>
      <c r="H46">
        <f>SUMPRODUCT((Магазины!$B$5:$B$1000=$A46)*(Магазины!$D$5:$D$1000&gt;=$C46)*(Магазины!$E$5:$E$1000&lt;=$D46)*Магазины!L$5:L$1000)</f>
        <v>21</v>
      </c>
      <c r="I46">
        <f>F46+G46-H46+IFERROR(LOOKUP(2,1/(A$1:A45=A46),I$1:I45),0)</f>
        <v>-3</v>
      </c>
    </row>
    <row r="47" spans="1:9" x14ac:dyDescent="0.25">
      <c r="A47" t="s">
        <v>41</v>
      </c>
      <c r="B47">
        <v>180000</v>
      </c>
      <c r="C47" s="17">
        <v>41433</v>
      </c>
      <c r="D47" s="17">
        <f>C47+6</f>
        <v>41439</v>
      </c>
      <c r="E47" s="17">
        <v>41434</v>
      </c>
      <c r="F47">
        <v>34</v>
      </c>
      <c r="G47">
        <f>SUMPRODUCT((Магазины!$B$5:$B$1000=$A47)*(Магазины!$D$5:$D$1000&gt;=$C47)*(Магазины!$E$5:$E$1000&lt;=$D47)*Магазины!J$5:J$1000)</f>
        <v>0</v>
      </c>
      <c r="H47">
        <f>SUMPRODUCT((Магазины!$B$5:$B$1000=$A47)*(Магазины!$D$5:$D$1000&gt;=$C47)*(Магазины!$E$5:$E$1000&lt;=$D47)*Магазины!L$5:L$1000)</f>
        <v>3</v>
      </c>
      <c r="I47">
        <f>F47+G47-H47+IFERROR(LOOKUP(2,1/(A$1:A46=A47),I$1:I46),0)</f>
        <v>66</v>
      </c>
    </row>
    <row r="48" spans="1:9" x14ac:dyDescent="0.25">
      <c r="A48" t="s">
        <v>30</v>
      </c>
      <c r="B48">
        <v>220000</v>
      </c>
      <c r="C48" s="17">
        <v>41433</v>
      </c>
      <c r="D48" s="17">
        <f>C48+6</f>
        <v>41439</v>
      </c>
      <c r="E48" s="17">
        <v>41434</v>
      </c>
      <c r="F48">
        <v>25</v>
      </c>
      <c r="G48">
        <f>SUMPRODUCT((Магазины!$B$5:$B$1000=$A48)*(Магазины!$D$5:$D$1000&gt;=$C48)*(Магазины!$E$5:$E$1000&lt;=$D48)*Магазины!J$5:J$1000)</f>
        <v>0</v>
      </c>
      <c r="H48">
        <f>SUMPRODUCT((Магазины!$B$5:$B$1000=$A48)*(Магазины!$D$5:$D$1000&gt;=$C48)*(Магазины!$E$5:$E$1000&lt;=$D48)*Магазины!L$5:L$1000)</f>
        <v>2</v>
      </c>
      <c r="I48">
        <f>F48+G48-H48+IFERROR(LOOKUP(2,1/(A$1:A47=A48),I$1:I47),0)</f>
        <v>66</v>
      </c>
    </row>
    <row r="49" spans="1:9" x14ac:dyDescent="0.25">
      <c r="A49" t="s">
        <v>1</v>
      </c>
      <c r="B49">
        <v>320000</v>
      </c>
      <c r="C49" s="17">
        <v>41433</v>
      </c>
      <c r="D49" s="17">
        <f>C49+6</f>
        <v>41439</v>
      </c>
      <c r="E49" s="17">
        <v>41434</v>
      </c>
      <c r="F49">
        <v>24</v>
      </c>
      <c r="G49">
        <f>SUMPRODUCT((Магазины!$B$5:$B$1000=$A49)*(Магазины!$D$5:$D$1000&gt;=$C49)*(Магазины!$E$5:$E$1000&lt;=$D49)*Магазины!J$5:J$1000)</f>
        <v>2</v>
      </c>
      <c r="H49">
        <f>SUMPRODUCT((Магазины!$B$5:$B$1000=$A49)*(Магазины!$D$5:$D$1000&gt;=$C49)*(Магазины!$E$5:$E$1000&lt;=$D49)*Магазины!L$5:L$1000)</f>
        <v>4</v>
      </c>
      <c r="I49">
        <f>F49+G49-H49+IFERROR(LOOKUP(2,1/(A$1:A48=A49),I$1:I48),0)</f>
        <v>62</v>
      </c>
    </row>
    <row r="50" spans="1:9" x14ac:dyDescent="0.25">
      <c r="A50" t="s">
        <v>9</v>
      </c>
      <c r="B50">
        <v>300000</v>
      </c>
      <c r="C50" s="17">
        <v>41433</v>
      </c>
      <c r="D50" s="17">
        <f>C50+6</f>
        <v>41439</v>
      </c>
      <c r="E50" s="17">
        <v>41434</v>
      </c>
      <c r="F50">
        <v>40</v>
      </c>
      <c r="G50">
        <f>SUMPRODUCT((Магазины!$B$5:$B$1000=$A50)*(Магазины!$D$5:$D$1000&gt;=$C50)*(Магазины!$E$5:$E$1000&lt;=$D50)*Магазины!J$5:J$1000)</f>
        <v>2</v>
      </c>
      <c r="H50">
        <f>SUMPRODUCT((Магазины!$B$5:$B$1000=$A50)*(Магазины!$D$5:$D$1000&gt;=$C50)*(Магазины!$E$5:$E$1000&lt;=$D50)*Магазины!L$5:L$1000)</f>
        <v>0</v>
      </c>
      <c r="I50">
        <f>F50+G50-H50+IFERROR(LOOKUP(2,1/(A$1:A49=A50),I$1:I49),0)</f>
        <v>77</v>
      </c>
    </row>
    <row r="51" spans="1:9" x14ac:dyDescent="0.25">
      <c r="A51" t="s">
        <v>0</v>
      </c>
      <c r="B51">
        <v>310000</v>
      </c>
      <c r="C51" s="17">
        <v>41433</v>
      </c>
      <c r="D51" s="17">
        <f>C51+6</f>
        <v>41439</v>
      </c>
      <c r="E51" s="17">
        <v>41434</v>
      </c>
      <c r="F51">
        <v>15</v>
      </c>
      <c r="G51">
        <f>SUMPRODUCT((Магазины!$B$5:$B$1000=$A51)*(Магазины!$D$5:$D$1000&gt;=$C51)*(Магазины!$E$5:$E$1000&lt;=$D51)*Магазины!J$5:J$1000)</f>
        <v>3</v>
      </c>
      <c r="H51">
        <f>SUMPRODUCT((Магазины!$B$5:$B$1000=$A51)*(Магазины!$D$5:$D$1000&gt;=$C51)*(Магазины!$E$5:$E$1000&lt;=$D51)*Магазины!L$5:L$1000)</f>
        <v>8</v>
      </c>
      <c r="I51">
        <f>F51+G51-H51+IFERROR(LOOKUP(2,1/(A$1:A50=A51),I$1:I50),0)</f>
        <v>24</v>
      </c>
    </row>
    <row r="52" spans="1:9" x14ac:dyDescent="0.25">
      <c r="A52" t="s">
        <v>10</v>
      </c>
      <c r="B52">
        <v>280000</v>
      </c>
      <c r="C52" s="17">
        <v>41433</v>
      </c>
      <c r="D52" s="17">
        <f>C52+6</f>
        <v>41439</v>
      </c>
      <c r="E52" s="17">
        <v>41434</v>
      </c>
      <c r="F52">
        <v>45</v>
      </c>
      <c r="G52">
        <f>SUMPRODUCT((Магазины!$B$5:$B$1000=$A52)*(Магазины!$D$5:$D$1000&gt;=$C52)*(Магазины!$E$5:$E$1000&lt;=$D52)*Магазины!J$5:J$1000)</f>
        <v>0</v>
      </c>
      <c r="H52">
        <f>SUMPRODUCT((Магазины!$B$5:$B$1000=$A52)*(Магазины!$D$5:$D$1000&gt;=$C52)*(Магазины!$E$5:$E$1000&lt;=$D52)*Магазины!L$5:L$1000)</f>
        <v>9</v>
      </c>
      <c r="I52">
        <f>F52+G52-H52+IFERROR(LOOKUP(2,1/(A$1:A51=A52),I$1:I51),0)</f>
        <v>45</v>
      </c>
    </row>
    <row r="53" spans="1:9" x14ac:dyDescent="0.25">
      <c r="A53" t="s">
        <v>11</v>
      </c>
      <c r="B53">
        <v>310000</v>
      </c>
      <c r="C53" s="17">
        <v>41433</v>
      </c>
      <c r="D53" s="17">
        <f>C53+6</f>
        <v>41439</v>
      </c>
      <c r="E53" s="17">
        <v>41434</v>
      </c>
      <c r="F53">
        <v>10</v>
      </c>
      <c r="G53">
        <f>SUMPRODUCT((Магазины!$B$5:$B$1000=$A53)*(Магазины!$D$5:$D$1000&gt;=$C53)*(Магазины!$E$5:$E$1000&lt;=$D53)*Магазины!J$5:J$1000)</f>
        <v>0</v>
      </c>
      <c r="H53">
        <f>SUMPRODUCT((Магазины!$B$5:$B$1000=$A53)*(Магазины!$D$5:$D$1000&gt;=$C53)*(Магазины!$E$5:$E$1000&lt;=$D53)*Магазины!L$5:L$1000)</f>
        <v>6</v>
      </c>
      <c r="I53">
        <f>F53+G53-H53+IFERROR(LOOKUP(2,1/(A$1:A52=A53),I$1:I52),0)</f>
        <v>22</v>
      </c>
    </row>
    <row r="54" spans="1:9" x14ac:dyDescent="0.25">
      <c r="A54" t="s">
        <v>12</v>
      </c>
      <c r="B54">
        <v>270000</v>
      </c>
      <c r="C54" s="17">
        <v>41433</v>
      </c>
      <c r="D54" s="17">
        <f>C54+6</f>
        <v>41439</v>
      </c>
      <c r="E54" s="17">
        <v>41434</v>
      </c>
      <c r="F54">
        <v>10</v>
      </c>
      <c r="G54">
        <f>SUMPRODUCT((Магазины!$B$5:$B$1000=$A54)*(Магазины!$D$5:$D$1000&gt;=$C54)*(Магазины!$E$5:$E$1000&lt;=$D54)*Магазины!J$5:J$1000)</f>
        <v>0</v>
      </c>
      <c r="H54">
        <f>SUMPRODUCT((Магазины!$B$5:$B$1000=$A54)*(Магазины!$D$5:$D$1000&gt;=$C54)*(Магазины!$E$5:$E$1000&lt;=$D54)*Магазины!L$5:L$1000)</f>
        <v>4</v>
      </c>
      <c r="I54">
        <f>F54+G54-H54+IFERROR(LOOKUP(2,1/(A$1:A53=A54),I$1:I53),0)</f>
        <v>39</v>
      </c>
    </row>
    <row r="55" spans="1:9" x14ac:dyDescent="0.25">
      <c r="A55" t="s">
        <v>29</v>
      </c>
      <c r="B55">
        <v>245000</v>
      </c>
      <c r="C55" s="17">
        <v>41433</v>
      </c>
      <c r="D55" s="17">
        <f>C55+6</f>
        <v>41439</v>
      </c>
      <c r="E55" s="17">
        <v>41434</v>
      </c>
      <c r="F55">
        <v>12</v>
      </c>
      <c r="G55">
        <f>SUMPRODUCT((Магазины!$B$5:$B$1000=$A55)*(Магазины!$D$5:$D$1000&gt;=$C55)*(Магазины!$E$5:$E$1000&lt;=$D55)*Магазины!J$5:J$1000)</f>
        <v>0</v>
      </c>
      <c r="H55">
        <f>SUMPRODUCT((Магазины!$B$5:$B$1000=$A55)*(Магазины!$D$5:$D$1000&gt;=$C55)*(Магазины!$E$5:$E$1000&lt;=$D55)*Магазины!L$5:L$1000)</f>
        <v>10</v>
      </c>
      <c r="I55">
        <f>F55+G55-H55+IFERROR(LOOKUP(2,1/(A$1:A54=A55),I$1:I54),0)</f>
        <v>4</v>
      </c>
    </row>
    <row r="56" spans="1:9" x14ac:dyDescent="0.25">
      <c r="A56" t="s">
        <v>13</v>
      </c>
      <c r="B56">
        <v>200000</v>
      </c>
      <c r="C56" s="17">
        <v>41433</v>
      </c>
      <c r="D56" s="17">
        <f>C56+6</f>
        <v>41439</v>
      </c>
      <c r="E56" s="17">
        <v>41434</v>
      </c>
      <c r="F56">
        <v>28</v>
      </c>
      <c r="G56">
        <f>SUMPRODUCT((Магазины!$B$5:$B$1000=$A56)*(Магазины!$D$5:$D$1000&gt;=$C56)*(Магазины!$E$5:$E$1000&lt;=$D56)*Магазины!J$5:J$1000)</f>
        <v>1</v>
      </c>
      <c r="H56">
        <f>SUMPRODUCT((Магазины!$B$5:$B$1000=$A56)*(Магазины!$D$5:$D$1000&gt;=$C56)*(Магазины!$E$5:$E$1000&lt;=$D56)*Магазины!L$5:L$1000)</f>
        <v>14</v>
      </c>
      <c r="I56">
        <f>F56+G56-H56+IFERROR(LOOKUP(2,1/(A$1:A55=A56),I$1:I55),0)</f>
        <v>17</v>
      </c>
    </row>
    <row r="57" spans="1:9" x14ac:dyDescent="0.25">
      <c r="A57" t="s">
        <v>44</v>
      </c>
      <c r="B57">
        <v>190000</v>
      </c>
      <c r="C57" s="17">
        <v>41433</v>
      </c>
      <c r="D57" s="17">
        <f>C57+6</f>
        <v>41439</v>
      </c>
      <c r="E57" s="17">
        <v>41434</v>
      </c>
      <c r="F57">
        <v>19</v>
      </c>
      <c r="G57">
        <f>SUMPRODUCT((Магазины!$B$5:$B$1000=$A57)*(Магазины!$D$5:$D$1000&gt;=$C57)*(Магазины!$E$5:$E$1000&lt;=$D57)*Магазины!J$5:J$1000)</f>
        <v>2</v>
      </c>
      <c r="H57">
        <f>SUMPRODUCT((Магазины!$B$5:$B$1000=$A57)*(Магазины!$D$5:$D$1000&gt;=$C57)*(Магазины!$E$5:$E$1000&lt;=$D57)*Магазины!L$5:L$1000)</f>
        <v>1</v>
      </c>
      <c r="I57">
        <f>F57+G57-H57+IFERROR(LOOKUP(2,1/(A$1:A56=A57),I$1:I56),0)</f>
        <v>68</v>
      </c>
    </row>
    <row r="58" spans="1:9" x14ac:dyDescent="0.25">
      <c r="A58" t="s">
        <v>16</v>
      </c>
      <c r="B58">
        <v>220000</v>
      </c>
      <c r="C58" s="17">
        <v>41433</v>
      </c>
      <c r="D58" s="17">
        <f>C58+6</f>
        <v>41439</v>
      </c>
      <c r="E58" s="17">
        <v>41434</v>
      </c>
      <c r="F58">
        <v>36</v>
      </c>
      <c r="G58">
        <f>SUMPRODUCT((Магазины!$B$5:$B$1000=$A58)*(Магазины!$D$5:$D$1000&gt;=$C58)*(Магазины!$E$5:$E$1000&lt;=$D58)*Магазины!J$5:J$1000)</f>
        <v>2</v>
      </c>
      <c r="H58">
        <f>SUMPRODUCT((Магазины!$B$5:$B$1000=$A58)*(Магазины!$D$5:$D$1000&gt;=$C58)*(Магазины!$E$5:$E$1000&lt;=$D58)*Магазины!L$5:L$1000)</f>
        <v>2</v>
      </c>
      <c r="I58">
        <f>F58+G58-H58+IFERROR(LOOKUP(2,1/(A$1:A57=A58),I$1:I57),0)</f>
        <v>62</v>
      </c>
    </row>
    <row r="59" spans="1:9" x14ac:dyDescent="0.25">
      <c r="A59" t="s">
        <v>31</v>
      </c>
      <c r="B59">
        <v>190000</v>
      </c>
      <c r="C59" s="17">
        <v>41433</v>
      </c>
      <c r="D59" s="17">
        <f>C59+6</f>
        <v>41439</v>
      </c>
      <c r="E59" s="17">
        <v>41434</v>
      </c>
      <c r="F59">
        <v>47</v>
      </c>
      <c r="G59">
        <f>SUMPRODUCT((Магазины!$B$5:$B$1000=$A59)*(Магазины!$D$5:$D$1000&gt;=$C59)*(Магазины!$E$5:$E$1000&lt;=$D59)*Магазины!J$5:J$1000)</f>
        <v>0</v>
      </c>
      <c r="H59">
        <f>SUMPRODUCT((Магазины!$B$5:$B$1000=$A59)*(Магазины!$D$5:$D$1000&gt;=$C59)*(Магазины!$E$5:$E$1000&lt;=$D59)*Магазины!L$5:L$1000)</f>
        <v>2</v>
      </c>
      <c r="I59">
        <f>F59+G59-H59+IFERROR(LOOKUP(2,1/(A$1:A58=A59),I$1:I58),0)</f>
        <v>80</v>
      </c>
    </row>
    <row r="60" spans="1:9" x14ac:dyDescent="0.25">
      <c r="A60" t="s">
        <v>17</v>
      </c>
      <c r="B60">
        <v>170000</v>
      </c>
      <c r="C60" s="17">
        <v>41433</v>
      </c>
      <c r="D60" s="17">
        <f>C60+6</f>
        <v>41439</v>
      </c>
      <c r="E60" s="17">
        <v>41434</v>
      </c>
      <c r="F60">
        <v>43</v>
      </c>
      <c r="G60">
        <f>SUMPRODUCT((Магазины!$B$5:$B$1000=$A60)*(Магазины!$D$5:$D$1000&gt;=$C60)*(Магазины!$E$5:$E$1000&lt;=$D60)*Магазины!J$5:J$1000)</f>
        <v>1</v>
      </c>
      <c r="H60">
        <f>SUMPRODUCT((Магазины!$B$5:$B$1000=$A60)*(Магазины!$D$5:$D$1000&gt;=$C60)*(Магазины!$E$5:$E$1000&lt;=$D60)*Магазины!L$5:L$1000)</f>
        <v>0</v>
      </c>
      <c r="I60">
        <f>F60+G60-H60+IFERROR(LOOKUP(2,1/(A$1:A59=A60),I$1:I59),0)</f>
        <v>92</v>
      </c>
    </row>
    <row r="61" spans="1:9" x14ac:dyDescent="0.25">
      <c r="A61" t="s">
        <v>14</v>
      </c>
      <c r="B61">
        <v>280000</v>
      </c>
      <c r="C61" s="17">
        <v>41433</v>
      </c>
      <c r="D61" s="17">
        <f>C61+6</f>
        <v>41439</v>
      </c>
      <c r="E61" s="17">
        <v>41434</v>
      </c>
      <c r="F61">
        <v>15</v>
      </c>
      <c r="G61">
        <f>SUMPRODUCT((Магазины!$B$5:$B$1000=$A61)*(Магазины!$D$5:$D$1000&gt;=$C61)*(Магазины!$E$5:$E$1000&lt;=$D61)*Магазины!J$5:J$1000)</f>
        <v>0</v>
      </c>
      <c r="H61">
        <f>SUMPRODUCT((Магазины!$B$5:$B$1000=$A61)*(Магазины!$D$5:$D$1000&gt;=$C61)*(Магазины!$E$5:$E$1000&lt;=$D61)*Магазины!L$5:L$1000)</f>
        <v>1</v>
      </c>
      <c r="I61">
        <f>F61+G61-H61+IFERROR(LOOKUP(2,1/(A$1:A60=A61),I$1:I60),0)</f>
        <v>28</v>
      </c>
    </row>
    <row r="62" spans="1:9" x14ac:dyDescent="0.25">
      <c r="A62" t="s">
        <v>33</v>
      </c>
      <c r="B62">
        <v>230000</v>
      </c>
      <c r="C62" s="17">
        <v>41433</v>
      </c>
      <c r="D62" s="17">
        <f>C62+6</f>
        <v>41439</v>
      </c>
      <c r="E62" s="17">
        <v>41434</v>
      </c>
      <c r="F62">
        <v>50</v>
      </c>
      <c r="G62">
        <f>SUMPRODUCT((Магазины!$B$5:$B$1000=$A62)*(Магазины!$D$5:$D$1000&gt;=$C62)*(Магазины!$E$5:$E$1000&lt;=$D62)*Магазины!J$5:J$1000)</f>
        <v>0</v>
      </c>
      <c r="H62">
        <f>SUMPRODUCT((Магазины!$B$5:$B$1000=$A62)*(Магазины!$D$5:$D$1000&gt;=$C62)*(Магазины!$E$5:$E$1000&lt;=$D62)*Магазины!L$5:L$1000)</f>
        <v>3</v>
      </c>
      <c r="I62">
        <f>F62+G62-H62+IFERROR(LOOKUP(2,1/(A$1:A61=A62),I$1:I61),0)</f>
        <v>82</v>
      </c>
    </row>
    <row r="63" spans="1:9" x14ac:dyDescent="0.25">
      <c r="A63" t="s">
        <v>40</v>
      </c>
      <c r="B63">
        <v>245000</v>
      </c>
      <c r="C63" s="17">
        <v>41433</v>
      </c>
      <c r="D63" s="17">
        <f>C63+6</f>
        <v>41439</v>
      </c>
      <c r="E63" s="17">
        <v>41434</v>
      </c>
      <c r="F63">
        <v>30</v>
      </c>
      <c r="G63">
        <f>SUMPRODUCT((Магазины!$B$5:$B$1000=$A63)*(Магазины!$D$5:$D$1000&gt;=$C63)*(Магазины!$E$5:$E$1000&lt;=$D63)*Магазины!J$5:J$1000)</f>
        <v>0</v>
      </c>
      <c r="H63">
        <f>SUMPRODUCT((Магазины!$B$5:$B$1000=$A63)*(Магазины!$D$5:$D$1000&gt;=$C63)*(Магазины!$E$5:$E$1000&lt;=$D63)*Магазины!L$5:L$1000)</f>
        <v>1</v>
      </c>
      <c r="I63">
        <f>F63+G63-H63+IFERROR(LOOKUP(2,1/(A$1:A62=A63),I$1:I62),0)</f>
        <v>70</v>
      </c>
    </row>
    <row r="64" spans="1:9" x14ac:dyDescent="0.25">
      <c r="A64" t="s">
        <v>47</v>
      </c>
      <c r="B64">
        <v>200000</v>
      </c>
      <c r="C64" s="17">
        <v>41433</v>
      </c>
      <c r="D64" s="17">
        <f>C64+6</f>
        <v>41439</v>
      </c>
      <c r="E64" s="17">
        <v>41434</v>
      </c>
      <c r="F64">
        <v>44</v>
      </c>
      <c r="G64">
        <f>SUMPRODUCT((Магазины!$B$5:$B$1000=$A64)*(Магазины!$D$5:$D$1000&gt;=$C64)*(Магазины!$E$5:$E$1000&lt;=$D64)*Магазины!J$5:J$1000)</f>
        <v>0</v>
      </c>
      <c r="H64">
        <f>SUMPRODUCT((Магазины!$B$5:$B$1000=$A64)*(Магазины!$D$5:$D$1000&gt;=$C64)*(Магазины!$E$5:$E$1000&lt;=$D64)*Магазины!L$5:L$1000)</f>
        <v>0</v>
      </c>
      <c r="I64">
        <f>F64+G64-H64+IFERROR(LOOKUP(2,1/(A$1:A63=A64),I$1:I63),0)</f>
        <v>92</v>
      </c>
    </row>
    <row r="65" spans="1:9" x14ac:dyDescent="0.25">
      <c r="A65" t="s">
        <v>15</v>
      </c>
      <c r="B65">
        <v>165000</v>
      </c>
      <c r="C65" s="17">
        <v>41433</v>
      </c>
      <c r="D65" s="17">
        <f>C65+6</f>
        <v>41439</v>
      </c>
      <c r="E65" s="17">
        <v>41434</v>
      </c>
      <c r="F65">
        <v>49</v>
      </c>
      <c r="G65">
        <f>SUMPRODUCT((Магазины!$B$5:$B$1000=$A65)*(Магазины!$D$5:$D$1000&gt;=$C65)*(Магазины!$E$5:$E$1000&lt;=$D65)*Магазины!J$5:J$1000)</f>
        <v>0</v>
      </c>
      <c r="H65">
        <f>SUMPRODUCT((Магазины!$B$5:$B$1000=$A65)*(Магазины!$D$5:$D$1000&gt;=$C65)*(Магазины!$E$5:$E$1000&lt;=$D65)*Магазины!L$5:L$1000)</f>
        <v>6</v>
      </c>
      <c r="I65">
        <f>F65+G65-H65+IFERROR(LOOKUP(2,1/(A$1:A64=A65),I$1:I64),0)</f>
        <v>60</v>
      </c>
    </row>
    <row r="66" spans="1:9" x14ac:dyDescent="0.25">
      <c r="A66" t="s">
        <v>18</v>
      </c>
      <c r="B66">
        <v>165000</v>
      </c>
      <c r="C66" s="17">
        <v>41433</v>
      </c>
      <c r="D66" s="17">
        <f>C66+6</f>
        <v>41439</v>
      </c>
      <c r="E66" s="17">
        <v>41434</v>
      </c>
      <c r="F66">
        <v>23</v>
      </c>
      <c r="G66">
        <f>SUMPRODUCT((Магазины!$B$5:$B$1000=$A66)*(Магазины!$D$5:$D$1000&gt;=$C66)*(Магазины!$E$5:$E$1000&lt;=$D66)*Магазины!J$5:J$1000)</f>
        <v>0</v>
      </c>
      <c r="H66">
        <f>SUMPRODUCT((Магазины!$B$5:$B$1000=$A66)*(Магазины!$D$5:$D$1000&gt;=$C66)*(Магазины!$E$5:$E$1000&lt;=$D66)*Магазины!L$5:L$1000)</f>
        <v>1</v>
      </c>
      <c r="I66">
        <f>F66+G66-H66+IFERROR(LOOKUP(2,1/(A$1:A65=A66),I$1:I65),0)</f>
        <v>49</v>
      </c>
    </row>
    <row r="67" spans="1:9" x14ac:dyDescent="0.25">
      <c r="A67" t="s">
        <v>28</v>
      </c>
      <c r="B67">
        <v>230000</v>
      </c>
      <c r="C67" s="17">
        <v>41433</v>
      </c>
      <c r="D67" s="17">
        <f>C67+6</f>
        <v>41439</v>
      </c>
      <c r="E67" s="17">
        <v>41434</v>
      </c>
      <c r="F67">
        <v>14</v>
      </c>
      <c r="G67">
        <f>SUMPRODUCT((Магазины!$B$5:$B$1000=$A67)*(Магазины!$D$5:$D$1000&gt;=$C67)*(Магазины!$E$5:$E$1000&lt;=$D67)*Магазины!J$5:J$1000)</f>
        <v>0</v>
      </c>
      <c r="H67">
        <f>SUMPRODUCT((Магазины!$B$5:$B$1000=$A67)*(Магазины!$D$5:$D$1000&gt;=$C67)*(Магазины!$E$5:$E$1000&lt;=$D67)*Магазины!L$5:L$1000)</f>
        <v>0</v>
      </c>
      <c r="I67">
        <f>F67+G67-H67+IFERROR(LOOKUP(2,1/(A$1:A66=A67),I$1:I66),0)</f>
        <v>35</v>
      </c>
    </row>
    <row r="68" spans="1:9" x14ac:dyDescent="0.25">
      <c r="A68" t="s">
        <v>34</v>
      </c>
      <c r="B68">
        <v>145000</v>
      </c>
      <c r="C68" s="17">
        <v>41433</v>
      </c>
      <c r="D68" s="17">
        <f>C68+6</f>
        <v>41439</v>
      </c>
      <c r="E68" s="17">
        <v>41434</v>
      </c>
      <c r="F68">
        <v>28</v>
      </c>
      <c r="G68">
        <f>SUMPRODUCT((Магазины!$B$5:$B$1000=$A68)*(Магазины!$D$5:$D$1000&gt;=$C68)*(Магазины!$E$5:$E$1000&lt;=$D68)*Магазины!J$5:J$1000)</f>
        <v>0</v>
      </c>
      <c r="H68">
        <f>SUMPRODUCT((Магазины!$B$5:$B$1000=$A68)*(Магазины!$D$5:$D$1000&gt;=$C68)*(Магазины!$E$5:$E$1000&lt;=$D68)*Магазины!L$5:L$1000)</f>
        <v>0</v>
      </c>
      <c r="I68">
        <f>F68+G68-H68+IFERROR(LOOKUP(2,1/(A$1:A67=A68),I$1:I67),0)</f>
        <v>41</v>
      </c>
    </row>
    <row r="69" spans="1:9" x14ac:dyDescent="0.25">
      <c r="A69" t="s">
        <v>35</v>
      </c>
      <c r="B69">
        <v>230000</v>
      </c>
      <c r="C69" s="17">
        <v>41433</v>
      </c>
      <c r="D69" s="17">
        <f>C69+6</f>
        <v>41439</v>
      </c>
      <c r="E69" s="17">
        <v>41434</v>
      </c>
      <c r="F69">
        <v>40</v>
      </c>
      <c r="G69">
        <f>SUMPRODUCT((Магазины!$B$5:$B$1000=$A69)*(Магазины!$D$5:$D$1000&gt;=$C69)*(Магазины!$E$5:$E$1000&lt;=$D69)*Магазины!J$5:J$1000)</f>
        <v>0</v>
      </c>
      <c r="H69">
        <f>SUMPRODUCT((Магазины!$B$5:$B$1000=$A69)*(Магазины!$D$5:$D$1000&gt;=$C69)*(Магазины!$E$5:$E$1000&lt;=$D69)*Магазины!L$5:L$1000)</f>
        <v>0</v>
      </c>
      <c r="I69">
        <f>F69+G69-H69+IFERROR(LOOKUP(2,1/(A$1:A68=A69),I$1:I68),0)</f>
        <v>73</v>
      </c>
    </row>
    <row r="70" spans="1:9" x14ac:dyDescent="0.25">
      <c r="A70" t="s">
        <v>36</v>
      </c>
      <c r="B70">
        <v>300000</v>
      </c>
      <c r="C70" s="17">
        <v>41433</v>
      </c>
      <c r="D70" s="17">
        <f>C70+6</f>
        <v>41439</v>
      </c>
      <c r="E70" s="17">
        <v>41434</v>
      </c>
      <c r="F70">
        <v>34</v>
      </c>
      <c r="G70">
        <f>SUMPRODUCT((Магазины!$B$5:$B$1000=$A70)*(Магазины!$D$5:$D$1000&gt;=$C70)*(Магазины!$E$5:$E$1000&lt;=$D70)*Магазины!J$5:J$1000)</f>
        <v>0</v>
      </c>
      <c r="H70">
        <f>SUMPRODUCT((Магазины!$B$5:$B$1000=$A70)*(Магазины!$D$5:$D$1000&gt;=$C70)*(Магазины!$E$5:$E$1000&lt;=$D70)*Магазины!L$5:L$1000)</f>
        <v>0</v>
      </c>
      <c r="I70">
        <f>F70+G70-H70+IFERROR(LOOKUP(2,1/(A$1:A69=A70),I$1:I69),0)</f>
        <v>64</v>
      </c>
    </row>
    <row r="71" spans="1:9" x14ac:dyDescent="0.25">
      <c r="A71" t="s">
        <v>37</v>
      </c>
      <c r="B71">
        <v>285000</v>
      </c>
      <c r="C71" s="17">
        <v>41433</v>
      </c>
      <c r="D71" s="17">
        <f>C71+6</f>
        <v>41439</v>
      </c>
      <c r="E71" s="17">
        <v>41434</v>
      </c>
      <c r="F71">
        <v>27</v>
      </c>
      <c r="G71">
        <f>SUMPRODUCT((Магазины!$B$5:$B$1000=$A71)*(Магазины!$D$5:$D$1000&gt;=$C71)*(Магазины!$E$5:$E$1000&lt;=$D71)*Магазины!J$5:J$1000)</f>
        <v>0</v>
      </c>
      <c r="H71">
        <f>SUMPRODUCT((Магазины!$B$5:$B$1000=$A71)*(Магазины!$D$5:$D$1000&gt;=$C71)*(Магазины!$E$5:$E$1000&lt;=$D71)*Магазины!L$5:L$1000)</f>
        <v>0</v>
      </c>
      <c r="I71">
        <f>F71+G71-H71+IFERROR(LOOKUP(2,1/(A$1:A70=A71),I$1:I70),0)</f>
        <v>69</v>
      </c>
    </row>
    <row r="72" spans="1:9" x14ac:dyDescent="0.25">
      <c r="A72" t="s">
        <v>38</v>
      </c>
      <c r="B72">
        <v>140000</v>
      </c>
      <c r="C72" s="17">
        <v>41433</v>
      </c>
      <c r="D72" s="17">
        <f>C72+6</f>
        <v>41439</v>
      </c>
      <c r="E72" s="17">
        <v>41434</v>
      </c>
      <c r="F72">
        <v>21</v>
      </c>
      <c r="G72">
        <f>SUMPRODUCT((Магазины!$B$5:$B$1000=$A72)*(Магазины!$D$5:$D$1000&gt;=$C72)*(Магазины!$E$5:$E$1000&lt;=$D72)*Магазины!J$5:J$1000)</f>
        <v>0</v>
      </c>
      <c r="H72">
        <f>SUMPRODUCT((Магазины!$B$5:$B$1000=$A72)*(Магазины!$D$5:$D$1000&gt;=$C72)*(Магазины!$E$5:$E$1000&lt;=$D72)*Магазины!L$5:L$1000)</f>
        <v>0</v>
      </c>
      <c r="I72">
        <f>F72+G72-H72+IFERROR(LOOKUP(2,1/(A$1:A71=A72),I$1:I71),0)</f>
        <v>63</v>
      </c>
    </row>
    <row r="73" spans="1:9" x14ac:dyDescent="0.25">
      <c r="A73" t="s">
        <v>39</v>
      </c>
      <c r="B73">
        <v>220000</v>
      </c>
      <c r="C73" s="17">
        <v>41433</v>
      </c>
      <c r="D73" s="17">
        <f>C73+6</f>
        <v>41439</v>
      </c>
      <c r="E73" s="17">
        <v>41434</v>
      </c>
      <c r="F73">
        <v>38</v>
      </c>
      <c r="G73">
        <f>SUMPRODUCT((Магазины!$B$5:$B$1000=$A73)*(Магазины!$D$5:$D$1000&gt;=$C73)*(Магазины!$E$5:$E$1000&lt;=$D73)*Магазины!J$5:J$1000)</f>
        <v>0</v>
      </c>
      <c r="H73">
        <f>SUMPRODUCT((Магазины!$B$5:$B$1000=$A73)*(Магазины!$D$5:$D$1000&gt;=$C73)*(Магазины!$E$5:$E$1000&lt;=$D73)*Магазины!L$5:L$1000)</f>
        <v>0</v>
      </c>
      <c r="I73">
        <f>F73+G73-H73+IFERROR(LOOKUP(2,1/(A$1:A72=A73),I$1:I72),0)</f>
        <v>85</v>
      </c>
    </row>
  </sheetData>
  <autoFilter ref="A1:I37"/>
  <conditionalFormatting sqref="I2:I73">
    <cfRule type="expression" dxfId="44" priority="3">
      <formula>I2&lt;0</formula>
    </cfRule>
  </conditionalFormatting>
  <conditionalFormatting sqref="C2:C73">
    <cfRule type="expression" dxfId="42" priority="1">
      <formula>C2&lt;&gt;C1</formula>
    </cfRule>
  </conditionalFormatting>
  <dataValidations count="1">
    <dataValidation type="date" allowBlank="1" showInputMessage="1" showErrorMessage="1" errorTitle="      ВНИМАНИЕ!!!" error="Дата прихода должна быть между дат начала и окончания периода!" sqref="E2:E73">
      <formula1>C2</formula1>
      <formula2>D2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3"/>
  <sheetViews>
    <sheetView workbookViewId="0">
      <selection activeCell="J30" sqref="J30"/>
    </sheetView>
  </sheetViews>
  <sheetFormatPr defaultRowHeight="15" x14ac:dyDescent="0.25"/>
  <cols>
    <col min="1" max="1" width="19.85546875" bestFit="1" customWidth="1"/>
    <col min="2" max="2" width="10.42578125" bestFit="1" customWidth="1"/>
    <col min="3" max="3" width="8.7109375" customWidth="1"/>
    <col min="4" max="4" width="19.85546875" bestFit="1" customWidth="1"/>
    <col min="5" max="5" width="12.42578125" bestFit="1" customWidth="1"/>
    <col min="7" max="7" width="19.85546875" bestFit="1" customWidth="1"/>
    <col min="8" max="8" width="7.85546875" customWidth="1"/>
  </cols>
  <sheetData>
    <row r="1" spans="1:8" x14ac:dyDescent="0.25">
      <c r="A1" s="16" t="s">
        <v>57</v>
      </c>
    </row>
    <row r="2" spans="1:8" x14ac:dyDescent="0.25">
      <c r="A2" s="16"/>
    </row>
    <row r="3" spans="1:8" x14ac:dyDescent="0.25">
      <c r="A3" s="12" t="s">
        <v>59</v>
      </c>
      <c r="B3" s="18">
        <v>41426</v>
      </c>
      <c r="D3" s="12" t="s">
        <v>59</v>
      </c>
      <c r="E3" s="18">
        <v>41433</v>
      </c>
      <c r="G3" s="12" t="s">
        <v>59</v>
      </c>
      <c r="H3" t="s">
        <v>62</v>
      </c>
    </row>
    <row r="4" spans="1:8" x14ac:dyDescent="0.25">
      <c r="A4" s="12" t="s">
        <v>58</v>
      </c>
      <c r="B4" s="18">
        <v>41432</v>
      </c>
      <c r="D4" s="12" t="s">
        <v>58</v>
      </c>
      <c r="E4" s="18">
        <v>41439</v>
      </c>
      <c r="G4" s="12" t="s">
        <v>58</v>
      </c>
      <c r="H4" t="s">
        <v>62</v>
      </c>
    </row>
    <row r="6" spans="1:8" x14ac:dyDescent="0.25">
      <c r="A6" s="12" t="s">
        <v>53</v>
      </c>
      <c r="B6" t="s">
        <v>55</v>
      </c>
      <c r="D6" s="12" t="s">
        <v>53</v>
      </c>
      <c r="E6" t="s">
        <v>56</v>
      </c>
      <c r="G6" s="12" t="s">
        <v>53</v>
      </c>
      <c r="H6" s="4" t="s">
        <v>63</v>
      </c>
    </row>
    <row r="7" spans="1:8" x14ac:dyDescent="0.25">
      <c r="A7" s="13" t="s">
        <v>6</v>
      </c>
      <c r="B7" s="14">
        <v>22</v>
      </c>
      <c r="D7" s="13" t="s">
        <v>36</v>
      </c>
      <c r="E7" s="14">
        <v>0</v>
      </c>
      <c r="G7" s="13" t="s">
        <v>36</v>
      </c>
      <c r="H7" s="15">
        <v>0</v>
      </c>
    </row>
    <row r="8" spans="1:8" x14ac:dyDescent="0.25">
      <c r="A8" s="13" t="s">
        <v>3</v>
      </c>
      <c r="B8" s="14">
        <v>21</v>
      </c>
      <c r="D8" s="13" t="s">
        <v>37</v>
      </c>
      <c r="E8" s="14">
        <v>0</v>
      </c>
      <c r="G8" s="13" t="s">
        <v>28</v>
      </c>
      <c r="H8" s="15">
        <v>0</v>
      </c>
    </row>
    <row r="9" spans="1:8" x14ac:dyDescent="0.25">
      <c r="A9" s="13" t="s">
        <v>8</v>
      </c>
      <c r="B9" s="14">
        <v>21</v>
      </c>
      <c r="D9" s="13" t="s">
        <v>28</v>
      </c>
      <c r="E9" s="14">
        <v>0</v>
      </c>
      <c r="G9" s="13" t="s">
        <v>37</v>
      </c>
      <c r="H9" s="15">
        <v>0</v>
      </c>
    </row>
    <row r="10" spans="1:8" x14ac:dyDescent="0.25">
      <c r="A10" s="13" t="s">
        <v>13</v>
      </c>
      <c r="B10" s="14">
        <v>14</v>
      </c>
      <c r="D10" s="13" t="s">
        <v>47</v>
      </c>
      <c r="E10" s="14">
        <v>0</v>
      </c>
      <c r="G10" s="13" t="s">
        <v>43</v>
      </c>
      <c r="H10" s="15">
        <v>0</v>
      </c>
    </row>
    <row r="11" spans="1:8" x14ac:dyDescent="0.25">
      <c r="A11" s="13" t="s">
        <v>5</v>
      </c>
      <c r="B11" s="14">
        <v>13</v>
      </c>
      <c r="D11" s="13" t="s">
        <v>61</v>
      </c>
      <c r="E11" s="14">
        <v>0</v>
      </c>
      <c r="G11" s="13" t="s">
        <v>38</v>
      </c>
      <c r="H11" s="15">
        <v>0</v>
      </c>
    </row>
    <row r="12" spans="1:8" x14ac:dyDescent="0.25">
      <c r="A12" s="13" t="s">
        <v>29</v>
      </c>
      <c r="B12" s="14">
        <v>10</v>
      </c>
      <c r="D12" s="13" t="s">
        <v>34</v>
      </c>
      <c r="E12" s="14">
        <v>0</v>
      </c>
      <c r="G12" s="13" t="s">
        <v>34</v>
      </c>
      <c r="H12" s="15">
        <v>0</v>
      </c>
    </row>
    <row r="13" spans="1:8" x14ac:dyDescent="0.25">
      <c r="A13" s="13" t="s">
        <v>10</v>
      </c>
      <c r="B13" s="14">
        <v>9</v>
      </c>
      <c r="D13" s="13" t="s">
        <v>35</v>
      </c>
      <c r="E13" s="14">
        <v>0</v>
      </c>
      <c r="G13" s="13" t="s">
        <v>39</v>
      </c>
      <c r="H13" s="15">
        <v>0</v>
      </c>
    </row>
    <row r="14" spans="1:8" x14ac:dyDescent="0.25">
      <c r="A14" s="13" t="s">
        <v>4</v>
      </c>
      <c r="B14" s="14">
        <v>9</v>
      </c>
      <c r="D14" s="13" t="s">
        <v>43</v>
      </c>
      <c r="E14" s="14">
        <v>0</v>
      </c>
      <c r="G14" s="13" t="s">
        <v>61</v>
      </c>
      <c r="H14" s="15">
        <v>0</v>
      </c>
    </row>
    <row r="15" spans="1:8" x14ac:dyDescent="0.25">
      <c r="A15" s="13" t="s">
        <v>0</v>
      </c>
      <c r="B15" s="14">
        <v>8</v>
      </c>
      <c r="D15" s="13" t="s">
        <v>39</v>
      </c>
      <c r="E15" s="14">
        <v>0</v>
      </c>
      <c r="G15" s="13" t="s">
        <v>17</v>
      </c>
      <c r="H15" s="15">
        <v>0</v>
      </c>
    </row>
    <row r="16" spans="1:8" x14ac:dyDescent="0.25">
      <c r="A16" s="13" t="s">
        <v>2</v>
      </c>
      <c r="B16" s="14">
        <v>7</v>
      </c>
      <c r="D16" s="13" t="s">
        <v>17</v>
      </c>
      <c r="E16" s="14">
        <v>0</v>
      </c>
      <c r="G16" s="13" t="s">
        <v>47</v>
      </c>
      <c r="H16" s="15">
        <v>0</v>
      </c>
    </row>
    <row r="17" spans="1:8" x14ac:dyDescent="0.25">
      <c r="A17" s="13" t="s">
        <v>15</v>
      </c>
      <c r="B17" s="14">
        <v>6</v>
      </c>
      <c r="D17" s="13" t="s">
        <v>9</v>
      </c>
      <c r="E17" s="14">
        <v>0</v>
      </c>
      <c r="G17" s="13" t="s">
        <v>9</v>
      </c>
      <c r="H17" s="15">
        <v>0</v>
      </c>
    </row>
    <row r="18" spans="1:8" x14ac:dyDescent="0.25">
      <c r="A18" s="13" t="s">
        <v>11</v>
      </c>
      <c r="B18" s="14">
        <v>6</v>
      </c>
      <c r="D18" s="13" t="s">
        <v>38</v>
      </c>
      <c r="E18" s="14">
        <v>0</v>
      </c>
      <c r="G18" s="13" t="s">
        <v>35</v>
      </c>
      <c r="H18" s="15">
        <v>0</v>
      </c>
    </row>
    <row r="19" spans="1:8" x14ac:dyDescent="0.25">
      <c r="A19" s="13" t="s">
        <v>12</v>
      </c>
      <c r="B19" s="14">
        <v>4</v>
      </c>
      <c r="D19" s="13" t="s">
        <v>18</v>
      </c>
      <c r="E19" s="14">
        <v>1</v>
      </c>
      <c r="G19" s="13" t="s">
        <v>45</v>
      </c>
      <c r="H19" s="15">
        <v>2.564102564102564E-2</v>
      </c>
    </row>
    <row r="20" spans="1:8" x14ac:dyDescent="0.25">
      <c r="A20" s="13" t="s">
        <v>1</v>
      </c>
      <c r="B20" s="14">
        <v>4</v>
      </c>
      <c r="D20" s="13" t="s">
        <v>40</v>
      </c>
      <c r="E20" s="14">
        <v>1</v>
      </c>
      <c r="G20" s="13" t="s">
        <v>40</v>
      </c>
      <c r="H20" s="15">
        <v>2.7777777777777776E-2</v>
      </c>
    </row>
    <row r="21" spans="1:8" x14ac:dyDescent="0.25">
      <c r="A21" s="13" t="s">
        <v>41</v>
      </c>
      <c r="B21" s="14">
        <v>3</v>
      </c>
      <c r="D21" s="13" t="s">
        <v>7</v>
      </c>
      <c r="E21" s="14">
        <v>1</v>
      </c>
      <c r="G21" s="13" t="s">
        <v>44</v>
      </c>
      <c r="H21" s="15">
        <v>3.0303030303030304E-2</v>
      </c>
    </row>
    <row r="22" spans="1:8" x14ac:dyDescent="0.25">
      <c r="A22" s="13" t="s">
        <v>33</v>
      </c>
      <c r="B22" s="14">
        <v>3</v>
      </c>
      <c r="D22" s="13" t="s">
        <v>44</v>
      </c>
      <c r="E22" s="14">
        <v>1</v>
      </c>
      <c r="G22" s="13" t="s">
        <v>7</v>
      </c>
      <c r="H22" s="15">
        <v>3.5087719298245612E-2</v>
      </c>
    </row>
    <row r="23" spans="1:8" x14ac:dyDescent="0.25">
      <c r="A23" s="13" t="s">
        <v>31</v>
      </c>
      <c r="B23" s="14">
        <v>2</v>
      </c>
      <c r="D23" s="13" t="s">
        <v>14</v>
      </c>
      <c r="E23" s="14">
        <v>1</v>
      </c>
      <c r="G23" s="13" t="s">
        <v>18</v>
      </c>
      <c r="H23" s="15">
        <v>3.9215686274509803E-2</v>
      </c>
    </row>
    <row r="24" spans="1:8" x14ac:dyDescent="0.25">
      <c r="A24" s="13" t="s">
        <v>16</v>
      </c>
      <c r="B24" s="14">
        <v>2</v>
      </c>
      <c r="D24" s="13" t="s">
        <v>30</v>
      </c>
      <c r="E24" s="14">
        <v>2</v>
      </c>
      <c r="G24" s="13" t="s">
        <v>31</v>
      </c>
      <c r="H24" s="15">
        <v>4.7619047619047616E-2</v>
      </c>
    </row>
    <row r="25" spans="1:8" x14ac:dyDescent="0.25">
      <c r="A25" s="13" t="s">
        <v>30</v>
      </c>
      <c r="B25" s="14">
        <v>2</v>
      </c>
      <c r="D25" s="13" t="s">
        <v>16</v>
      </c>
      <c r="E25" s="14">
        <v>2</v>
      </c>
      <c r="G25" s="13" t="s">
        <v>30</v>
      </c>
      <c r="H25" s="15">
        <v>5.7142857142857141E-2</v>
      </c>
    </row>
    <row r="26" spans="1:8" x14ac:dyDescent="0.25">
      <c r="A26" s="13" t="s">
        <v>45</v>
      </c>
      <c r="B26" s="14">
        <v>1</v>
      </c>
      <c r="D26" s="13" t="s">
        <v>31</v>
      </c>
      <c r="E26" s="14">
        <v>2</v>
      </c>
      <c r="G26" s="13" t="s">
        <v>16</v>
      </c>
      <c r="H26" s="15">
        <v>6.4516129032258063E-2</v>
      </c>
    </row>
    <row r="27" spans="1:8" x14ac:dyDescent="0.25">
      <c r="A27" s="13" t="s">
        <v>14</v>
      </c>
      <c r="B27" s="14">
        <v>1</v>
      </c>
      <c r="D27" s="13" t="s">
        <v>41</v>
      </c>
      <c r="E27" s="14">
        <v>3</v>
      </c>
      <c r="G27" s="13" t="s">
        <v>14</v>
      </c>
      <c r="H27" s="15">
        <v>6.6666666666666666E-2</v>
      </c>
    </row>
    <row r="28" spans="1:8" x14ac:dyDescent="0.25">
      <c r="A28" s="13" t="s">
        <v>18</v>
      </c>
      <c r="B28" s="14">
        <v>1</v>
      </c>
      <c r="D28" s="13" t="s">
        <v>33</v>
      </c>
      <c r="E28" s="14">
        <v>3</v>
      </c>
      <c r="G28" s="13" t="s">
        <v>33</v>
      </c>
      <c r="H28" s="15">
        <v>6.8181818181818177E-2</v>
      </c>
    </row>
    <row r="29" spans="1:8" x14ac:dyDescent="0.25">
      <c r="A29" s="13" t="s">
        <v>40</v>
      </c>
      <c r="B29" s="14">
        <v>1</v>
      </c>
      <c r="D29" s="13" t="s">
        <v>12</v>
      </c>
      <c r="E29" s="14">
        <v>4</v>
      </c>
      <c r="G29" s="13" t="s">
        <v>41</v>
      </c>
      <c r="H29" s="15">
        <v>8.3333333333333329E-2</v>
      </c>
    </row>
    <row r="30" spans="1:8" x14ac:dyDescent="0.25">
      <c r="A30" s="13" t="s">
        <v>44</v>
      </c>
      <c r="B30" s="14">
        <v>1</v>
      </c>
      <c r="D30" s="13" t="s">
        <v>1</v>
      </c>
      <c r="E30" s="14">
        <v>4</v>
      </c>
      <c r="G30" s="13" t="s">
        <v>1</v>
      </c>
      <c r="H30" s="15">
        <v>0.12121212121212122</v>
      </c>
    </row>
    <row r="31" spans="1:8" x14ac:dyDescent="0.25">
      <c r="A31" s="13" t="s">
        <v>7</v>
      </c>
      <c r="B31" s="14">
        <v>1</v>
      </c>
      <c r="D31" s="13" t="s">
        <v>11</v>
      </c>
      <c r="E31" s="14">
        <v>6</v>
      </c>
      <c r="G31" s="13" t="s">
        <v>15</v>
      </c>
      <c r="H31" s="15">
        <v>0.16666666666666666</v>
      </c>
    </row>
    <row r="32" spans="1:8" x14ac:dyDescent="0.25">
      <c r="A32" s="13" t="s">
        <v>37</v>
      </c>
      <c r="B32" s="14">
        <v>0</v>
      </c>
      <c r="D32" s="13" t="s">
        <v>15</v>
      </c>
      <c r="E32" s="14">
        <v>6</v>
      </c>
      <c r="G32" s="13" t="s">
        <v>12</v>
      </c>
      <c r="H32" s="15">
        <v>0.1702127659574468</v>
      </c>
    </row>
    <row r="33" spans="1:8" x14ac:dyDescent="0.25">
      <c r="A33" s="13" t="s">
        <v>17</v>
      </c>
      <c r="B33" s="14">
        <v>0</v>
      </c>
      <c r="D33" s="13" t="s">
        <v>2</v>
      </c>
      <c r="E33" s="14">
        <v>7</v>
      </c>
      <c r="G33" s="13" t="s">
        <v>2</v>
      </c>
      <c r="H33" s="15">
        <v>0.22222222222222221</v>
      </c>
    </row>
    <row r="34" spans="1:8" x14ac:dyDescent="0.25">
      <c r="A34" s="13" t="s">
        <v>34</v>
      </c>
      <c r="B34" s="14">
        <v>0</v>
      </c>
      <c r="D34" s="13" t="s">
        <v>0</v>
      </c>
      <c r="E34" s="14">
        <v>8</v>
      </c>
      <c r="G34" s="13" t="s">
        <v>4</v>
      </c>
      <c r="H34" s="15">
        <v>0.25714285714285712</v>
      </c>
    </row>
    <row r="35" spans="1:8" x14ac:dyDescent="0.25">
      <c r="A35" s="13" t="s">
        <v>35</v>
      </c>
      <c r="B35" s="14">
        <v>0</v>
      </c>
      <c r="D35" s="13" t="s">
        <v>10</v>
      </c>
      <c r="E35" s="14">
        <v>9</v>
      </c>
      <c r="G35" s="13" t="s">
        <v>10</v>
      </c>
      <c r="H35" s="15">
        <v>0.2857142857142857</v>
      </c>
    </row>
    <row r="36" spans="1:8" x14ac:dyDescent="0.25">
      <c r="A36" s="13" t="s">
        <v>36</v>
      </c>
      <c r="B36" s="14">
        <v>0</v>
      </c>
      <c r="D36" s="13" t="s">
        <v>4</v>
      </c>
      <c r="E36" s="14">
        <v>9</v>
      </c>
    </row>
    <row r="37" spans="1:8" x14ac:dyDescent="0.25">
      <c r="A37" s="13" t="s">
        <v>47</v>
      </c>
      <c r="B37" s="14">
        <v>0</v>
      </c>
      <c r="D37" s="13" t="s">
        <v>29</v>
      </c>
      <c r="E37" s="14">
        <v>10</v>
      </c>
    </row>
    <row r="38" spans="1:8" x14ac:dyDescent="0.25">
      <c r="A38" s="13" t="s">
        <v>28</v>
      </c>
      <c r="B38" s="14">
        <v>0</v>
      </c>
      <c r="D38" s="13" t="s">
        <v>5</v>
      </c>
      <c r="E38" s="14">
        <v>13</v>
      </c>
    </row>
    <row r="39" spans="1:8" x14ac:dyDescent="0.25">
      <c r="A39" s="13" t="s">
        <v>43</v>
      </c>
      <c r="B39" s="14">
        <v>0</v>
      </c>
      <c r="D39" s="13" t="s">
        <v>13</v>
      </c>
      <c r="E39" s="14">
        <v>14</v>
      </c>
    </row>
    <row r="40" spans="1:8" x14ac:dyDescent="0.25">
      <c r="A40" s="13" t="s">
        <v>38</v>
      </c>
      <c r="B40" s="14">
        <v>0</v>
      </c>
      <c r="D40" s="13" t="s">
        <v>3</v>
      </c>
      <c r="E40" s="14">
        <v>21</v>
      </c>
    </row>
    <row r="41" spans="1:8" x14ac:dyDescent="0.25">
      <c r="A41" s="13" t="s">
        <v>39</v>
      </c>
      <c r="B41" s="14">
        <v>0</v>
      </c>
      <c r="D41" s="13" t="s">
        <v>8</v>
      </c>
      <c r="E41" s="14">
        <v>21</v>
      </c>
    </row>
    <row r="42" spans="1:8" x14ac:dyDescent="0.25">
      <c r="A42" s="13" t="s">
        <v>9</v>
      </c>
      <c r="B42" s="14">
        <v>0</v>
      </c>
      <c r="D42" s="13" t="s">
        <v>6</v>
      </c>
      <c r="E42" s="14">
        <v>22</v>
      </c>
    </row>
    <row r="43" spans="1:8" x14ac:dyDescent="0.25">
      <c r="A43" s="13" t="s">
        <v>54</v>
      </c>
      <c r="B43" s="14">
        <v>172</v>
      </c>
      <c r="D43" s="13" t="s">
        <v>54</v>
      </c>
      <c r="E43" s="14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5"/>
  <sheetViews>
    <sheetView workbookViewId="0">
      <selection activeCell="A2" sqref="A2"/>
    </sheetView>
  </sheetViews>
  <sheetFormatPr defaultRowHeight="15" x14ac:dyDescent="0.25"/>
  <cols>
    <col min="1" max="1" width="12" bestFit="1" customWidth="1"/>
  </cols>
  <sheetData>
    <row r="1" spans="1:12" x14ac:dyDescent="0.25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t="s">
        <v>42</v>
      </c>
    </row>
    <row r="3" spans="1:12" x14ac:dyDescent="0.25">
      <c r="A3" t="s">
        <v>46</v>
      </c>
    </row>
    <row r="4" spans="1:12" x14ac:dyDescent="0.25">
      <c r="A4" t="s">
        <v>27</v>
      </c>
    </row>
    <row r="5" spans="1:12" x14ac:dyDescent="0.25">
      <c r="A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Магазины</vt:lpstr>
      <vt:lpstr>Склад</vt:lpstr>
      <vt:lpstr>Аналитика</vt:lpstr>
      <vt:lpstr>Прочее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2013-07-03T18:07:49Z</dcterms:modified>
</cp:coreProperties>
</file>