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0" windowWidth="19410" windowHeight="5160" tabRatio="542" activeTab="1"/>
  </bookViews>
  <sheets>
    <sheet name="КС-2" sheetId="3" r:id="rId1"/>
    <sheet name="КС-3" sheetId="4" r:id="rId2"/>
  </sheets>
  <definedNames>
    <definedName name="_xlnm._FilterDatabase" localSheetId="0" hidden="1">'КС-2'!$G$9:$H$10</definedName>
    <definedName name="_xlnm._FilterDatabase" localSheetId="1" hidden="1">'КС-3'!$AP$8:$BA$11</definedName>
    <definedName name="Excel_BuiltIn_Print_Area_1_1">#REF!</definedName>
  </definedNames>
  <calcPr calcId="145621"/>
</workbook>
</file>

<file path=xl/calcChain.xml><?xml version="1.0" encoding="utf-8"?>
<calcChain xmlns="http://schemas.openxmlformats.org/spreadsheetml/2006/main">
  <c r="BC2" i="4" l="1"/>
  <c r="F9" i="4" l="1"/>
  <c r="H42" i="3" l="1"/>
  <c r="H41" i="3"/>
  <c r="H39" i="3"/>
  <c r="H36" i="3"/>
  <c r="H32" i="3"/>
  <c r="H33" i="3"/>
  <c r="H38" i="3"/>
  <c r="H35" i="3"/>
  <c r="H23" i="3"/>
  <c r="H37" i="3" l="1"/>
  <c r="H34" i="3"/>
  <c r="H40" i="3"/>
  <c r="H31" i="3"/>
  <c r="H43" i="3" l="1"/>
  <c r="AT31" i="4" s="1"/>
  <c r="AL31" i="4" l="1"/>
  <c r="AT28" i="4"/>
  <c r="AT32" i="4" s="1"/>
  <c r="H44" i="3"/>
  <c r="AL28" i="4" l="1"/>
  <c r="AE31" i="4"/>
  <c r="AE28" i="4" s="1"/>
  <c r="AT33" i="4"/>
  <c r="AT34" i="4" s="1"/>
  <c r="AT35" i="4" l="1"/>
  <c r="AT36" i="4"/>
</calcChain>
</file>

<file path=xl/sharedStrings.xml><?xml version="1.0" encoding="utf-8"?>
<sst xmlns="http://schemas.openxmlformats.org/spreadsheetml/2006/main" count="159" uniqueCount="113">
  <si>
    <t>кв.м.</t>
  </si>
  <si>
    <t>ед.</t>
  </si>
  <si>
    <t>шт.</t>
  </si>
  <si>
    <t>Уборка вынос и вывоз мусора.</t>
  </si>
  <si>
    <t>Электроизмерительные работы</t>
  </si>
  <si>
    <t>конт.</t>
  </si>
  <si>
    <t>Монтаж потолка ГКЛ в один слой</t>
  </si>
  <si>
    <t>Монтаж роль-ставен с электрическим приводом и аварийным открыванием</t>
  </si>
  <si>
    <t>Демонтаж пластиковых дверей</t>
  </si>
  <si>
    <t>Закрытие напольного покрытия полиэтиленовой плёнкой и оргалитом</t>
  </si>
  <si>
    <t>Унифицированная форма № КС- 2</t>
  </si>
  <si>
    <t>Утверждена постановлением Госкомстата России</t>
  </si>
  <si>
    <t>от 11.11.99 № 101</t>
  </si>
  <si>
    <t>Код</t>
  </si>
  <si>
    <t>Форма по ОКУД</t>
  </si>
  <si>
    <t>0322005</t>
  </si>
  <si>
    <t>по ОКПО</t>
  </si>
  <si>
    <t>Инвестор</t>
  </si>
  <si>
    <t xml:space="preserve"> </t>
  </si>
  <si>
    <t xml:space="preserve">Заказчик </t>
  </si>
  <si>
    <t xml:space="preserve">Подрядчик </t>
  </si>
  <si>
    <t>Стройка</t>
  </si>
  <si>
    <t>Объект</t>
  </si>
  <si>
    <t>Строительно-монтажные работы</t>
  </si>
  <si>
    <t>Вид деятельности по ОКДП</t>
  </si>
  <si>
    <t xml:space="preserve">                                       Договор подряда (контракт)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</si>
  <si>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</si>
  <si>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</si>
  <si>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</si>
  <si>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</si>
  <si>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</si>
  <si>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</si>
  <si>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</si>
  <si>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</si>
  <si>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АКТ</t>
  </si>
  <si>
    <t>1</t>
  </si>
  <si>
    <t>23.04.2013 г.</t>
  </si>
  <si>
    <t xml:space="preserve">                                                                                                                                  ВЫПОЛНЕНЫХ РАБОТ</t>
  </si>
  <si>
    <t>Сметная (договорная) стоимость в соответствии с договором подряда (субподряда)</t>
  </si>
  <si>
    <t>рублей</t>
  </si>
  <si>
    <t>Сдал</t>
  </si>
  <si>
    <t>(должность)</t>
  </si>
  <si>
    <t>(подпись)</t>
  </si>
  <si>
    <t>(расшивровка подписи)</t>
  </si>
  <si>
    <t>М.П.</t>
  </si>
  <si>
    <t>Принял</t>
  </si>
  <si>
    <t>Наименование работ</t>
  </si>
  <si>
    <t>Номер единичной расченки</t>
  </si>
  <si>
    <t>Единица измерения</t>
  </si>
  <si>
    <t>Выполнено работ</t>
  </si>
  <si>
    <t>№ п/п              по смете</t>
  </si>
  <si>
    <t>Количество</t>
  </si>
  <si>
    <t>Стоимость материалов и оборудования за ед., руб. с НДС 18%</t>
  </si>
  <si>
    <t>Стоимость монтажа за ед. руб. с НДС 18%</t>
  </si>
  <si>
    <t>Итоговая стоимость, руб. (работы+материалы) с НДС 18%</t>
  </si>
  <si>
    <t>Всего по акту</t>
  </si>
  <si>
    <t>в том числе НДС 18%</t>
  </si>
  <si>
    <t>Демонтажные работы</t>
  </si>
  <si>
    <t>Общестроительные работы</t>
  </si>
  <si>
    <t>Электромонтажные работы</t>
  </si>
  <si>
    <t>Монтаж и сборка электрического щита</t>
  </si>
  <si>
    <t>Прочие работы</t>
  </si>
  <si>
    <t>06.13/СМР</t>
  </si>
  <si>
    <t>19.06.2013 г.</t>
  </si>
  <si>
    <t>Унифицированная форма № КС - 3</t>
  </si>
  <si>
    <t>от 11.11.99 № 100</t>
  </si>
  <si>
    <t>0322001</t>
  </si>
  <si>
    <t>(организация, адрес, телефон, факс)</t>
  </si>
  <si>
    <t>Заказчик</t>
  </si>
  <si>
    <t>Подрядчик</t>
  </si>
  <si>
    <t>(наименование, адрес)</t>
  </si>
  <si>
    <t xml:space="preserve">Договор генерального подряда </t>
  </si>
  <si>
    <t>номер</t>
  </si>
  <si>
    <t>дата</t>
  </si>
  <si>
    <t>2013</t>
  </si>
  <si>
    <t>СПРАВКА</t>
  </si>
  <si>
    <t>20.05.2013</t>
  </si>
  <si>
    <t>23.04.2013</t>
  </si>
  <si>
    <t>О СТОИМОСТИ ВЫПОЛНЕННЫХ РАБОТ И ЗАТРАТ</t>
  </si>
  <si>
    <t>Но-
мер
по по-
рядку</t>
  </si>
  <si>
    <t>Наименование пусковых комплексов, этапов, объектов, видов выполненных работ, оборудования, затрат</t>
  </si>
  <si>
    <t>Стоимость выполненных работ и затрат,
руб.</t>
  </si>
  <si>
    <t>с начала проведения работ</t>
  </si>
  <si>
    <t>с начала года</t>
  </si>
  <si>
    <t>в том числе за отчетный период</t>
  </si>
  <si>
    <t xml:space="preserve">Всего работ и затрат, включаемых в </t>
  </si>
  <si>
    <t>стоимость работ</t>
  </si>
  <si>
    <t>в том числе:</t>
  </si>
  <si>
    <t>Итого</t>
  </si>
  <si>
    <t>Сумма НДС</t>
  </si>
  <si>
    <t>Всего с учетом НДС 18%</t>
  </si>
  <si>
    <t>Всего к оплате</t>
  </si>
  <si>
    <t>(расшифровка подписи)</t>
  </si>
  <si>
    <t>Генеральный директор</t>
  </si>
  <si>
    <t>='КС-2'!H9</t>
  </si>
  <si>
    <t>19</t>
  </si>
  <si>
    <t>06</t>
  </si>
  <si>
    <t>Аванс 30%</t>
  </si>
  <si>
    <t>Адрес 1</t>
  </si>
  <si>
    <t>Адрес 2</t>
  </si>
  <si>
    <t>12345</t>
  </si>
  <si>
    <t>54321ё</t>
  </si>
  <si>
    <t>Генеральный директор ООО</t>
  </si>
  <si>
    <t>4.</t>
  </si>
  <si>
    <t>5.</t>
  </si>
  <si>
    <t>6.</t>
  </si>
  <si>
    <t>7.</t>
  </si>
  <si>
    <t>8.</t>
  </si>
  <si>
    <t>9.</t>
  </si>
  <si>
    <t>Установка технологического лючка под систему антикражных ворот</t>
  </si>
  <si>
    <t>ООО</t>
  </si>
  <si>
    <t>I.  АКТу о приемке выполненных работ №1 от 14.05.2013 г.</t>
  </si>
  <si>
    <t>='КС-2'!H10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</si>
</sst>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р_._-;\-* #,##0.00_р_._-;_-* \-??_р_._-;_-@_-"/>
    <numFmt numFmtId="165" formatCode="0&quot;.&quot;"/>
  </numFmts>
  <fonts count="34" x14ac:knownFonts="1">
    <font>
      <sz val="10"/>
      <name val="Arial"/>
      <family val="2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9"/>
      <name val="Arial Cyr"/>
      <family val="2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9"/>
      <name val="Arial"/>
      <family val="2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7"/>
      <name val="Arial"/>
      <family val="2"/>
    </font>
    <font>
      <b/>
      <sz val="11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Times New Roman"/>
      <family val="1"/>
      <charset val="204"/>
    </font>
    <font>
      <sz val="9"/>
      <name val="Arial"/>
      <family val="2"/>
      <charset val="204"/>
    </font>
    <font>
      <sz val="10"/>
      <name val="Helv"/>
    </font>
    <font>
      <sz val="9"/>
      <name val="Helv"/>
    </font>
    <font>
      <b/>
      <sz val="9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8"/>
      <name val="Arial"/>
      <family val="2"/>
    </font>
    <font>
      <sz val="11"/>
      <name val="Arial"/>
      <family val="2"/>
      <charset val="204"/>
    </font>
    <font>
      <b/>
      <sz val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</fills>
  <borders count="4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/>
    <xf numFmtId="0" fontId="10" fillId="0" borderId="0"/>
    <xf numFmtId="0" fontId="10" fillId="0" borderId="0"/>
    <xf numFmtId="0" fontId="32" fillId="0" borderId="0"/>
  </cellStyleXfs>
  <cellXfs count="264">
    <xf numFmtId="0" fontId="0" fillId="0" borderId="0" xfId="0"/>
    <xf numFmtId="165" fontId="5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4" fontId="11" fillId="0" borderId="0" xfId="3" applyNumberFormat="1" applyFont="1" applyFill="1" applyAlignment="1">
      <alignment vertical="center" wrapText="1"/>
    </xf>
    <xf numFmtId="0" fontId="12" fillId="0" borderId="0" xfId="0" applyFont="1" applyFill="1"/>
    <xf numFmtId="0" fontId="12" fillId="0" borderId="0" xfId="0" applyFont="1" applyFill="1" applyAlignment="1"/>
    <xf numFmtId="0" fontId="12" fillId="0" borderId="8" xfId="0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/>
    <xf numFmtId="0" fontId="7" fillId="0" borderId="0" xfId="4" applyFont="1" applyFill="1" applyAlignment="1"/>
    <xf numFmtId="49" fontId="2" fillId="0" borderId="6" xfId="0" applyNumberFormat="1" applyFont="1" applyBorder="1" applyAlignment="1">
      <alignment horizontal="center"/>
    </xf>
    <xf numFmtId="0" fontId="2" fillId="0" borderId="0" xfId="0" applyFont="1" applyFill="1" applyBorder="1" applyAlignment="1"/>
    <xf numFmtId="0" fontId="7" fillId="0" borderId="0" xfId="4" applyFont="1" applyFill="1" applyBorder="1" applyAlignment="1"/>
    <xf numFmtId="0" fontId="13" fillId="0" borderId="0" xfId="0" applyFont="1" applyFill="1" applyBorder="1" applyAlignment="1"/>
    <xf numFmtId="0" fontId="11" fillId="0" borderId="0" xfId="3" applyFont="1" applyFill="1" applyAlignment="1">
      <alignment vertical="center"/>
    </xf>
    <xf numFmtId="0" fontId="6" fillId="3" borderId="9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12" xfId="0" applyFont="1" applyFill="1" applyBorder="1" applyAlignment="1">
      <alignment vertical="center"/>
    </xf>
    <xf numFmtId="0" fontId="14" fillId="0" borderId="11" xfId="4" applyFont="1" applyFill="1" applyBorder="1" applyAlignment="1">
      <alignment vertical="center"/>
    </xf>
    <xf numFmtId="0" fontId="14" fillId="0" borderId="11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14" xfId="0" applyFont="1" applyFill="1" applyBorder="1" applyAlignment="1">
      <alignment vertical="center"/>
    </xf>
    <xf numFmtId="4" fontId="2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center" vertical="center"/>
    </xf>
    <xf numFmtId="4" fontId="19" fillId="0" borderId="0" xfId="0" applyNumberFormat="1" applyFont="1" applyFill="1" applyBorder="1" applyAlignment="1">
      <alignment vertical="center"/>
    </xf>
    <xf numFmtId="165" fontId="5" fillId="0" borderId="4" xfId="1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/>
    <xf numFmtId="1" fontId="17" fillId="0" borderId="0" xfId="0" applyNumberFormat="1" applyFont="1" applyFill="1"/>
    <xf numFmtId="0" fontId="21" fillId="0" borderId="0" xfId="0" applyFont="1" applyFill="1" applyBorder="1" applyAlignment="1">
      <alignment horizontal="left"/>
    </xf>
    <xf numFmtId="0" fontId="21" fillId="0" borderId="5" xfId="0" applyFont="1" applyFill="1" applyBorder="1" applyAlignment="1"/>
    <xf numFmtId="1" fontId="9" fillId="0" borderId="0" xfId="0" applyNumberFormat="1" applyFont="1" applyFill="1"/>
    <xf numFmtId="0" fontId="9" fillId="0" borderId="19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1" fontId="21" fillId="0" borderId="0" xfId="0" applyNumberFormat="1" applyFont="1" applyFill="1"/>
    <xf numFmtId="0" fontId="21" fillId="0" borderId="0" xfId="0" applyFont="1" applyFill="1"/>
    <xf numFmtId="0" fontId="21" fillId="0" borderId="0" xfId="0" applyFont="1" applyFill="1" applyAlignment="1"/>
    <xf numFmtId="0" fontId="22" fillId="0" borderId="0" xfId="0" applyFont="1" applyFill="1"/>
    <xf numFmtId="0" fontId="23" fillId="3" borderId="20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1" fillId="3" borderId="25" xfId="3" applyFont="1" applyFill="1" applyBorder="1" applyAlignment="1">
      <alignment horizontal="center" vertical="center" wrapText="1"/>
    </xf>
    <xf numFmtId="43" fontId="11" fillId="3" borderId="27" xfId="0" applyNumberFormat="1" applyFont="1" applyFill="1" applyBorder="1" applyAlignment="1" applyProtection="1">
      <alignment horizontal="center" vertical="center" wrapText="1"/>
    </xf>
    <xf numFmtId="4" fontId="11" fillId="3" borderId="27" xfId="0" applyNumberFormat="1" applyFont="1" applyFill="1" applyBorder="1" applyAlignment="1" applyProtection="1">
      <alignment vertical="center" wrapText="1"/>
    </xf>
    <xf numFmtId="4" fontId="11" fillId="3" borderId="28" xfId="0" applyNumberFormat="1" applyFont="1" applyFill="1" applyBorder="1" applyAlignment="1" applyProtection="1">
      <alignment vertical="center" wrapText="1"/>
    </xf>
    <xf numFmtId="4" fontId="18" fillId="0" borderId="29" xfId="3" applyNumberFormat="1" applyFont="1" applyFill="1" applyBorder="1" applyAlignment="1">
      <alignment horizontal="center" vertical="center" wrapText="1"/>
    </xf>
    <xf numFmtId="0" fontId="24" fillId="4" borderId="31" xfId="0" applyFont="1" applyFill="1" applyBorder="1" applyAlignment="1" applyProtection="1">
      <alignment horizontal="left" vertical="center" wrapText="1"/>
    </xf>
    <xf numFmtId="0" fontId="24" fillId="4" borderId="31" xfId="0" applyFont="1" applyFill="1" applyBorder="1" applyAlignment="1" applyProtection="1">
      <alignment horizontal="center" vertical="center" wrapText="1"/>
    </xf>
    <xf numFmtId="2" fontId="24" fillId="4" borderId="31" xfId="2" applyNumberFormat="1" applyFont="1" applyFill="1" applyBorder="1" applyAlignment="1" applyProtection="1">
      <alignment wrapText="1"/>
    </xf>
    <xf numFmtId="4" fontId="11" fillId="4" borderId="31" xfId="3" applyNumberFormat="1" applyFont="1" applyFill="1" applyBorder="1" applyAlignment="1">
      <alignment vertical="center" wrapText="1"/>
    </xf>
    <xf numFmtId="4" fontId="25" fillId="4" borderId="32" xfId="0" applyNumberFormat="1" applyFont="1" applyFill="1" applyBorder="1" applyAlignment="1" applyProtection="1">
      <alignment horizontal="right" vertical="center" wrapText="1"/>
    </xf>
    <xf numFmtId="0" fontId="21" fillId="3" borderId="17" xfId="0" applyFont="1" applyFill="1" applyBorder="1" applyAlignment="1" applyProtection="1">
      <alignment horizontal="left" vertical="center" wrapText="1"/>
    </xf>
    <xf numFmtId="0" fontId="11" fillId="3" borderId="17" xfId="0" applyFont="1" applyFill="1" applyBorder="1" applyAlignment="1" applyProtection="1">
      <alignment vertical="center" wrapText="1"/>
    </xf>
    <xf numFmtId="0" fontId="11" fillId="3" borderId="17" xfId="0" applyFont="1" applyFill="1" applyBorder="1" applyAlignment="1" applyProtection="1">
      <alignment horizontal="center" vertical="center" wrapText="1"/>
    </xf>
    <xf numFmtId="4" fontId="11" fillId="3" borderId="17" xfId="3" applyNumberFormat="1" applyFont="1" applyFill="1" applyBorder="1" applyAlignment="1">
      <alignment vertical="center" wrapText="1"/>
    </xf>
    <xf numFmtId="4" fontId="26" fillId="3" borderId="33" xfId="2" applyNumberFormat="1" applyFont="1" applyFill="1" applyBorder="1" applyAlignment="1" applyProtection="1">
      <alignment horizontal="right" vertical="center" wrapText="1"/>
    </xf>
    <xf numFmtId="0" fontId="11" fillId="3" borderId="11" xfId="0" applyFont="1" applyFill="1" applyBorder="1" applyAlignment="1" applyProtection="1">
      <alignment vertical="center" wrapText="1"/>
    </xf>
    <xf numFmtId="0" fontId="11" fillId="3" borderId="11" xfId="0" applyFont="1" applyFill="1" applyBorder="1" applyAlignment="1" applyProtection="1">
      <alignment horizontal="center" vertical="center" wrapText="1"/>
    </xf>
    <xf numFmtId="2" fontId="11" fillId="3" borderId="11" xfId="2" applyNumberFormat="1" applyFont="1" applyFill="1" applyBorder="1" applyAlignment="1" applyProtection="1">
      <alignment wrapText="1"/>
    </xf>
    <xf numFmtId="4" fontId="11" fillId="3" borderId="11" xfId="3" applyNumberFormat="1" applyFont="1" applyFill="1" applyBorder="1" applyAlignment="1">
      <alignment vertical="center" wrapText="1"/>
    </xf>
    <xf numFmtId="4" fontId="26" fillId="3" borderId="35" xfId="2" applyNumberFormat="1" applyFont="1" applyFill="1" applyBorder="1" applyAlignment="1" applyProtection="1">
      <alignment horizontal="right" vertical="center" wrapText="1"/>
    </xf>
    <xf numFmtId="0" fontId="11" fillId="3" borderId="11" xfId="0" applyFont="1" applyFill="1" applyBorder="1" applyAlignment="1" applyProtection="1">
      <alignment vertical="justify"/>
    </xf>
    <xf numFmtId="0" fontId="11" fillId="3" borderId="11" xfId="0" applyFont="1" applyFill="1" applyBorder="1" applyAlignment="1">
      <alignment horizontal="left" vertical="center" wrapText="1"/>
    </xf>
    <xf numFmtId="4" fontId="28" fillId="3" borderId="11" xfId="0" applyNumberFormat="1" applyFont="1" applyFill="1" applyBorder="1" applyAlignment="1" applyProtection="1">
      <alignment vertical="center" wrapText="1"/>
    </xf>
    <xf numFmtId="4" fontId="21" fillId="3" borderId="11" xfId="3" applyNumberFormat="1" applyFont="1" applyFill="1" applyBorder="1" applyAlignment="1">
      <alignment vertical="center" wrapText="1"/>
    </xf>
    <xf numFmtId="0" fontId="21" fillId="3" borderId="17" xfId="3" applyFont="1" applyFill="1" applyBorder="1" applyAlignment="1">
      <alignment vertical="center" wrapText="1"/>
    </xf>
    <xf numFmtId="0" fontId="11" fillId="3" borderId="17" xfId="0" applyFont="1" applyFill="1" applyBorder="1" applyAlignment="1">
      <alignment vertical="center" wrapText="1"/>
    </xf>
    <xf numFmtId="0" fontId="11" fillId="3" borderId="17" xfId="0" applyFont="1" applyFill="1" applyBorder="1" applyAlignment="1">
      <alignment horizontal="center" vertical="center" wrapText="1"/>
    </xf>
    <xf numFmtId="2" fontId="21" fillId="3" borderId="17" xfId="3" applyNumberFormat="1" applyFont="1" applyFill="1" applyBorder="1" applyAlignment="1" applyProtection="1">
      <alignment horizontal="right" vertical="center"/>
      <protection locked="0"/>
    </xf>
    <xf numFmtId="4" fontId="28" fillId="3" borderId="17" xfId="0" applyNumberFormat="1" applyFont="1" applyFill="1" applyBorder="1" applyAlignment="1" applyProtection="1">
      <alignment vertical="center" wrapText="1"/>
    </xf>
    <xf numFmtId="0" fontId="11" fillId="3" borderId="11" xfId="3" applyFont="1" applyFill="1" applyBorder="1" applyAlignment="1">
      <alignment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2" fontId="11" fillId="3" borderId="11" xfId="3" applyNumberFormat="1" applyFont="1" applyFill="1" applyBorder="1" applyAlignment="1" applyProtection="1">
      <protection locked="0"/>
    </xf>
    <xf numFmtId="0" fontId="11" fillId="4" borderId="31" xfId="0" applyFont="1" applyFill="1" applyBorder="1" applyAlignment="1">
      <alignment vertical="center" wrapText="1"/>
    </xf>
    <xf numFmtId="0" fontId="11" fillId="4" borderId="31" xfId="0" applyFont="1" applyFill="1" applyBorder="1" applyAlignment="1">
      <alignment horizontal="center" vertical="center" wrapText="1"/>
    </xf>
    <xf numFmtId="2" fontId="21" fillId="4" borderId="31" xfId="3" applyNumberFormat="1" applyFont="1" applyFill="1" applyBorder="1" applyAlignment="1" applyProtection="1">
      <alignment horizontal="right" vertical="center"/>
      <protection locked="0"/>
    </xf>
    <xf numFmtId="4" fontId="30" fillId="4" borderId="32" xfId="2" applyNumberFormat="1" applyFont="1" applyFill="1" applyBorder="1" applyAlignment="1" applyProtection="1">
      <alignment horizontal="right" vertical="center" wrapText="1"/>
    </xf>
    <xf numFmtId="0" fontId="11" fillId="3" borderId="11" xfId="0" applyFont="1" applyFill="1" applyBorder="1" applyAlignment="1">
      <alignment vertical="center" wrapText="1"/>
    </xf>
    <xf numFmtId="4" fontId="21" fillId="3" borderId="11" xfId="0" applyNumberFormat="1" applyFont="1" applyFill="1" applyBorder="1" applyAlignment="1" applyProtection="1">
      <alignment vertical="center" wrapText="1"/>
    </xf>
    <xf numFmtId="2" fontId="11" fillId="3" borderId="11" xfId="0" applyNumberFormat="1" applyFont="1" applyFill="1" applyBorder="1" applyAlignment="1" applyProtection="1">
      <alignment horizontal="right" vertical="center"/>
      <protection locked="0"/>
    </xf>
    <xf numFmtId="0" fontId="24" fillId="3" borderId="31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>
      <alignment horizontal="center"/>
    </xf>
    <xf numFmtId="2" fontId="18" fillId="4" borderId="31" xfId="0" applyNumberFormat="1" applyFont="1" applyFill="1" applyBorder="1" applyAlignment="1">
      <alignment horizontal="center"/>
    </xf>
    <xf numFmtId="2" fontId="18" fillId="4" borderId="31" xfId="0" applyNumberFormat="1" applyFont="1" applyFill="1" applyBorder="1" applyAlignment="1"/>
    <xf numFmtId="0" fontId="21" fillId="3" borderId="17" xfId="0" applyFont="1" applyFill="1" applyBorder="1" applyAlignment="1">
      <alignment horizontal="justify" vertical="center" wrapText="1"/>
    </xf>
    <xf numFmtId="0" fontId="18" fillId="0" borderId="15" xfId="3" applyFont="1" applyFill="1" applyBorder="1" applyAlignment="1">
      <alignment horizontal="center" vertical="center" wrapText="1"/>
    </xf>
    <xf numFmtId="4" fontId="18" fillId="0" borderId="9" xfId="0" applyNumberFormat="1" applyFont="1" applyFill="1" applyBorder="1" applyAlignment="1" applyProtection="1">
      <alignment horizontal="right" vertical="center"/>
      <protection locked="0"/>
    </xf>
    <xf numFmtId="4" fontId="10" fillId="0" borderId="11" xfId="0" applyNumberFormat="1" applyFont="1" applyFill="1" applyBorder="1" applyAlignment="1">
      <alignment vertical="center"/>
    </xf>
    <xf numFmtId="0" fontId="21" fillId="3" borderId="11" xfId="0" applyFont="1" applyFill="1" applyBorder="1" applyAlignment="1">
      <alignment horizontal="justify" vertical="center" wrapText="1"/>
    </xf>
    <xf numFmtId="49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/>
    <xf numFmtId="0" fontId="11" fillId="0" borderId="0" xfId="0" applyFont="1" applyFill="1" applyAlignment="1">
      <alignment horizontal="center"/>
    </xf>
    <xf numFmtId="43" fontId="11" fillId="0" borderId="0" xfId="0" applyNumberFormat="1" applyFont="1" applyFill="1" applyAlignment="1"/>
    <xf numFmtId="4" fontId="11" fillId="0" borderId="0" xfId="0" applyNumberFormat="1" applyFont="1" applyFill="1" applyBorder="1" applyAlignment="1" applyProtection="1"/>
    <xf numFmtId="0" fontId="27" fillId="4" borderId="31" xfId="0" applyFont="1" applyFill="1" applyBorder="1" applyAlignment="1" applyProtection="1">
      <alignment vertical="center" wrapText="1"/>
    </xf>
    <xf numFmtId="4" fontId="29" fillId="4" borderId="32" xfId="2" applyNumberFormat="1" applyFont="1" applyFill="1" applyBorder="1" applyAlignment="1" applyProtection="1">
      <alignment horizontal="right" vertical="center" wrapText="1"/>
    </xf>
    <xf numFmtId="4" fontId="8" fillId="2" borderId="2" xfId="1" applyNumberFormat="1" applyFont="1" applyFill="1" applyBorder="1" applyAlignment="1">
      <alignment horizontal="right" vertical="center" wrapText="1"/>
    </xf>
    <xf numFmtId="0" fontId="18" fillId="0" borderId="18" xfId="3" applyFont="1" applyFill="1" applyBorder="1" applyAlignment="1">
      <alignment vertical="center" wrapText="1"/>
    </xf>
    <xf numFmtId="0" fontId="24" fillId="3" borderId="31" xfId="0" applyFont="1" applyFill="1" applyBorder="1" applyAlignment="1" applyProtection="1">
      <alignment vertical="center" wrapText="1"/>
    </xf>
    <xf numFmtId="43" fontId="24" fillId="3" borderId="31" xfId="0" applyNumberFormat="1" applyFont="1" applyFill="1" applyBorder="1" applyAlignment="1" applyProtection="1">
      <alignment wrapText="1"/>
    </xf>
    <xf numFmtId="4" fontId="26" fillId="3" borderId="31" xfId="2" applyNumberFormat="1" applyFont="1" applyFill="1" applyBorder="1" applyAlignment="1" applyProtection="1">
      <alignment vertical="center" wrapText="1"/>
    </xf>
    <xf numFmtId="4" fontId="11" fillId="3" borderId="31" xfId="0" applyNumberFormat="1" applyFont="1" applyFill="1" applyBorder="1" applyAlignment="1" applyProtection="1">
      <alignment vertical="center" wrapText="1"/>
    </xf>
    <xf numFmtId="4" fontId="31" fillId="3" borderId="32" xfId="0" applyNumberFormat="1" applyFont="1" applyFill="1" applyBorder="1" applyAlignment="1" applyProtection="1">
      <alignment horizontal="right" vertical="center" wrapText="1"/>
    </xf>
    <xf numFmtId="3" fontId="24" fillId="3" borderId="31" xfId="0" applyNumberFormat="1" applyFont="1" applyFill="1" applyBorder="1" applyAlignment="1" applyProtection="1">
      <alignment horizontal="center" vertical="center" wrapText="1"/>
    </xf>
    <xf numFmtId="4" fontId="24" fillId="3" borderId="31" xfId="0" applyNumberFormat="1" applyFont="1" applyFill="1" applyBorder="1" applyAlignment="1" applyProtection="1">
      <alignment vertical="center" wrapText="1"/>
    </xf>
    <xf numFmtId="4" fontId="19" fillId="3" borderId="32" xfId="0" applyNumberFormat="1" applyFont="1" applyFill="1" applyBorder="1" applyAlignment="1">
      <alignment horizontal="right"/>
    </xf>
    <xf numFmtId="0" fontId="24" fillId="3" borderId="38" xfId="0" applyFont="1" applyFill="1" applyBorder="1" applyAlignment="1" applyProtection="1">
      <alignment vertical="center" wrapText="1"/>
    </xf>
    <xf numFmtId="49" fontId="11" fillId="3" borderId="7" xfId="0" applyNumberFormat="1" applyFont="1" applyFill="1" applyBorder="1" applyAlignment="1" applyProtection="1"/>
    <xf numFmtId="0" fontId="19" fillId="4" borderId="42" xfId="0" applyFont="1" applyFill="1" applyBorder="1" applyAlignment="1">
      <alignment horizontal="left" vertical="center" wrapText="1"/>
    </xf>
    <xf numFmtId="0" fontId="18" fillId="0" borderId="14" xfId="3" applyFont="1" applyFill="1" applyBorder="1" applyAlignment="1">
      <alignment vertical="center" wrapText="1"/>
    </xf>
    <xf numFmtId="0" fontId="18" fillId="0" borderId="43" xfId="3" applyFont="1" applyFill="1" applyBorder="1" applyAlignment="1">
      <alignment horizontal="center" vertical="center" wrapText="1"/>
    </xf>
    <xf numFmtId="4" fontId="18" fillId="0" borderId="44" xfId="0" applyNumberFormat="1" applyFont="1" applyFill="1" applyBorder="1" applyAlignment="1" applyProtection="1">
      <alignment horizontal="right" vertical="center"/>
      <protection locked="0"/>
    </xf>
    <xf numFmtId="4" fontId="10" fillId="0" borderId="17" xfId="0" applyNumberFormat="1" applyFont="1" applyFill="1" applyBorder="1" applyAlignment="1">
      <alignment vertical="center"/>
    </xf>
    <xf numFmtId="2" fontId="30" fillId="4" borderId="32" xfId="0" applyNumberFormat="1" applyFont="1" applyFill="1" applyBorder="1" applyAlignment="1">
      <alignment horizontal="right"/>
    </xf>
    <xf numFmtId="0" fontId="24" fillId="4" borderId="38" xfId="0" applyFont="1" applyFill="1" applyBorder="1" applyAlignment="1" applyProtection="1">
      <alignment vertical="center" wrapText="1"/>
    </xf>
    <xf numFmtId="49" fontId="24" fillId="4" borderId="7" xfId="0" applyNumberFormat="1" applyFont="1" applyFill="1" applyBorder="1" applyAlignment="1" applyProtection="1">
      <alignment horizontal="center" vertical="center" wrapText="1"/>
    </xf>
    <xf numFmtId="0" fontId="27" fillId="4" borderId="38" xfId="0" applyFont="1" applyFill="1" applyBorder="1" applyAlignment="1" applyProtection="1">
      <alignment vertical="center" wrapText="1"/>
    </xf>
    <xf numFmtId="0" fontId="24" fillId="4" borderId="38" xfId="0" applyFont="1" applyFill="1" applyBorder="1" applyAlignment="1" applyProtection="1">
      <alignment horizontal="left" vertical="center" wrapText="1"/>
    </xf>
    <xf numFmtId="0" fontId="2" fillId="0" borderId="0" xfId="0" applyFont="1"/>
    <xf numFmtId="0" fontId="9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9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5" borderId="6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 wrapText="1"/>
    </xf>
    <xf numFmtId="14" fontId="16" fillId="5" borderId="11" xfId="4" applyNumberFormat="1" applyFont="1" applyFill="1" applyBorder="1" applyAlignment="1">
      <alignment vertical="center"/>
    </xf>
    <xf numFmtId="14" fontId="7" fillId="5" borderId="11" xfId="4" applyNumberFormat="1" applyFont="1" applyFill="1" applyBorder="1" applyAlignment="1">
      <alignment horizontal="center" vertical="center"/>
    </xf>
    <xf numFmtId="14" fontId="7" fillId="5" borderId="11" xfId="4" applyNumberFormat="1" applyFont="1" applyFill="1" applyBorder="1" applyAlignment="1">
      <alignment vertical="center"/>
    </xf>
    <xf numFmtId="49" fontId="16" fillId="5" borderId="11" xfId="4" applyNumberFormat="1" applyFont="1" applyFill="1" applyBorder="1" applyAlignment="1">
      <alignment horizontal="center"/>
    </xf>
    <xf numFmtId="2" fontId="17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14" fillId="0" borderId="11" xfId="4" applyFont="1" applyFill="1" applyBorder="1" applyAlignment="1">
      <alignment horizontal="center" vertical="center" wrapText="1"/>
    </xf>
    <xf numFmtId="0" fontId="14" fillId="0" borderId="11" xfId="4" applyFont="1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5" fillId="0" borderId="0" xfId="0" applyFont="1" applyFill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/>
    </xf>
    <xf numFmtId="4" fontId="19" fillId="0" borderId="14" xfId="0" applyNumberFormat="1" applyFont="1" applyFill="1" applyBorder="1" applyAlignment="1">
      <alignment horizontal="center" vertical="center"/>
    </xf>
    <xf numFmtId="0" fontId="11" fillId="3" borderId="21" xfId="0" applyFont="1" applyFill="1" applyBorder="1" applyAlignment="1" applyProtection="1">
      <alignment horizontal="center" vertical="center" wrapText="1"/>
    </xf>
    <xf numFmtId="0" fontId="11" fillId="3" borderId="26" xfId="0" applyFont="1" applyFill="1" applyBorder="1" applyAlignment="1" applyProtection="1">
      <alignment horizontal="center" vertical="center" wrapText="1"/>
    </xf>
    <xf numFmtId="4" fontId="11" fillId="3" borderId="21" xfId="0" applyNumberFormat="1" applyFont="1" applyFill="1" applyBorder="1" applyAlignment="1" applyProtection="1">
      <alignment horizontal="center" vertical="center" wrapText="1"/>
    </xf>
    <xf numFmtId="4" fontId="11" fillId="3" borderId="26" xfId="0" applyNumberFormat="1" applyFont="1" applyFill="1" applyBorder="1" applyAlignment="1" applyProtection="1">
      <alignment horizontal="center" vertical="center" wrapText="1"/>
    </xf>
    <xf numFmtId="0" fontId="21" fillId="3" borderId="22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24" xfId="0" applyFont="1" applyFill="1" applyBorder="1" applyAlignment="1">
      <alignment horizontal="center" vertical="center"/>
    </xf>
    <xf numFmtId="49" fontId="2" fillId="7" borderId="47" xfId="0" applyNumberFormat="1" applyFont="1" applyFill="1" applyBorder="1" applyAlignment="1">
      <alignment horizontal="center"/>
    </xf>
    <xf numFmtId="49" fontId="2" fillId="7" borderId="19" xfId="0" applyNumberFormat="1" applyFont="1" applyFill="1" applyBorder="1" applyAlignment="1">
      <alignment horizontal="center"/>
    </xf>
    <xf numFmtId="49" fontId="2" fillId="7" borderId="40" xfId="0" applyNumberFormat="1" applyFont="1" applyFill="1" applyBorder="1" applyAlignment="1">
      <alignment horizontal="center"/>
    </xf>
    <xf numFmtId="49" fontId="2" fillId="7" borderId="48" xfId="0" applyNumberFormat="1" applyFont="1" applyFill="1" applyBorder="1" applyAlignment="1">
      <alignment horizontal="center"/>
    </xf>
    <xf numFmtId="49" fontId="2" fillId="7" borderId="14" xfId="0" applyNumberFormat="1" applyFont="1" applyFill="1" applyBorder="1" applyAlignment="1">
      <alignment horizontal="center"/>
    </xf>
    <xf numFmtId="49" fontId="2" fillId="7" borderId="37" xfId="0" applyNumberFormat="1" applyFont="1" applyFill="1" applyBorder="1" applyAlignment="1">
      <alignment horizontal="center"/>
    </xf>
    <xf numFmtId="0" fontId="33" fillId="7" borderId="0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13" xfId="0" applyFont="1" applyBorder="1" applyAlignment="1">
      <alignment horizontal="right"/>
    </xf>
    <xf numFmtId="49" fontId="2" fillId="0" borderId="20" xfId="0" applyNumberFormat="1" applyFont="1" applyBorder="1" applyAlignment="1">
      <alignment horizontal="center"/>
    </xf>
    <xf numFmtId="49" fontId="2" fillId="0" borderId="45" xfId="0" applyNumberFormat="1" applyFont="1" applyBorder="1" applyAlignment="1">
      <alignment horizontal="center"/>
    </xf>
    <xf numFmtId="49" fontId="2" fillId="0" borderId="46" xfId="0" applyNumberFormat="1" applyFont="1" applyBorder="1" applyAlignment="1">
      <alignment horizontal="center"/>
    </xf>
    <xf numFmtId="49" fontId="2" fillId="0" borderId="34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35" xfId="0" applyNumberFormat="1" applyFont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33" fillId="7" borderId="14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2" fillId="0" borderId="36" xfId="0" applyFont="1" applyBorder="1" applyAlignment="1">
      <alignment horizontal="right"/>
    </xf>
    <xf numFmtId="49" fontId="2" fillId="7" borderId="34" xfId="0" applyNumberFormat="1" applyFont="1" applyFill="1" applyBorder="1" applyAlignment="1">
      <alignment horizontal="center"/>
    </xf>
    <xf numFmtId="49" fontId="2" fillId="7" borderId="11" xfId="0" applyNumberFormat="1" applyFont="1" applyFill="1" applyBorder="1" applyAlignment="1">
      <alignment horizontal="center"/>
    </xf>
    <xf numFmtId="49" fontId="2" fillId="7" borderId="35" xfId="0" applyNumberFormat="1" applyFont="1" applyFill="1" applyBorder="1" applyAlignment="1">
      <alignment horizontal="center"/>
    </xf>
    <xf numFmtId="49" fontId="2" fillId="0" borderId="25" xfId="0" applyNumberFormat="1" applyFont="1" applyBorder="1" applyAlignment="1">
      <alignment horizontal="center"/>
    </xf>
    <xf numFmtId="49" fontId="2" fillId="0" borderId="27" xfId="0" applyNumberFormat="1" applyFont="1" applyBorder="1" applyAlignment="1">
      <alignment horizontal="center"/>
    </xf>
    <xf numFmtId="49" fontId="2" fillId="0" borderId="29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2" fillId="7" borderId="30" xfId="0" applyNumberFormat="1" applyFont="1" applyFill="1" applyBorder="1" applyAlignment="1">
      <alignment horizontal="center"/>
    </xf>
    <xf numFmtId="49" fontId="2" fillId="7" borderId="31" xfId="0" applyNumberFormat="1" applyFont="1" applyFill="1" applyBorder="1" applyAlignment="1">
      <alignment horizontal="center"/>
    </xf>
    <xf numFmtId="49" fontId="2" fillId="7" borderId="31" xfId="0" applyNumberFormat="1" applyFont="1" applyFill="1" applyBorder="1" applyAlignment="1">
      <alignment horizontal="center" vertical="center"/>
    </xf>
    <xf numFmtId="49" fontId="2" fillId="7" borderId="32" xfId="0" applyNumberFormat="1" applyFont="1" applyFill="1" applyBorder="1" applyAlignment="1">
      <alignment horizontal="center" vertical="center"/>
    </xf>
    <xf numFmtId="49" fontId="9" fillId="7" borderId="30" xfId="0" applyNumberFormat="1" applyFont="1" applyFill="1" applyBorder="1" applyAlignment="1">
      <alignment horizontal="center"/>
    </xf>
    <xf numFmtId="49" fontId="9" fillId="7" borderId="31" xfId="0" applyNumberFormat="1" applyFont="1" applyFill="1" applyBorder="1" applyAlignment="1">
      <alignment horizontal="center"/>
    </xf>
    <xf numFmtId="49" fontId="9" fillId="7" borderId="32" xfId="0" applyNumberFormat="1" applyFont="1" applyFill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2" fillId="0" borderId="44" xfId="0" applyFont="1" applyBorder="1"/>
    <xf numFmtId="0" fontId="2" fillId="0" borderId="14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2" fillId="0" borderId="44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39" xfId="0" applyFont="1" applyBorder="1"/>
    <xf numFmtId="0" fontId="2" fillId="0" borderId="19" xfId="0" applyFont="1" applyBorder="1"/>
    <xf numFmtId="4" fontId="2" fillId="6" borderId="44" xfId="0" applyNumberFormat="1" applyFont="1" applyFill="1" applyBorder="1" applyAlignment="1">
      <alignment horizontal="center"/>
    </xf>
    <xf numFmtId="4" fontId="2" fillId="6" borderId="14" xfId="0" applyNumberFormat="1" applyFont="1" applyFill="1" applyBorder="1" applyAlignment="1">
      <alignment horizontal="center"/>
    </xf>
    <xf numFmtId="4" fontId="2" fillId="6" borderId="43" xfId="0" applyNumberFormat="1" applyFont="1" applyFill="1" applyBorder="1" applyAlignment="1">
      <alignment horizontal="center"/>
    </xf>
    <xf numFmtId="0" fontId="2" fillId="0" borderId="18" xfId="0" applyFont="1" applyBorder="1"/>
    <xf numFmtId="0" fontId="2" fillId="0" borderId="18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4" fontId="2" fillId="0" borderId="9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44" xfId="0" applyNumberFormat="1" applyFont="1" applyBorder="1" applyAlignment="1">
      <alignment horizontal="center"/>
    </xf>
    <xf numFmtId="4" fontId="2" fillId="0" borderId="14" xfId="0" applyNumberFormat="1" applyFont="1" applyBorder="1" applyAlignment="1">
      <alignment horizontal="center"/>
    </xf>
    <xf numFmtId="4" fontId="2" fillId="0" borderId="43" xfId="0" applyNumberFormat="1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4" fillId="0" borderId="9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4" fontId="4" fillId="0" borderId="15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2" xfId="0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2" xfId="0" applyFont="1" applyBorder="1" applyAlignment="1">
      <alignment horizontal="right"/>
    </xf>
    <xf numFmtId="0" fontId="4" fillId="0" borderId="18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1" fillId="0" borderId="14" xfId="5" applyFont="1" applyFill="1" applyBorder="1" applyAlignment="1">
      <alignment horizontal="center"/>
    </xf>
    <xf numFmtId="0" fontId="0" fillId="0" borderId="14" xfId="0" applyBorder="1" applyAlignment="1"/>
    <xf numFmtId="0" fontId="0" fillId="0" borderId="14" xfId="0" applyBorder="1" applyAlignment="1">
      <alignment horizontal="center"/>
    </xf>
    <xf numFmtId="0" fontId="9" fillId="0" borderId="0" xfId="0" applyFont="1" applyAlignment="1">
      <alignment wrapText="1"/>
    </xf>
    <xf numFmtId="0" fontId="2" fillId="8" borderId="0" xfId="0" applyFont="1" applyFill="1"/>
  </cellXfs>
  <cellStyles count="6">
    <cellStyle name="Excel Built-in Normal" xfId="1"/>
    <cellStyle name="Обычный" xfId="0" builtinId="0"/>
    <cellStyle name="Обычный 3" xfId="5"/>
    <cellStyle name="Обычный_Лист1" xfId="4"/>
    <cellStyle name="Обычный_Смета_стройка_Королев" xfId="3"/>
    <cellStyle name="Финансовый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V55"/>
  <sheetViews>
    <sheetView workbookViewId="0">
      <selection activeCell="B9" sqref="B9:E9"/>
    </sheetView>
  </sheetViews>
  <sheetFormatPr defaultRowHeight="12" x14ac:dyDescent="0.2"/>
  <cols>
    <col min="1" max="1" width="9.42578125" style="101" customWidth="1"/>
    <col min="2" max="2" width="65" style="102" customWidth="1"/>
    <col min="3" max="3" width="11.7109375" style="102" customWidth="1"/>
    <col min="4" max="4" width="13.42578125" style="103" customWidth="1"/>
    <col min="5" max="6" width="14.5703125" style="104" customWidth="1"/>
    <col min="7" max="7" width="16.42578125" style="105" customWidth="1"/>
    <col min="8" max="8" width="19" style="105" customWidth="1"/>
    <col min="9" max="16384" width="9.140625" style="51"/>
  </cols>
  <sheetData>
    <row r="1" spans="1:230" s="16" customFormat="1" x14ac:dyDescent="0.2">
      <c r="A1" s="2"/>
      <c r="B1" s="2"/>
      <c r="C1" s="2"/>
      <c r="D1" s="3"/>
      <c r="E1" s="3"/>
      <c r="F1" s="4"/>
      <c r="G1" s="4" t="s">
        <v>10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</row>
    <row r="2" spans="1:230" s="16" customFormat="1" x14ac:dyDescent="0.2">
      <c r="A2" s="2"/>
      <c r="B2" s="2"/>
      <c r="C2" s="2"/>
      <c r="D2" s="3"/>
      <c r="E2" s="3"/>
      <c r="F2" s="4"/>
      <c r="G2" s="4" t="s">
        <v>11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</row>
    <row r="3" spans="1:230" s="16" customFormat="1" x14ac:dyDescent="0.2">
      <c r="A3" s="2"/>
      <c r="B3" s="2"/>
      <c r="C3" s="2"/>
      <c r="D3" s="3"/>
      <c r="E3" s="3"/>
      <c r="F3" s="4"/>
      <c r="G3" s="4" t="s">
        <v>12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</row>
    <row r="4" spans="1:230" s="16" customFormat="1" ht="12.75" thickBot="1" x14ac:dyDescent="0.25">
      <c r="A4" s="2"/>
      <c r="B4" s="2"/>
      <c r="C4" s="2"/>
      <c r="D4" s="3"/>
      <c r="E4" s="3"/>
      <c r="F4" s="4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</row>
    <row r="5" spans="1:230" s="16" customFormat="1" ht="15" x14ac:dyDescent="0.25">
      <c r="A5" s="6"/>
      <c r="B5" s="6"/>
      <c r="C5" s="6"/>
      <c r="D5" s="6"/>
      <c r="E5" s="6"/>
      <c r="F5" s="7"/>
      <c r="G5" s="7"/>
      <c r="H5" s="8" t="s">
        <v>13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</row>
    <row r="6" spans="1:230" s="16" customFormat="1" ht="12.75" x14ac:dyDescent="0.2">
      <c r="A6" s="9"/>
      <c r="B6" s="9"/>
      <c r="C6" s="9"/>
      <c r="D6" s="9"/>
      <c r="E6" s="9"/>
      <c r="F6" s="10"/>
      <c r="G6" s="11" t="s">
        <v>14</v>
      </c>
      <c r="H6" s="12" t="s">
        <v>15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</row>
    <row r="7" spans="1:230" s="16" customFormat="1" x14ac:dyDescent="0.2">
      <c r="A7" s="3"/>
      <c r="B7" s="3"/>
      <c r="C7" s="3"/>
      <c r="D7" s="3"/>
      <c r="E7" s="3"/>
      <c r="F7" s="4"/>
      <c r="G7" s="11" t="s">
        <v>16</v>
      </c>
      <c r="H7" s="15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</row>
    <row r="8" spans="1:230" s="16" customFormat="1" ht="12.75" x14ac:dyDescent="0.2">
      <c r="A8" s="9" t="s">
        <v>17</v>
      </c>
      <c r="B8" s="159" t="s">
        <v>18</v>
      </c>
      <c r="C8" s="159"/>
      <c r="D8" s="159"/>
      <c r="E8" s="159"/>
      <c r="F8" s="13"/>
      <c r="G8" s="14"/>
      <c r="H8" s="15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</row>
    <row r="9" spans="1:230" s="16" customFormat="1" ht="13.5" x14ac:dyDescent="0.25">
      <c r="A9" s="9" t="s">
        <v>19</v>
      </c>
      <c r="B9" s="156" t="s">
        <v>98</v>
      </c>
      <c r="C9" s="156"/>
      <c r="D9" s="156"/>
      <c r="E9" s="156"/>
      <c r="F9" s="15"/>
      <c r="H9" s="147" t="s">
        <v>100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</row>
    <row r="10" spans="1:230" s="16" customFormat="1" ht="13.5" x14ac:dyDescent="0.25">
      <c r="A10" s="9" t="s">
        <v>20</v>
      </c>
      <c r="B10" s="156" t="s">
        <v>99</v>
      </c>
      <c r="C10" s="156"/>
      <c r="D10" s="156"/>
      <c r="E10" s="156"/>
      <c r="F10" s="15"/>
      <c r="G10" s="14" t="s">
        <v>16</v>
      </c>
      <c r="H10" s="147" t="s">
        <v>101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</row>
    <row r="11" spans="1:230" s="16" customFormat="1" x14ac:dyDescent="0.2">
      <c r="A11" s="3"/>
      <c r="B11" s="3"/>
      <c r="C11" s="3"/>
      <c r="D11" s="3"/>
      <c r="E11" s="3"/>
      <c r="F11" s="4"/>
      <c r="G11" s="14"/>
      <c r="H11" s="157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</row>
    <row r="12" spans="1:230" s="16" customFormat="1" ht="13.5" x14ac:dyDescent="0.25">
      <c r="A12" s="9" t="s">
        <v>21</v>
      </c>
      <c r="B12" s="156" t="s">
        <v>22</v>
      </c>
      <c r="C12" s="156"/>
      <c r="D12" s="156"/>
      <c r="E12" s="156"/>
      <c r="F12" s="15"/>
      <c r="H12" s="157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</row>
    <row r="13" spans="1:230" s="16" customFormat="1" x14ac:dyDescent="0.2">
      <c r="A13" s="3"/>
      <c r="B13" s="3"/>
      <c r="C13" s="3"/>
      <c r="D13" s="3"/>
      <c r="E13" s="3"/>
      <c r="F13" s="4"/>
      <c r="G13" s="4"/>
      <c r="H13" s="15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</row>
    <row r="14" spans="1:230" s="16" customFormat="1" ht="13.5" x14ac:dyDescent="0.25">
      <c r="A14" s="9" t="s">
        <v>22</v>
      </c>
      <c r="B14" s="158" t="s">
        <v>23</v>
      </c>
      <c r="C14" s="158"/>
      <c r="D14" s="158"/>
      <c r="E14" s="158"/>
      <c r="F14" s="15"/>
      <c r="G14" s="15"/>
      <c r="H14" s="15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</row>
    <row r="15" spans="1:230" s="16" customFormat="1" ht="12.75" x14ac:dyDescent="0.2">
      <c r="A15" s="3"/>
      <c r="B15" s="3"/>
      <c r="C15" s="3"/>
      <c r="D15" s="3"/>
      <c r="E15" s="13"/>
      <c r="F15" s="13"/>
      <c r="G15" s="11" t="s">
        <v>24</v>
      </c>
      <c r="H15" s="160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</row>
    <row r="16" spans="1:230" s="16" customFormat="1" ht="15" x14ac:dyDescent="0.25">
      <c r="A16" s="6"/>
      <c r="B16" s="6"/>
      <c r="C16" s="6"/>
      <c r="D16" s="6"/>
      <c r="E16" s="6"/>
      <c r="F16" s="7"/>
      <c r="G16" s="10"/>
      <c r="H16" s="160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</row>
    <row r="17" spans="1:230" s="16" customFormat="1" ht="12.75" x14ac:dyDescent="0.2">
      <c r="A17" s="9"/>
      <c r="B17" s="9"/>
      <c r="C17" s="10" t="s">
        <v>25</v>
      </c>
      <c r="D17" s="10" t="s">
        <v>25</v>
      </c>
      <c r="G17" s="17" t="s">
        <v>26</v>
      </c>
      <c r="H17" s="148" t="s">
        <v>62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</row>
    <row r="18" spans="1:230" s="16" customFormat="1" ht="12.75" x14ac:dyDescent="0.2">
      <c r="A18" s="9"/>
      <c r="B18" s="9"/>
      <c r="C18" s="9"/>
      <c r="D18" s="9"/>
      <c r="E18" s="9"/>
      <c r="F18" s="10"/>
      <c r="G18" s="17" t="s">
        <v>27</v>
      </c>
      <c r="H18" s="18" t="s">
        <v>63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</row>
    <row r="19" spans="1:230" s="16" customFormat="1" ht="13.5" thickBot="1" x14ac:dyDescent="0.25">
      <c r="A19" s="9"/>
      <c r="B19" s="9"/>
      <c r="C19" s="9"/>
      <c r="D19" s="9"/>
      <c r="E19" s="9"/>
      <c r="F19" s="10"/>
      <c r="G19" s="14" t="s">
        <v>28</v>
      </c>
      <c r="H19" s="19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</row>
    <row r="20" spans="1:230" s="16" customFormat="1" ht="15" x14ac:dyDescent="0.25">
      <c r="A20" s="6"/>
      <c r="D20" s="6"/>
      <c r="E20" s="6"/>
      <c r="F20" s="7"/>
      <c r="G20" s="7"/>
      <c r="H20" s="20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</row>
    <row r="21" spans="1:230" s="16" customFormat="1" x14ac:dyDescent="0.2">
      <c r="A21" s="2"/>
      <c r="D21" s="21"/>
      <c r="E21" s="161" t="s">
        <v>29</v>
      </c>
      <c r="F21" s="162" t="s">
        <v>30</v>
      </c>
      <c r="G21" s="161" t="s">
        <v>31</v>
      </c>
      <c r="H21" s="16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</row>
    <row r="22" spans="1:230" s="16" customFormat="1" x14ac:dyDescent="0.2">
      <c r="A22" s="2"/>
      <c r="B22" s="2"/>
      <c r="C22" s="2"/>
      <c r="D22" s="22"/>
      <c r="E22" s="161"/>
      <c r="F22" s="163"/>
      <c r="G22" s="23" t="s">
        <v>32</v>
      </c>
      <c r="H22" s="24" t="s">
        <v>33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</row>
    <row r="23" spans="1:230" s="16" customFormat="1" ht="12.75" x14ac:dyDescent="0.2">
      <c r="A23" s="9"/>
      <c r="C23" s="164" t="s">
        <v>34</v>
      </c>
      <c r="D23" s="165"/>
      <c r="E23" s="152" t="s">
        <v>35</v>
      </c>
      <c r="F23" s="151" t="s">
        <v>63</v>
      </c>
      <c r="G23" s="149" t="s">
        <v>36</v>
      </c>
      <c r="H23" s="150" t="str">
        <f>F23</f>
        <v>19.06.2013 г.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</row>
    <row r="24" spans="1:230" s="16" customFormat="1" ht="12.75" x14ac:dyDescent="0.2">
      <c r="C24" s="153" t="s">
        <v>37</v>
      </c>
      <c r="D24" s="154"/>
      <c r="E24" s="25"/>
      <c r="F24" s="26"/>
      <c r="G24" s="26"/>
      <c r="H24" s="9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</row>
    <row r="25" spans="1:230" s="16" customFormat="1" ht="12.75" x14ac:dyDescent="0.2">
      <c r="A25" s="9"/>
      <c r="B25" s="27"/>
      <c r="C25" s="27"/>
      <c r="D25" s="9"/>
      <c r="E25" s="9"/>
      <c r="F25" s="10"/>
      <c r="G25" s="10"/>
      <c r="H25" s="9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</row>
    <row r="26" spans="1:230" s="49" customFormat="1" ht="12.75" x14ac:dyDescent="0.2">
      <c r="A26" s="9" t="s">
        <v>38</v>
      </c>
      <c r="B26" s="28"/>
      <c r="C26" s="28"/>
      <c r="D26" s="29"/>
      <c r="E26" s="167">
        <v>432746.50400000007</v>
      </c>
      <c r="F26" s="167"/>
      <c r="G26" s="167"/>
      <c r="H26" s="30" t="s">
        <v>39</v>
      </c>
    </row>
    <row r="27" spans="1:230" s="49" customFormat="1" ht="12.75" x14ac:dyDescent="0.2">
      <c r="A27" s="9"/>
      <c r="B27" s="28"/>
      <c r="C27" s="28"/>
      <c r="D27" s="31"/>
      <c r="E27" s="32"/>
      <c r="F27" s="33"/>
      <c r="G27" s="33"/>
      <c r="H27" s="30"/>
    </row>
    <row r="28" spans="1:230" s="49" customFormat="1" ht="13.5" thickBot="1" x14ac:dyDescent="0.25">
      <c r="A28" s="9"/>
      <c r="B28" s="28"/>
      <c r="C28" s="28"/>
      <c r="D28" s="31"/>
      <c r="E28" s="32"/>
      <c r="F28" s="33"/>
      <c r="G28" s="33"/>
      <c r="H28" s="30"/>
    </row>
    <row r="29" spans="1:230" x14ac:dyDescent="0.2">
      <c r="A29" s="50"/>
      <c r="B29" s="168" t="s">
        <v>46</v>
      </c>
      <c r="C29" s="170" t="s">
        <v>47</v>
      </c>
      <c r="D29" s="168" t="s">
        <v>48</v>
      </c>
      <c r="E29" s="172" t="s">
        <v>49</v>
      </c>
      <c r="F29" s="173"/>
      <c r="G29" s="173"/>
      <c r="H29" s="174"/>
    </row>
    <row r="30" spans="1:230" ht="60.75" thickBot="1" x14ac:dyDescent="0.25">
      <c r="A30" s="52" t="s">
        <v>50</v>
      </c>
      <c r="B30" s="169"/>
      <c r="C30" s="171"/>
      <c r="D30" s="169"/>
      <c r="E30" s="53" t="s">
        <v>51</v>
      </c>
      <c r="F30" s="54" t="s">
        <v>52</v>
      </c>
      <c r="G30" s="55" t="s">
        <v>53</v>
      </c>
      <c r="H30" s="56" t="s">
        <v>54</v>
      </c>
    </row>
    <row r="31" spans="1:230" ht="15.75" thickBot="1" x14ac:dyDescent="0.25">
      <c r="A31" s="127"/>
      <c r="B31" s="129" t="s">
        <v>57</v>
      </c>
      <c r="C31" s="57"/>
      <c r="D31" s="58"/>
      <c r="E31" s="59"/>
      <c r="F31" s="60"/>
      <c r="G31" s="60"/>
      <c r="H31" s="61">
        <f>SUM(H32:H33)</f>
        <v>58242.52</v>
      </c>
    </row>
    <row r="32" spans="1:230" x14ac:dyDescent="0.2">
      <c r="A32" s="1">
        <v>1</v>
      </c>
      <c r="B32" s="62" t="s">
        <v>8</v>
      </c>
      <c r="C32" s="63"/>
      <c r="D32" s="64" t="s">
        <v>2</v>
      </c>
      <c r="E32" s="108">
        <v>5</v>
      </c>
      <c r="F32" s="65">
        <v>0</v>
      </c>
      <c r="G32" s="65">
        <v>140</v>
      </c>
      <c r="H32" s="66">
        <f>E32*(F32+G32)</f>
        <v>700</v>
      </c>
    </row>
    <row r="33" spans="1:8" ht="12.75" thickBot="1" x14ac:dyDescent="0.25">
      <c r="A33" s="1">
        <v>2</v>
      </c>
      <c r="B33" s="67" t="s">
        <v>9</v>
      </c>
      <c r="C33" s="67"/>
      <c r="D33" s="68" t="s">
        <v>0</v>
      </c>
      <c r="E33" s="108">
        <v>449.2</v>
      </c>
      <c r="F33" s="70">
        <v>93.1</v>
      </c>
      <c r="G33" s="70">
        <v>35</v>
      </c>
      <c r="H33" s="71">
        <f>E33*(F33+G33)</f>
        <v>57542.52</v>
      </c>
    </row>
    <row r="34" spans="1:8" ht="15.75" thickBot="1" x14ac:dyDescent="0.25">
      <c r="A34" s="127"/>
      <c r="B34" s="128" t="s">
        <v>58</v>
      </c>
      <c r="C34" s="106"/>
      <c r="D34" s="58"/>
      <c r="E34" s="59"/>
      <c r="F34" s="60"/>
      <c r="G34" s="60"/>
      <c r="H34" s="107">
        <f>SUM(H35:H36)</f>
        <v>242013.98400000005</v>
      </c>
    </row>
    <row r="35" spans="1:8" x14ac:dyDescent="0.2">
      <c r="A35" s="1" t="s">
        <v>103</v>
      </c>
      <c r="B35" s="76" t="s">
        <v>6</v>
      </c>
      <c r="C35" s="77"/>
      <c r="D35" s="78" t="s">
        <v>0</v>
      </c>
      <c r="E35" s="79">
        <v>138.28</v>
      </c>
      <c r="F35" s="80">
        <v>225.3</v>
      </c>
      <c r="G35" s="65">
        <v>435</v>
      </c>
      <c r="H35" s="66">
        <f t="shared" ref="H35:H42" si="0">E35*(F35+G35)</f>
        <v>91306.284</v>
      </c>
    </row>
    <row r="36" spans="1:8" ht="12.75" thickBot="1" x14ac:dyDescent="0.25">
      <c r="A36" s="1" t="s">
        <v>104</v>
      </c>
      <c r="B36" s="73" t="s">
        <v>7</v>
      </c>
      <c r="C36" s="81"/>
      <c r="D36" s="83" t="s">
        <v>0</v>
      </c>
      <c r="E36" s="84">
        <v>12.870000000000003</v>
      </c>
      <c r="F36" s="74">
        <v>10850</v>
      </c>
      <c r="G36" s="70">
        <v>860</v>
      </c>
      <c r="H36" s="66">
        <f t="shared" si="0"/>
        <v>150707.70000000004</v>
      </c>
    </row>
    <row r="37" spans="1:8" ht="15.75" thickBot="1" x14ac:dyDescent="0.25">
      <c r="A37" s="127"/>
      <c r="B37" s="126" t="s">
        <v>59</v>
      </c>
      <c r="C37" s="85"/>
      <c r="D37" s="86"/>
      <c r="E37" s="87"/>
      <c r="F37" s="60"/>
      <c r="G37" s="60"/>
      <c r="H37" s="88">
        <f>SUM(H38:H39)</f>
        <v>62590</v>
      </c>
    </row>
    <row r="38" spans="1:8" x14ac:dyDescent="0.2">
      <c r="A38" s="1" t="s">
        <v>105</v>
      </c>
      <c r="B38" s="72" t="s">
        <v>60</v>
      </c>
      <c r="C38" s="89"/>
      <c r="D38" s="82" t="s">
        <v>1</v>
      </c>
      <c r="E38" s="69">
        <v>1</v>
      </c>
      <c r="F38" s="74">
        <v>58600</v>
      </c>
      <c r="G38" s="70">
        <v>2650</v>
      </c>
      <c r="H38" s="71">
        <f t="shared" si="0"/>
        <v>61250</v>
      </c>
    </row>
    <row r="39" spans="1:8" ht="12.75" thickBot="1" x14ac:dyDescent="0.25">
      <c r="A39" s="1" t="s">
        <v>106</v>
      </c>
      <c r="B39" s="81" t="s">
        <v>109</v>
      </c>
      <c r="C39" s="89"/>
      <c r="D39" s="82" t="s">
        <v>2</v>
      </c>
      <c r="E39" s="91">
        <v>2</v>
      </c>
      <c r="F39" s="90">
        <v>550</v>
      </c>
      <c r="G39" s="75">
        <v>120</v>
      </c>
      <c r="H39" s="71">
        <f t="shared" si="0"/>
        <v>1340</v>
      </c>
    </row>
    <row r="40" spans="1:8" ht="15.75" thickBot="1" x14ac:dyDescent="0.3">
      <c r="A40" s="93"/>
      <c r="B40" s="120" t="s">
        <v>61</v>
      </c>
      <c r="C40" s="94"/>
      <c r="D40" s="94"/>
      <c r="E40" s="94"/>
      <c r="F40" s="95"/>
      <c r="G40" s="95"/>
      <c r="H40" s="125">
        <f>SUM(H41:H42)</f>
        <v>69900</v>
      </c>
    </row>
    <row r="41" spans="1:8" ht="12.75" x14ac:dyDescent="0.2">
      <c r="A41" s="34" t="s">
        <v>107</v>
      </c>
      <c r="B41" s="121" t="s">
        <v>4</v>
      </c>
      <c r="C41" s="96"/>
      <c r="D41" s="122" t="s">
        <v>2</v>
      </c>
      <c r="E41" s="123">
        <v>1</v>
      </c>
      <c r="F41" s="65"/>
      <c r="G41" s="124">
        <v>6000</v>
      </c>
      <c r="H41" s="66">
        <f t="shared" si="0"/>
        <v>6000</v>
      </c>
    </row>
    <row r="42" spans="1:8" ht="13.5" thickBot="1" x14ac:dyDescent="0.25">
      <c r="A42" s="1" t="s">
        <v>108</v>
      </c>
      <c r="B42" s="109" t="s">
        <v>3</v>
      </c>
      <c r="C42" s="100"/>
      <c r="D42" s="97" t="s">
        <v>5</v>
      </c>
      <c r="E42" s="98">
        <v>9</v>
      </c>
      <c r="F42" s="70">
        <v>5600</v>
      </c>
      <c r="G42" s="99">
        <v>1500</v>
      </c>
      <c r="H42" s="66">
        <f t="shared" si="0"/>
        <v>63900</v>
      </c>
    </row>
    <row r="43" spans="1:8" ht="13.5" thickBot="1" x14ac:dyDescent="0.25">
      <c r="A43" s="119"/>
      <c r="B43" s="118" t="s">
        <v>55</v>
      </c>
      <c r="C43" s="110"/>
      <c r="D43" s="92"/>
      <c r="E43" s="111"/>
      <c r="F43" s="112"/>
      <c r="G43" s="113"/>
      <c r="H43" s="114">
        <f>H31+H34+H37+H40</f>
        <v>432746.50400000007</v>
      </c>
    </row>
    <row r="44" spans="1:8" ht="13.5" thickBot="1" x14ac:dyDescent="0.25">
      <c r="A44" s="119"/>
      <c r="B44" s="118" t="s">
        <v>56</v>
      </c>
      <c r="C44" s="110"/>
      <c r="D44" s="115"/>
      <c r="E44" s="111"/>
      <c r="F44" s="116"/>
      <c r="G44" s="116"/>
      <c r="H44" s="117">
        <f>H43/1.18*0.18</f>
        <v>66012.178576271195</v>
      </c>
    </row>
    <row r="45" spans="1:8" x14ac:dyDescent="0.2">
      <c r="A45" s="2"/>
      <c r="B45" s="35"/>
      <c r="C45" s="35"/>
      <c r="D45" s="2"/>
      <c r="E45" s="2"/>
      <c r="F45" s="36"/>
      <c r="G45" s="36"/>
      <c r="H45" s="2"/>
    </row>
    <row r="46" spans="1:8" x14ac:dyDescent="0.2">
      <c r="A46" s="2"/>
      <c r="B46" s="35"/>
      <c r="C46" s="35"/>
      <c r="D46" s="2"/>
      <c r="E46" s="2"/>
      <c r="F46" s="36"/>
      <c r="G46" s="36"/>
      <c r="H46" s="2"/>
    </row>
    <row r="47" spans="1:8" x14ac:dyDescent="0.2">
      <c r="A47" s="2"/>
      <c r="B47" s="35"/>
      <c r="C47" s="35"/>
      <c r="D47" s="2"/>
      <c r="E47" s="2"/>
      <c r="F47" s="36"/>
      <c r="G47" s="36"/>
      <c r="H47" s="2"/>
    </row>
    <row r="48" spans="1:8" x14ac:dyDescent="0.2">
      <c r="A48" s="2"/>
      <c r="B48" s="35"/>
      <c r="C48" s="35"/>
      <c r="D48" s="2"/>
      <c r="E48" s="2"/>
      <c r="F48" s="36"/>
      <c r="G48" s="36"/>
      <c r="H48" s="2"/>
    </row>
    <row r="49" spans="1:8" x14ac:dyDescent="0.2">
      <c r="A49" s="37" t="s">
        <v>40</v>
      </c>
      <c r="B49" s="38" t="s">
        <v>102</v>
      </c>
      <c r="C49" s="38"/>
      <c r="D49" s="2"/>
      <c r="E49" s="39"/>
      <c r="F49" s="39"/>
      <c r="G49" s="166"/>
      <c r="H49" s="166"/>
    </row>
    <row r="50" spans="1:8" x14ac:dyDescent="0.2">
      <c r="A50" s="40"/>
      <c r="B50" s="41" t="s">
        <v>41</v>
      </c>
      <c r="C50" s="42"/>
      <c r="D50" s="2"/>
      <c r="E50" s="42" t="s">
        <v>42</v>
      </c>
      <c r="F50" s="43"/>
      <c r="G50" s="44" t="s">
        <v>43</v>
      </c>
      <c r="H50" s="45"/>
    </row>
    <row r="51" spans="1:8" x14ac:dyDescent="0.2">
      <c r="A51" s="40" t="s">
        <v>44</v>
      </c>
      <c r="B51" s="42"/>
      <c r="C51" s="42"/>
      <c r="D51" s="2"/>
      <c r="E51" s="42"/>
      <c r="F51" s="43"/>
      <c r="G51" s="43"/>
      <c r="H51" s="42"/>
    </row>
    <row r="52" spans="1:8" x14ac:dyDescent="0.2">
      <c r="A52" s="46"/>
      <c r="B52" s="47"/>
      <c r="C52" s="47"/>
      <c r="D52" s="2"/>
      <c r="E52" s="47"/>
      <c r="F52" s="48"/>
      <c r="G52" s="48"/>
      <c r="H52" s="47"/>
    </row>
    <row r="53" spans="1:8" x14ac:dyDescent="0.2">
      <c r="A53" s="37" t="s">
        <v>45</v>
      </c>
      <c r="B53" s="38" t="s">
        <v>102</v>
      </c>
      <c r="C53" s="38"/>
      <c r="D53" s="2"/>
      <c r="E53" s="39"/>
      <c r="F53" s="39"/>
      <c r="G53" s="166"/>
      <c r="H53" s="166"/>
    </row>
    <row r="54" spans="1:8" x14ac:dyDescent="0.2">
      <c r="A54" s="40"/>
      <c r="B54" s="41" t="s">
        <v>41</v>
      </c>
      <c r="C54" s="42"/>
      <c r="D54" s="2"/>
      <c r="E54" s="42" t="s">
        <v>42</v>
      </c>
      <c r="F54" s="43"/>
      <c r="G54" s="44" t="s">
        <v>43</v>
      </c>
      <c r="H54" s="45"/>
    </row>
    <row r="55" spans="1:8" x14ac:dyDescent="0.2">
      <c r="A55" s="40" t="s">
        <v>44</v>
      </c>
      <c r="B55" s="42"/>
      <c r="C55" s="42"/>
      <c r="D55" s="2"/>
      <c r="E55" s="2"/>
      <c r="F55" s="36"/>
      <c r="G55" s="36"/>
      <c r="H55" s="2"/>
    </row>
  </sheetData>
  <mergeCells count="21">
    <mergeCell ref="G53:H53"/>
    <mergeCell ref="E26:G26"/>
    <mergeCell ref="B29:B30"/>
    <mergeCell ref="C29:C30"/>
    <mergeCell ref="D29:D30"/>
    <mergeCell ref="E29:H29"/>
    <mergeCell ref="G49:H49"/>
    <mergeCell ref="C24:D24"/>
    <mergeCell ref="H7:H8"/>
    <mergeCell ref="B9:E9"/>
    <mergeCell ref="B10:E10"/>
    <mergeCell ref="H11:H12"/>
    <mergeCell ref="B12:E12"/>
    <mergeCell ref="H13:H14"/>
    <mergeCell ref="B14:E14"/>
    <mergeCell ref="B8:E8"/>
    <mergeCell ref="H15:H16"/>
    <mergeCell ref="E21:E22"/>
    <mergeCell ref="F21:F22"/>
    <mergeCell ref="G21:H21"/>
    <mergeCell ref="C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5"/>
  <sheetViews>
    <sheetView tabSelected="1" zoomScale="130" zoomScaleNormal="130" workbookViewId="0">
      <selection activeCell="BC9" sqref="BC9"/>
    </sheetView>
  </sheetViews>
  <sheetFormatPr defaultRowHeight="12.75" x14ac:dyDescent="0.2"/>
  <cols>
    <col min="1" max="1" width="2" style="130" customWidth="1"/>
    <col min="2" max="3" width="1.85546875" style="130" customWidth="1"/>
    <col min="4" max="4" width="1.7109375" style="130" customWidth="1"/>
    <col min="5" max="5" width="0.85546875" style="130" customWidth="1"/>
    <col min="6" max="12" width="1.85546875" style="130" customWidth="1"/>
    <col min="13" max="13" width="1.28515625" style="130" customWidth="1"/>
    <col min="14" max="14" width="1.7109375" style="130" customWidth="1"/>
    <col min="15" max="15" width="1.85546875" style="130" customWidth="1"/>
    <col min="16" max="16" width="1.42578125" style="130" customWidth="1"/>
    <col min="17" max="17" width="1" style="130" customWidth="1"/>
    <col min="18" max="22" width="1.85546875" style="130" customWidth="1"/>
    <col min="23" max="23" width="2" style="130" customWidth="1"/>
    <col min="24" max="28" width="1.85546875" style="130" customWidth="1"/>
    <col min="29" max="29" width="2.140625" style="130" customWidth="1"/>
    <col min="30" max="35" width="1.85546875" style="130" customWidth="1"/>
    <col min="36" max="36" width="8.28515625" style="130" customWidth="1"/>
    <col min="37" max="37" width="2.42578125" style="130" customWidth="1"/>
    <col min="38" max="38" width="1.85546875" style="130" customWidth="1"/>
    <col min="39" max="40" width="2" style="130" customWidth="1"/>
    <col min="41" max="41" width="0.42578125" style="130" customWidth="1"/>
    <col min="42" max="42" width="1.85546875" style="130" customWidth="1"/>
    <col min="43" max="43" width="2" style="130" customWidth="1"/>
    <col min="44" max="44" width="1.7109375" style="130" customWidth="1"/>
    <col min="45" max="45" width="1.5703125" style="130" customWidth="1"/>
    <col min="46" max="46" width="1.85546875" style="130" customWidth="1"/>
    <col min="47" max="47" width="1.5703125" style="130" customWidth="1"/>
    <col min="48" max="48" width="2.140625" style="130" customWidth="1"/>
    <col min="49" max="49" width="2" style="130" customWidth="1"/>
    <col min="50" max="52" width="1.5703125" style="130" customWidth="1"/>
    <col min="53" max="53" width="2" style="130" customWidth="1"/>
    <col min="54" max="54" width="9.140625" style="130" customWidth="1"/>
    <col min="55" max="55" width="67" style="130" customWidth="1"/>
    <col min="56" max="56" width="0" style="130" hidden="1" customWidth="1"/>
    <col min="57" max="16384" width="9.140625" style="130"/>
  </cols>
  <sheetData>
    <row r="1" spans="1:55" x14ac:dyDescent="0.2">
      <c r="AF1" s="130" t="s">
        <v>18</v>
      </c>
      <c r="AG1" s="131" t="s">
        <v>64</v>
      </c>
    </row>
    <row r="2" spans="1:55" x14ac:dyDescent="0.2">
      <c r="AG2" s="131" t="s">
        <v>11</v>
      </c>
      <c r="BC2" s="263" t="str">
        <f>"Покупатель: "&amp;'КС-2'!B9</f>
        <v>Покупатель: Адрес 1</v>
      </c>
    </row>
    <row r="3" spans="1:55" x14ac:dyDescent="0.2">
      <c r="AG3" s="131" t="s">
        <v>65</v>
      </c>
    </row>
    <row r="4" spans="1:55" ht="13.5" thickBot="1" x14ac:dyDescent="0.25">
      <c r="AP4" s="182" t="s">
        <v>13</v>
      </c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</row>
    <row r="5" spans="1:55" x14ac:dyDescent="0.2">
      <c r="AG5" s="183" t="s">
        <v>14</v>
      </c>
      <c r="AH5" s="183"/>
      <c r="AI5" s="183"/>
      <c r="AJ5" s="183"/>
      <c r="AK5" s="183"/>
      <c r="AL5" s="183"/>
      <c r="AM5" s="183"/>
      <c r="AN5" s="183"/>
      <c r="AO5" s="184"/>
      <c r="AP5" s="185" t="s">
        <v>66</v>
      </c>
      <c r="AQ5" s="186"/>
      <c r="AR5" s="186"/>
      <c r="AS5" s="186"/>
      <c r="AT5" s="186"/>
      <c r="AU5" s="186"/>
      <c r="AV5" s="186"/>
      <c r="AW5" s="186"/>
      <c r="AX5" s="186"/>
      <c r="AY5" s="186"/>
      <c r="AZ5" s="186"/>
      <c r="BA5" s="187"/>
    </row>
    <row r="6" spans="1:55" x14ac:dyDescent="0.2">
      <c r="AP6" s="188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90"/>
    </row>
    <row r="7" spans="1:55" ht="12.75" customHeight="1" x14ac:dyDescent="0.2">
      <c r="A7" s="130" t="s">
        <v>17</v>
      </c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1"/>
      <c r="AC7" s="191"/>
      <c r="AD7" s="191"/>
      <c r="AE7" s="191"/>
      <c r="AF7" s="191"/>
      <c r="AG7" s="191"/>
      <c r="AH7" s="191"/>
      <c r="AI7" s="191"/>
      <c r="AJ7" s="191"/>
      <c r="AK7" s="132" t="s">
        <v>16</v>
      </c>
      <c r="AP7" s="188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90"/>
    </row>
    <row r="8" spans="1:55" x14ac:dyDescent="0.2">
      <c r="R8" s="133" t="s">
        <v>67</v>
      </c>
      <c r="AP8" s="175" t="s">
        <v>94</v>
      </c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7"/>
    </row>
    <row r="9" spans="1:55" ht="12.75" customHeight="1" x14ac:dyDescent="0.2">
      <c r="A9" s="130" t="s">
        <v>68</v>
      </c>
      <c r="F9" s="181" t="e">
        <f>'КС-2'!B9:E9</f>
        <v>#VALUE!</v>
      </c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32" t="s">
        <v>16</v>
      </c>
      <c r="AP9" s="178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80"/>
    </row>
    <row r="10" spans="1:55" x14ac:dyDescent="0.2">
      <c r="R10" s="133" t="s">
        <v>67</v>
      </c>
      <c r="AP10" s="188" t="s">
        <v>112</v>
      </c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90"/>
    </row>
    <row r="11" spans="1:55" ht="12.75" customHeight="1" x14ac:dyDescent="0.2">
      <c r="A11" s="130" t="s">
        <v>69</v>
      </c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1"/>
      <c r="AJ11" s="181"/>
      <c r="AK11" s="132" t="s">
        <v>16</v>
      </c>
      <c r="AP11" s="188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90"/>
    </row>
    <row r="12" spans="1:55" x14ac:dyDescent="0.2">
      <c r="R12" s="133" t="s">
        <v>67</v>
      </c>
      <c r="AP12" s="188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90"/>
    </row>
    <row r="13" spans="1:55" x14ac:dyDescent="0.2">
      <c r="A13" s="130" t="s">
        <v>21</v>
      </c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32" t="s">
        <v>16</v>
      </c>
      <c r="AP13" s="188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90"/>
    </row>
    <row r="14" spans="1:55" x14ac:dyDescent="0.2">
      <c r="M14" s="133" t="s">
        <v>70</v>
      </c>
      <c r="AA14" s="132"/>
      <c r="AC14" s="193" t="s">
        <v>24</v>
      </c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93"/>
      <c r="AP14" s="188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90"/>
    </row>
    <row r="15" spans="1:55" x14ac:dyDescent="0.2">
      <c r="Z15" s="132"/>
      <c r="AA15" s="132"/>
      <c r="AB15" s="132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3"/>
      <c r="AN15" s="193"/>
      <c r="AO15" s="193"/>
      <c r="AP15" s="188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90"/>
    </row>
    <row r="16" spans="1:55" x14ac:dyDescent="0.2">
      <c r="AJ16" s="135" t="s">
        <v>71</v>
      </c>
      <c r="AK16" s="194" t="s">
        <v>72</v>
      </c>
      <c r="AL16" s="195"/>
      <c r="AM16" s="195"/>
      <c r="AN16" s="195"/>
      <c r="AO16" s="196"/>
      <c r="AP16" s="197" t="s">
        <v>62</v>
      </c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9"/>
    </row>
    <row r="17" spans="1:53" x14ac:dyDescent="0.2">
      <c r="AJ17" s="132"/>
      <c r="AK17" s="194" t="s">
        <v>73</v>
      </c>
      <c r="AL17" s="195"/>
      <c r="AM17" s="195"/>
      <c r="AN17" s="195"/>
      <c r="AO17" s="196"/>
      <c r="AP17" s="188" t="s">
        <v>95</v>
      </c>
      <c r="AQ17" s="189"/>
      <c r="AR17" s="189"/>
      <c r="AS17" s="189"/>
      <c r="AT17" s="189" t="s">
        <v>96</v>
      </c>
      <c r="AU17" s="189"/>
      <c r="AV17" s="189"/>
      <c r="AW17" s="189"/>
      <c r="AX17" s="189" t="s">
        <v>74</v>
      </c>
      <c r="AY17" s="189"/>
      <c r="AZ17" s="189"/>
      <c r="BA17" s="190"/>
    </row>
    <row r="18" spans="1:53" ht="13.5" thickBot="1" x14ac:dyDescent="0.25">
      <c r="AN18" s="135" t="s">
        <v>28</v>
      </c>
      <c r="AP18" s="200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2"/>
    </row>
    <row r="20" spans="1:53" x14ac:dyDescent="0.2">
      <c r="X20" s="203" t="s">
        <v>29</v>
      </c>
      <c r="Y20" s="203"/>
      <c r="Z20" s="203"/>
      <c r="AA20" s="203"/>
      <c r="AB20" s="203"/>
      <c r="AC20" s="203"/>
      <c r="AD20" s="203"/>
      <c r="AE20" s="203"/>
      <c r="AF20" s="203"/>
      <c r="AG20" s="203" t="s">
        <v>30</v>
      </c>
      <c r="AH20" s="203"/>
      <c r="AI20" s="203"/>
      <c r="AJ20" s="203"/>
      <c r="AK20" s="203"/>
      <c r="AL20" s="203"/>
      <c r="AM20" s="203"/>
      <c r="AN20" s="203"/>
      <c r="AO20" s="203"/>
      <c r="AP20" s="203"/>
      <c r="AR20" s="205" t="s">
        <v>31</v>
      </c>
      <c r="AS20" s="206"/>
      <c r="AT20" s="206"/>
      <c r="AU20" s="206"/>
      <c r="AV20" s="206"/>
      <c r="AW20" s="206"/>
      <c r="AX20" s="206"/>
      <c r="AY20" s="206"/>
      <c r="AZ20" s="206"/>
      <c r="BA20" s="207"/>
    </row>
    <row r="21" spans="1:53" ht="13.5" thickBot="1" x14ac:dyDescent="0.25">
      <c r="X21" s="204"/>
      <c r="Y21" s="204"/>
      <c r="Z21" s="204"/>
      <c r="AA21" s="204"/>
      <c r="AB21" s="204"/>
      <c r="AC21" s="204"/>
      <c r="AD21" s="204"/>
      <c r="AE21" s="204"/>
      <c r="AF21" s="204"/>
      <c r="AG21" s="204"/>
      <c r="AH21" s="204"/>
      <c r="AI21" s="204"/>
      <c r="AJ21" s="204"/>
      <c r="AK21" s="204"/>
      <c r="AL21" s="204"/>
      <c r="AM21" s="204"/>
      <c r="AN21" s="204"/>
      <c r="AO21" s="204"/>
      <c r="AP21" s="204"/>
      <c r="AR21" s="182" t="s">
        <v>32</v>
      </c>
      <c r="AS21" s="182"/>
      <c r="AT21" s="182"/>
      <c r="AU21" s="182"/>
      <c r="AV21" s="182"/>
      <c r="AW21" s="182" t="s">
        <v>33</v>
      </c>
      <c r="AX21" s="182"/>
      <c r="AY21" s="182"/>
      <c r="AZ21" s="182"/>
      <c r="BA21" s="182"/>
    </row>
    <row r="22" spans="1:53" ht="13.5" thickBot="1" x14ac:dyDescent="0.25">
      <c r="R22" s="208" t="s">
        <v>75</v>
      </c>
      <c r="S22" s="208"/>
      <c r="T22" s="208"/>
      <c r="U22" s="208"/>
      <c r="V22" s="208"/>
      <c r="W22" s="209"/>
      <c r="X22" s="210" t="s">
        <v>35</v>
      </c>
      <c r="Y22" s="211"/>
      <c r="Z22" s="211"/>
      <c r="AA22" s="211"/>
      <c r="AB22" s="211"/>
      <c r="AC22" s="211"/>
      <c r="AD22" s="211"/>
      <c r="AE22" s="211"/>
      <c r="AF22" s="211"/>
      <c r="AG22" s="212" t="s">
        <v>76</v>
      </c>
      <c r="AH22" s="212"/>
      <c r="AI22" s="212"/>
      <c r="AJ22" s="212"/>
      <c r="AK22" s="212"/>
      <c r="AL22" s="212"/>
      <c r="AM22" s="212"/>
      <c r="AN22" s="212"/>
      <c r="AO22" s="212"/>
      <c r="AP22" s="213"/>
      <c r="AR22" s="214" t="s">
        <v>77</v>
      </c>
      <c r="AS22" s="215"/>
      <c r="AT22" s="215"/>
      <c r="AU22" s="215"/>
      <c r="AV22" s="215"/>
      <c r="AW22" s="215" t="s">
        <v>76</v>
      </c>
      <c r="AX22" s="215"/>
      <c r="AY22" s="215"/>
      <c r="AZ22" s="215"/>
      <c r="BA22" s="216"/>
    </row>
    <row r="23" spans="1:53" x14ac:dyDescent="0.2">
      <c r="K23" s="136" t="s">
        <v>78</v>
      </c>
    </row>
    <row r="25" spans="1:53" x14ac:dyDescent="0.2">
      <c r="A25" s="221" t="s">
        <v>79</v>
      </c>
      <c r="B25" s="222"/>
      <c r="C25" s="223"/>
      <c r="D25" s="220" t="s">
        <v>80</v>
      </c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03" t="s">
        <v>13</v>
      </c>
      <c r="AB25" s="203"/>
      <c r="AC25" s="203"/>
      <c r="AD25" s="203"/>
      <c r="AE25" s="227" t="s">
        <v>81</v>
      </c>
      <c r="AF25" s="227"/>
      <c r="AG25" s="227"/>
      <c r="AH25" s="227"/>
      <c r="AI25" s="227"/>
      <c r="AJ25" s="227"/>
      <c r="AK25" s="227"/>
      <c r="AL25" s="227"/>
      <c r="AM25" s="227"/>
      <c r="AN25" s="227"/>
      <c r="AO25" s="227"/>
      <c r="AP25" s="227"/>
      <c r="AQ25" s="227"/>
      <c r="AR25" s="227"/>
      <c r="AS25" s="227"/>
      <c r="AT25" s="227"/>
      <c r="AU25" s="227"/>
      <c r="AV25" s="227"/>
      <c r="AW25" s="227"/>
      <c r="AX25" s="227"/>
      <c r="AY25" s="227"/>
      <c r="AZ25" s="227"/>
      <c r="BA25" s="227"/>
    </row>
    <row r="26" spans="1:53" x14ac:dyDescent="0.2">
      <c r="A26" s="224"/>
      <c r="B26" s="225"/>
      <c r="C26" s="226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03"/>
      <c r="AB26" s="203"/>
      <c r="AC26" s="203"/>
      <c r="AD26" s="203"/>
      <c r="AE26" s="220" t="s">
        <v>82</v>
      </c>
      <c r="AF26" s="220"/>
      <c r="AG26" s="220"/>
      <c r="AH26" s="220"/>
      <c r="AI26" s="220"/>
      <c r="AJ26" s="220"/>
      <c r="AK26" s="220"/>
      <c r="AL26" s="220" t="s">
        <v>83</v>
      </c>
      <c r="AM26" s="220"/>
      <c r="AN26" s="220"/>
      <c r="AO26" s="220"/>
      <c r="AP26" s="220"/>
      <c r="AQ26" s="220"/>
      <c r="AR26" s="220"/>
      <c r="AS26" s="220"/>
      <c r="AT26" s="220" t="s">
        <v>84</v>
      </c>
      <c r="AU26" s="220"/>
      <c r="AV26" s="220"/>
      <c r="AW26" s="220"/>
      <c r="AX26" s="220"/>
      <c r="AY26" s="220"/>
      <c r="AZ26" s="220"/>
      <c r="BA26" s="220"/>
    </row>
    <row r="27" spans="1:53" s="137" customFormat="1" x14ac:dyDescent="0.2">
      <c r="A27" s="203">
        <v>1</v>
      </c>
      <c r="B27" s="203"/>
      <c r="C27" s="203"/>
      <c r="D27" s="203">
        <v>2</v>
      </c>
      <c r="E27" s="203"/>
      <c r="F27" s="203"/>
      <c r="G27" s="203"/>
      <c r="H27" s="203"/>
      <c r="I27" s="203"/>
      <c r="J27" s="203"/>
      <c r="K27" s="203"/>
      <c r="L27" s="203"/>
      <c r="M27" s="203"/>
      <c r="N27" s="203"/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4">
        <v>3</v>
      </c>
      <c r="AB27" s="204"/>
      <c r="AC27" s="204"/>
      <c r="AD27" s="204"/>
      <c r="AE27" s="204">
        <v>4</v>
      </c>
      <c r="AF27" s="204"/>
      <c r="AG27" s="204"/>
      <c r="AH27" s="204"/>
      <c r="AI27" s="204"/>
      <c r="AJ27" s="204"/>
      <c r="AK27" s="204"/>
      <c r="AL27" s="204">
        <v>5</v>
      </c>
      <c r="AM27" s="204"/>
      <c r="AN27" s="204"/>
      <c r="AO27" s="204"/>
      <c r="AP27" s="204"/>
      <c r="AQ27" s="204"/>
      <c r="AR27" s="204"/>
      <c r="AS27" s="204"/>
      <c r="AT27" s="204">
        <v>6</v>
      </c>
      <c r="AU27" s="204"/>
      <c r="AV27" s="204"/>
      <c r="AW27" s="204"/>
      <c r="AX27" s="204"/>
      <c r="AY27" s="204"/>
      <c r="AZ27" s="204"/>
      <c r="BA27" s="204"/>
    </row>
    <row r="28" spans="1:53" x14ac:dyDescent="0.2">
      <c r="A28" s="228"/>
      <c r="B28" s="228"/>
      <c r="C28" s="228"/>
      <c r="D28" s="229" t="s">
        <v>85</v>
      </c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  <c r="Z28" s="230"/>
      <c r="AA28" s="189"/>
      <c r="AB28" s="189"/>
      <c r="AC28" s="189"/>
      <c r="AD28" s="189"/>
      <c r="AE28" s="217">
        <f>AE31</f>
        <v>366734.32542372891</v>
      </c>
      <c r="AF28" s="217"/>
      <c r="AG28" s="217"/>
      <c r="AH28" s="217"/>
      <c r="AI28" s="217"/>
      <c r="AJ28" s="217"/>
      <c r="AK28" s="217"/>
      <c r="AL28" s="217">
        <f>AL31</f>
        <v>366734.32542372891</v>
      </c>
      <c r="AM28" s="217"/>
      <c r="AN28" s="217"/>
      <c r="AO28" s="217"/>
      <c r="AP28" s="217"/>
      <c r="AQ28" s="217"/>
      <c r="AR28" s="217"/>
      <c r="AS28" s="217"/>
      <c r="AT28" s="217">
        <f>AT31</f>
        <v>366734.32542372891</v>
      </c>
      <c r="AU28" s="217"/>
      <c r="AV28" s="217"/>
      <c r="AW28" s="217"/>
      <c r="AX28" s="217"/>
      <c r="AY28" s="217"/>
      <c r="AZ28" s="217"/>
      <c r="BA28" s="217"/>
    </row>
    <row r="29" spans="1:53" x14ac:dyDescent="0.2">
      <c r="A29" s="228"/>
      <c r="B29" s="228"/>
      <c r="C29" s="228"/>
      <c r="D29" s="218" t="s">
        <v>86</v>
      </c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189"/>
      <c r="AB29" s="189"/>
      <c r="AC29" s="189"/>
      <c r="AD29" s="189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7"/>
      <c r="AQ29" s="217"/>
      <c r="AR29" s="217"/>
      <c r="AS29" s="217"/>
      <c r="AT29" s="217"/>
      <c r="AU29" s="217"/>
      <c r="AV29" s="217"/>
      <c r="AW29" s="217"/>
      <c r="AX29" s="217"/>
      <c r="AY29" s="217"/>
      <c r="AZ29" s="217"/>
      <c r="BA29" s="217"/>
    </row>
    <row r="30" spans="1:53" x14ac:dyDescent="0.2">
      <c r="A30" s="228"/>
      <c r="B30" s="228"/>
      <c r="C30" s="228"/>
      <c r="D30" s="138"/>
      <c r="E30" s="234" t="s">
        <v>87</v>
      </c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189"/>
      <c r="AB30" s="189"/>
      <c r="AC30" s="189"/>
      <c r="AD30" s="189"/>
      <c r="AE30" s="228"/>
      <c r="AF30" s="228"/>
      <c r="AG30" s="228"/>
      <c r="AH30" s="228"/>
      <c r="AI30" s="228"/>
      <c r="AJ30" s="228"/>
      <c r="AK30" s="228"/>
      <c r="AL30" s="228"/>
      <c r="AM30" s="228"/>
      <c r="AN30" s="228"/>
      <c r="AO30" s="228"/>
      <c r="AP30" s="228"/>
      <c r="AQ30" s="228"/>
      <c r="AR30" s="228"/>
      <c r="AS30" s="228"/>
      <c r="AT30" s="228"/>
      <c r="AU30" s="228"/>
      <c r="AV30" s="228"/>
      <c r="AW30" s="228"/>
      <c r="AX30" s="228"/>
      <c r="AY30" s="228"/>
      <c r="AZ30" s="228"/>
      <c r="BA30" s="228"/>
    </row>
    <row r="31" spans="1:53" s="134" customFormat="1" ht="30.75" customHeight="1" x14ac:dyDescent="0.2">
      <c r="A31" s="205"/>
      <c r="B31" s="206"/>
      <c r="C31" s="207"/>
      <c r="D31" s="138"/>
      <c r="E31" s="235" t="s">
        <v>111</v>
      </c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6"/>
      <c r="AA31" s="189"/>
      <c r="AB31" s="189"/>
      <c r="AC31" s="189"/>
      <c r="AD31" s="189"/>
      <c r="AE31" s="237">
        <f>AL31</f>
        <v>366734.32542372891</v>
      </c>
      <c r="AF31" s="238"/>
      <c r="AG31" s="238"/>
      <c r="AH31" s="238"/>
      <c r="AI31" s="238"/>
      <c r="AJ31" s="238"/>
      <c r="AK31" s="239"/>
      <c r="AL31" s="240">
        <f>AT31</f>
        <v>366734.32542372891</v>
      </c>
      <c r="AM31" s="241"/>
      <c r="AN31" s="241"/>
      <c r="AO31" s="241"/>
      <c r="AP31" s="241"/>
      <c r="AQ31" s="241"/>
      <c r="AR31" s="241"/>
      <c r="AS31" s="242"/>
      <c r="AT31" s="231">
        <f>'КС-2'!H43/1.18</f>
        <v>366734.32542372891</v>
      </c>
      <c r="AU31" s="232"/>
      <c r="AV31" s="232"/>
      <c r="AW31" s="232"/>
      <c r="AX31" s="232"/>
      <c r="AY31" s="232"/>
      <c r="AZ31" s="232"/>
      <c r="BA31" s="233"/>
    </row>
    <row r="32" spans="1:53" x14ac:dyDescent="0.2">
      <c r="AS32" s="135" t="s">
        <v>88</v>
      </c>
      <c r="AT32" s="237">
        <f>AT28</f>
        <v>366734.32542372891</v>
      </c>
      <c r="AU32" s="238"/>
      <c r="AV32" s="238"/>
      <c r="AW32" s="238"/>
      <c r="AX32" s="238"/>
      <c r="AY32" s="238"/>
      <c r="AZ32" s="238"/>
      <c r="BA32" s="239"/>
    </row>
    <row r="33" spans="1:53" x14ac:dyDescent="0.2">
      <c r="AS33" s="135" t="s">
        <v>89</v>
      </c>
      <c r="AT33" s="237">
        <f>AT32*0.18</f>
        <v>66012.178576271195</v>
      </c>
      <c r="AU33" s="238"/>
      <c r="AV33" s="238"/>
      <c r="AW33" s="238"/>
      <c r="AX33" s="238"/>
      <c r="AY33" s="238"/>
      <c r="AZ33" s="238"/>
      <c r="BA33" s="239"/>
    </row>
    <row r="34" spans="1:53" s="136" customFormat="1" x14ac:dyDescent="0.2">
      <c r="AS34" s="139" t="s">
        <v>90</v>
      </c>
      <c r="AT34" s="246">
        <f>SUM(AT32:BA33)</f>
        <v>432746.50400000007</v>
      </c>
      <c r="AU34" s="247"/>
      <c r="AV34" s="247"/>
      <c r="AW34" s="247"/>
      <c r="AX34" s="247"/>
      <c r="AY34" s="247"/>
      <c r="AZ34" s="247"/>
      <c r="BA34" s="248"/>
    </row>
    <row r="35" spans="1:53" s="136" customFormat="1" x14ac:dyDescent="0.2">
      <c r="AH35" s="249" t="s">
        <v>97</v>
      </c>
      <c r="AI35" s="250"/>
      <c r="AJ35" s="250"/>
      <c r="AK35" s="250"/>
      <c r="AL35" s="250"/>
      <c r="AM35" s="250"/>
      <c r="AN35" s="250"/>
      <c r="AO35" s="250"/>
      <c r="AP35" s="250"/>
      <c r="AQ35" s="250"/>
      <c r="AR35" s="250"/>
      <c r="AS35" s="251"/>
      <c r="AT35" s="246">
        <f>AT34/100*30</f>
        <v>129823.95120000002</v>
      </c>
      <c r="AU35" s="252"/>
      <c r="AV35" s="252"/>
      <c r="AW35" s="252"/>
      <c r="AX35" s="252"/>
      <c r="AY35" s="252"/>
      <c r="AZ35" s="252"/>
      <c r="BA35" s="253"/>
    </row>
    <row r="36" spans="1:53" x14ac:dyDescent="0.2">
      <c r="AH36" s="249" t="s">
        <v>91</v>
      </c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54"/>
      <c r="AT36" s="246">
        <f>AT34-AT35</f>
        <v>302922.55280000006</v>
      </c>
      <c r="AU36" s="255"/>
      <c r="AV36" s="255"/>
      <c r="AW36" s="255"/>
      <c r="AX36" s="255"/>
      <c r="AY36" s="255"/>
      <c r="AZ36" s="255"/>
      <c r="BA36" s="256"/>
    </row>
    <row r="37" spans="1:53" x14ac:dyDescent="0.2">
      <c r="AH37" s="139"/>
      <c r="AI37" s="139"/>
      <c r="AJ37" s="139"/>
      <c r="AK37" s="139"/>
      <c r="AL37" s="139"/>
      <c r="AM37" s="139"/>
      <c r="AN37" s="139"/>
      <c r="AO37" s="139"/>
      <c r="AP37" s="139"/>
      <c r="AQ37" s="139"/>
      <c r="AR37" s="139"/>
      <c r="AS37" s="140"/>
      <c r="AT37" s="141"/>
      <c r="AU37" s="142"/>
      <c r="AV37" s="142"/>
      <c r="AW37" s="142"/>
      <c r="AX37" s="142"/>
      <c r="AY37" s="142"/>
      <c r="AZ37" s="142"/>
      <c r="BA37" s="142"/>
    </row>
    <row r="38" spans="1:53" x14ac:dyDescent="0.2">
      <c r="A38" s="130" t="s">
        <v>68</v>
      </c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Y38" s="258"/>
      <c r="Z38" s="258"/>
      <c r="AA38" s="258"/>
      <c r="AB38" s="258"/>
      <c r="AC38" s="258"/>
      <c r="AD38" s="258"/>
      <c r="AE38" s="258"/>
      <c r="AF38" s="258"/>
      <c r="AG38" s="258"/>
      <c r="AH38" s="258"/>
      <c r="AJ38" s="259"/>
      <c r="AK38" s="260"/>
      <c r="AL38" s="260"/>
      <c r="AM38" s="260"/>
      <c r="AN38" s="260"/>
      <c r="AO38" s="260"/>
      <c r="AP38" s="260"/>
      <c r="AQ38" s="260"/>
      <c r="AR38" s="260"/>
      <c r="AS38" s="260"/>
      <c r="AT38" s="260"/>
      <c r="AU38" s="260"/>
      <c r="AV38" s="260"/>
      <c r="AW38" s="260"/>
      <c r="AX38" s="260"/>
      <c r="AY38" s="260"/>
      <c r="AZ38" s="260"/>
      <c r="BA38" s="260"/>
    </row>
    <row r="39" spans="1:53" x14ac:dyDescent="0.2">
      <c r="A39" s="243" t="s">
        <v>110</v>
      </c>
      <c r="B39" s="243"/>
      <c r="C39" s="243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244" t="s">
        <v>41</v>
      </c>
      <c r="O39" s="244"/>
      <c r="P39" s="244"/>
      <c r="Q39" s="244"/>
      <c r="R39" s="244"/>
      <c r="S39" s="244"/>
      <c r="T39" s="244"/>
      <c r="U39" s="244"/>
      <c r="V39" s="244"/>
      <c r="W39" s="244"/>
      <c r="X39" s="143"/>
      <c r="Y39" s="244" t="s">
        <v>42</v>
      </c>
      <c r="Z39" s="244"/>
      <c r="AA39" s="244"/>
      <c r="AB39" s="244"/>
      <c r="AC39" s="244"/>
      <c r="AD39" s="244"/>
      <c r="AE39" s="244"/>
      <c r="AF39" s="244"/>
      <c r="AG39" s="244"/>
      <c r="AH39" s="244"/>
      <c r="AI39" s="143"/>
      <c r="AJ39" s="245" t="s">
        <v>92</v>
      </c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</row>
    <row r="40" spans="1:53" x14ac:dyDescent="0.2">
      <c r="A40" s="144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3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3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</row>
    <row r="41" spans="1:53" x14ac:dyDescent="0.2">
      <c r="A41" s="130" t="s">
        <v>44</v>
      </c>
    </row>
    <row r="42" spans="1:53" ht="12.75" customHeight="1" x14ac:dyDescent="0.2"/>
    <row r="43" spans="1:53" x14ac:dyDescent="0.2">
      <c r="A43" s="130" t="s">
        <v>69</v>
      </c>
      <c r="N43" s="257" t="s">
        <v>93</v>
      </c>
      <c r="O43" s="257"/>
      <c r="P43" s="257"/>
      <c r="Q43" s="257"/>
      <c r="R43" s="257"/>
      <c r="S43" s="257"/>
      <c r="T43" s="257"/>
      <c r="U43" s="257"/>
      <c r="V43" s="257"/>
      <c r="W43" s="257"/>
      <c r="Y43" s="258"/>
      <c r="Z43" s="258"/>
      <c r="AA43" s="258"/>
      <c r="AB43" s="258"/>
      <c r="AC43" s="258"/>
      <c r="AD43" s="258"/>
      <c r="AE43" s="258"/>
      <c r="AF43" s="258"/>
      <c r="AG43" s="258"/>
      <c r="AH43" s="258"/>
      <c r="AJ43" s="258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</row>
    <row r="44" spans="1:53" x14ac:dyDescent="0.2">
      <c r="A44" s="262" t="s">
        <v>110</v>
      </c>
      <c r="B44" s="262"/>
      <c r="C44" s="262"/>
      <c r="D44" s="262"/>
      <c r="E44" s="262"/>
      <c r="F44" s="262"/>
      <c r="G44" s="262"/>
      <c r="H44" s="262"/>
      <c r="I44" s="262"/>
      <c r="J44" s="262"/>
      <c r="K44" s="262"/>
      <c r="L44" s="262"/>
      <c r="M44" s="262"/>
      <c r="N44" s="244" t="s">
        <v>41</v>
      </c>
      <c r="O44" s="244"/>
      <c r="P44" s="244"/>
      <c r="Q44" s="244"/>
      <c r="R44" s="244"/>
      <c r="S44" s="244"/>
      <c r="T44" s="244"/>
      <c r="U44" s="244"/>
      <c r="V44" s="244"/>
      <c r="W44" s="244"/>
      <c r="X44" s="146"/>
      <c r="Y44" s="244" t="s">
        <v>42</v>
      </c>
      <c r="Z44" s="244"/>
      <c r="AA44" s="244"/>
      <c r="AB44" s="244"/>
      <c r="AC44" s="244"/>
      <c r="AD44" s="244"/>
      <c r="AE44" s="244"/>
      <c r="AF44" s="244"/>
      <c r="AG44" s="244"/>
      <c r="AH44" s="244"/>
      <c r="AI44" s="143"/>
      <c r="AJ44" s="244" t="s">
        <v>92</v>
      </c>
      <c r="AK44" s="244"/>
      <c r="AL44" s="244"/>
      <c r="AM44" s="244"/>
      <c r="AN44" s="244"/>
      <c r="AO44" s="244"/>
      <c r="AP44" s="244"/>
      <c r="AQ44" s="244"/>
      <c r="AR44" s="244"/>
      <c r="AS44" s="244"/>
      <c r="AT44" s="244"/>
      <c r="AU44" s="244"/>
      <c r="AV44" s="244"/>
      <c r="AW44" s="244"/>
      <c r="AX44" s="244"/>
      <c r="AY44" s="244"/>
      <c r="AZ44" s="244"/>
      <c r="BA44" s="244"/>
    </row>
    <row r="45" spans="1:53" x14ac:dyDescent="0.2">
      <c r="A45" s="130" t="s">
        <v>44</v>
      </c>
    </row>
  </sheetData>
  <mergeCells count="83">
    <mergeCell ref="N43:W43"/>
    <mergeCell ref="Y43:AH43"/>
    <mergeCell ref="AJ43:BA43"/>
    <mergeCell ref="A44:M44"/>
    <mergeCell ref="N44:W44"/>
    <mergeCell ref="Y44:AH44"/>
    <mergeCell ref="AJ44:BA44"/>
    <mergeCell ref="A39:M39"/>
    <mergeCell ref="N39:W39"/>
    <mergeCell ref="Y39:AH39"/>
    <mergeCell ref="AJ39:BA39"/>
    <mergeCell ref="AT32:BA32"/>
    <mergeCell ref="AT33:BA33"/>
    <mergeCell ref="AT34:BA34"/>
    <mergeCell ref="AH35:AS35"/>
    <mergeCell ref="AT35:BA35"/>
    <mergeCell ref="AH36:AS36"/>
    <mergeCell ref="AT36:BA36"/>
    <mergeCell ref="N38:W38"/>
    <mergeCell ref="Y38:AH38"/>
    <mergeCell ref="AJ38:BA38"/>
    <mergeCell ref="A31:C31"/>
    <mergeCell ref="E31:Z31"/>
    <mergeCell ref="AA31:AD31"/>
    <mergeCell ref="AE31:AK31"/>
    <mergeCell ref="AL31:AS31"/>
    <mergeCell ref="A30:C30"/>
    <mergeCell ref="E30:Z30"/>
    <mergeCell ref="AA30:AD30"/>
    <mergeCell ref="AE30:AK30"/>
    <mergeCell ref="AL30:AS30"/>
    <mergeCell ref="D28:Z28"/>
    <mergeCell ref="AA28:AD29"/>
    <mergeCell ref="AE28:AK29"/>
    <mergeCell ref="AL28:AS29"/>
    <mergeCell ref="AT31:BA31"/>
    <mergeCell ref="AT30:BA30"/>
    <mergeCell ref="AT28:BA29"/>
    <mergeCell ref="D29:Z29"/>
    <mergeCell ref="AL26:AS26"/>
    <mergeCell ref="AT26:BA26"/>
    <mergeCell ref="A27:C27"/>
    <mergeCell ref="D27:Z27"/>
    <mergeCell ref="AA27:AD27"/>
    <mergeCell ref="AE27:AK27"/>
    <mergeCell ref="AL27:AS27"/>
    <mergeCell ref="AT27:BA27"/>
    <mergeCell ref="A25:C26"/>
    <mergeCell ref="D25:Z26"/>
    <mergeCell ref="AA25:AD26"/>
    <mergeCell ref="AE25:BA25"/>
    <mergeCell ref="AE26:AK26"/>
    <mergeCell ref="A28:C29"/>
    <mergeCell ref="R22:W22"/>
    <mergeCell ref="X22:AF22"/>
    <mergeCell ref="AG22:AP22"/>
    <mergeCell ref="AR22:AV22"/>
    <mergeCell ref="AW22:BA22"/>
    <mergeCell ref="AP18:BA18"/>
    <mergeCell ref="X20:AF21"/>
    <mergeCell ref="AG20:AP21"/>
    <mergeCell ref="AR20:BA20"/>
    <mergeCell ref="AR21:AV21"/>
    <mergeCell ref="AW21:BA21"/>
    <mergeCell ref="AK16:AO16"/>
    <mergeCell ref="AP16:BA16"/>
    <mergeCell ref="AK17:AO17"/>
    <mergeCell ref="AP17:AS17"/>
    <mergeCell ref="AT17:AW17"/>
    <mergeCell ref="AX17:BA17"/>
    <mergeCell ref="AP10:BA11"/>
    <mergeCell ref="AP12:BA13"/>
    <mergeCell ref="E13:AJ13"/>
    <mergeCell ref="AC14:AO15"/>
    <mergeCell ref="AP14:BA15"/>
    <mergeCell ref="G11:AJ11"/>
    <mergeCell ref="AP8:BA9"/>
    <mergeCell ref="F9:AJ9"/>
    <mergeCell ref="AP4:BA4"/>
    <mergeCell ref="AG5:AO5"/>
    <mergeCell ref="AP5:BA5"/>
    <mergeCell ref="AP6:BA7"/>
    <mergeCell ref="F7:A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КС-2</vt:lpstr>
      <vt:lpstr>КС-3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СВЕТИК</dc:creator>
  <cp:lastModifiedBy>Гусев Александр Валентинович</cp:lastModifiedBy>
  <cp:lastPrinted>2013-06-17T08:32:25Z</cp:lastPrinted>
  <dcterms:created xsi:type="dcterms:W3CDTF">2011-03-16T09:47:04Z</dcterms:created>
  <dcterms:modified xsi:type="dcterms:W3CDTF">2013-06-28T10:40:37Z</dcterms:modified>
</cp:coreProperties>
</file>