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xr:revisionPtr revIDLastSave="0" documentId="13_ncr:1_{1D7DED39-4130-43BA-82F8-55CDAE29001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Данные" sheetId="1" r:id="rId1"/>
  </sheets>
  <externalReferences>
    <externalReference r:id="rId2"/>
  </externalReferences>
  <definedNames>
    <definedName name="_xlnm._FilterDatabase" localSheetId="0" hidden="1">Данные!$A$2:$P$42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1" l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3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" i="1"/>
  <c r="K5" i="1"/>
  <c r="K3" i="1"/>
  <c r="I9" i="1"/>
  <c r="I8" i="1"/>
  <c r="J8" i="1" s="1"/>
  <c r="I3" i="1"/>
  <c r="J3" i="1" s="1"/>
  <c r="I4" i="1"/>
  <c r="J4" i="1" s="1"/>
  <c r="I42" i="1"/>
  <c r="J42" i="1" s="1"/>
  <c r="G42" i="1"/>
  <c r="C42" i="1"/>
  <c r="H42" i="1" s="1"/>
  <c r="I41" i="1"/>
  <c r="J41" i="1" s="1"/>
  <c r="G41" i="1"/>
  <c r="C41" i="1"/>
  <c r="H41" i="1" s="1"/>
  <c r="I40" i="1"/>
  <c r="J40" i="1" s="1"/>
  <c r="G40" i="1"/>
  <c r="C40" i="1"/>
  <c r="H40" i="1" s="1"/>
  <c r="I39" i="1"/>
  <c r="J39" i="1" s="1"/>
  <c r="G39" i="1"/>
  <c r="C39" i="1"/>
  <c r="H39" i="1" s="1"/>
  <c r="I38" i="1"/>
  <c r="J38" i="1" s="1"/>
  <c r="G38" i="1"/>
  <c r="C38" i="1"/>
  <c r="H38" i="1" s="1"/>
  <c r="I37" i="1"/>
  <c r="J37" i="1" s="1"/>
  <c r="G37" i="1"/>
  <c r="C37" i="1"/>
  <c r="H37" i="1" s="1"/>
  <c r="I36" i="1"/>
  <c r="J36" i="1" s="1"/>
  <c r="G36" i="1"/>
  <c r="C36" i="1"/>
  <c r="H36" i="1" s="1"/>
  <c r="I35" i="1"/>
  <c r="J35" i="1" s="1"/>
  <c r="G35" i="1"/>
  <c r="C35" i="1"/>
  <c r="H35" i="1" s="1"/>
  <c r="I34" i="1"/>
  <c r="J34" i="1" s="1"/>
  <c r="G34" i="1"/>
  <c r="C34" i="1"/>
  <c r="H34" i="1" s="1"/>
  <c r="I33" i="1"/>
  <c r="J33" i="1" s="1"/>
  <c r="G33" i="1"/>
  <c r="C33" i="1"/>
  <c r="H33" i="1" s="1"/>
  <c r="I32" i="1"/>
  <c r="J32" i="1" s="1"/>
  <c r="G32" i="1"/>
  <c r="C32" i="1"/>
  <c r="H32" i="1" s="1"/>
  <c r="I31" i="1"/>
  <c r="J31" i="1" s="1"/>
  <c r="G31" i="1"/>
  <c r="C31" i="1"/>
  <c r="H31" i="1" s="1"/>
  <c r="I30" i="1"/>
  <c r="J30" i="1" s="1"/>
  <c r="G30" i="1"/>
  <c r="C30" i="1"/>
  <c r="H30" i="1" s="1"/>
  <c r="I29" i="1"/>
  <c r="J29" i="1" s="1"/>
  <c r="G29" i="1"/>
  <c r="C29" i="1"/>
  <c r="H29" i="1" s="1"/>
  <c r="I28" i="1"/>
  <c r="J28" i="1" s="1"/>
  <c r="G28" i="1"/>
  <c r="C28" i="1"/>
  <c r="H28" i="1" s="1"/>
  <c r="I27" i="1"/>
  <c r="J27" i="1" s="1"/>
  <c r="G27" i="1"/>
  <c r="C27" i="1"/>
  <c r="H27" i="1" s="1"/>
  <c r="I26" i="1"/>
  <c r="J26" i="1" s="1"/>
  <c r="G26" i="1"/>
  <c r="C26" i="1"/>
  <c r="H26" i="1" s="1"/>
  <c r="I25" i="1"/>
  <c r="J25" i="1" s="1"/>
  <c r="G25" i="1"/>
  <c r="C25" i="1"/>
  <c r="H25" i="1" s="1"/>
  <c r="I24" i="1"/>
  <c r="J24" i="1" s="1"/>
  <c r="G24" i="1"/>
  <c r="C24" i="1"/>
  <c r="H24" i="1" s="1"/>
  <c r="I23" i="1"/>
  <c r="J23" i="1" s="1"/>
  <c r="G23" i="1"/>
  <c r="C23" i="1"/>
  <c r="H23" i="1" s="1"/>
  <c r="I22" i="1"/>
  <c r="J22" i="1" s="1"/>
  <c r="G22" i="1"/>
  <c r="C22" i="1"/>
  <c r="H22" i="1" s="1"/>
  <c r="I21" i="1"/>
  <c r="J21" i="1" s="1"/>
  <c r="G21" i="1"/>
  <c r="C21" i="1"/>
  <c r="H21" i="1" s="1"/>
  <c r="I20" i="1"/>
  <c r="J20" i="1" s="1"/>
  <c r="G20" i="1"/>
  <c r="C20" i="1"/>
  <c r="H20" i="1" s="1"/>
  <c r="I19" i="1"/>
  <c r="J19" i="1" s="1"/>
  <c r="G19" i="1"/>
  <c r="C19" i="1"/>
  <c r="H19" i="1" s="1"/>
  <c r="I18" i="1"/>
  <c r="J18" i="1" s="1"/>
  <c r="H18" i="1"/>
  <c r="G18" i="1"/>
  <c r="C18" i="1"/>
  <c r="I17" i="1"/>
  <c r="J17" i="1" s="1"/>
  <c r="H17" i="1"/>
  <c r="G17" i="1"/>
  <c r="C17" i="1"/>
  <c r="I16" i="1"/>
  <c r="J16" i="1" s="1"/>
  <c r="H16" i="1"/>
  <c r="G16" i="1"/>
  <c r="C16" i="1"/>
  <c r="I15" i="1"/>
  <c r="J15" i="1" s="1"/>
  <c r="H15" i="1"/>
  <c r="G15" i="1"/>
  <c r="C15" i="1"/>
  <c r="I14" i="1"/>
  <c r="J14" i="1" s="1"/>
  <c r="G14" i="1"/>
  <c r="C14" i="1"/>
  <c r="H14" i="1" s="1"/>
  <c r="I13" i="1"/>
  <c r="J13" i="1" s="1"/>
  <c r="G13" i="1"/>
  <c r="C13" i="1"/>
  <c r="H13" i="1" s="1"/>
  <c r="I12" i="1"/>
  <c r="J12" i="1" s="1"/>
  <c r="G12" i="1"/>
  <c r="C12" i="1"/>
  <c r="H12" i="1" s="1"/>
  <c r="I11" i="1"/>
  <c r="J11" i="1" s="1"/>
  <c r="G11" i="1"/>
  <c r="C11" i="1"/>
  <c r="H11" i="1" s="1"/>
  <c r="I10" i="1"/>
  <c r="J10" i="1" s="1"/>
  <c r="G10" i="1"/>
  <c r="C10" i="1"/>
  <c r="H10" i="1" s="1"/>
  <c r="J9" i="1"/>
  <c r="G9" i="1"/>
  <c r="C9" i="1"/>
  <c r="H9" i="1" s="1"/>
  <c r="G8" i="1"/>
  <c r="C8" i="1"/>
  <c r="H8" i="1" s="1"/>
  <c r="I7" i="1"/>
  <c r="J7" i="1" s="1"/>
  <c r="G7" i="1"/>
  <c r="C7" i="1"/>
  <c r="H7" i="1" s="1"/>
  <c r="I6" i="1"/>
  <c r="J6" i="1" s="1"/>
  <c r="G6" i="1"/>
  <c r="C6" i="1"/>
  <c r="H6" i="1" s="1"/>
  <c r="I5" i="1"/>
  <c r="J5" i="1" s="1"/>
  <c r="G5" i="1"/>
  <c r="C5" i="1"/>
  <c r="H5" i="1" s="1"/>
  <c r="H4" i="1"/>
  <c r="G4" i="1"/>
  <c r="C4" i="1"/>
  <c r="H3" i="1"/>
  <c r="G3" i="1"/>
  <c r="C3" i="1"/>
</calcChain>
</file>

<file path=xl/sharedStrings.xml><?xml version="1.0" encoding="utf-8"?>
<sst xmlns="http://schemas.openxmlformats.org/spreadsheetml/2006/main" count="114" uniqueCount="37">
  <si>
    <t>Норма по часам</t>
  </si>
  <si>
    <t>№</t>
  </si>
  <si>
    <t>Дата</t>
  </si>
  <si>
    <t>День недели</t>
  </si>
  <si>
    <t>Проект</t>
  </si>
  <si>
    <t>Часы затрачено</t>
  </si>
  <si>
    <t>Сотрудник (ФИО)</t>
  </si>
  <si>
    <t>Дата2</t>
  </si>
  <si>
    <t>Статус</t>
  </si>
  <si>
    <t>Переработка</t>
  </si>
  <si>
    <t>Норма</t>
  </si>
  <si>
    <t>выходной</t>
  </si>
  <si>
    <t>праздник</t>
  </si>
  <si>
    <t>Проект 1</t>
  </si>
  <si>
    <t>Проект 2</t>
  </si>
  <si>
    <t>Проект 3</t>
  </si>
  <si>
    <t>Проект 4</t>
  </si>
  <si>
    <t>Проект 5</t>
  </si>
  <si>
    <t>Проект 6</t>
  </si>
  <si>
    <t>Проект 7</t>
  </si>
  <si>
    <t>Проект 8</t>
  </si>
  <si>
    <t>Проект 9</t>
  </si>
  <si>
    <t>Проект 10</t>
  </si>
  <si>
    <t>Проект 11</t>
  </si>
  <si>
    <t>Проект 12</t>
  </si>
  <si>
    <t>Проект 13</t>
  </si>
  <si>
    <t>Проект 14</t>
  </si>
  <si>
    <t>Проект 15</t>
  </si>
  <si>
    <t>Сотрудник 1</t>
  </si>
  <si>
    <t>Я попробовала в К3, но не получается</t>
  </si>
  <si>
    <t>=ЕСЛИ(И(ИЛИ(A3="праздник";A3="выходной");E3;0);ЕСЛИ(И(ИЛИ(A3&lt;&gt;"праздник";A3&lt;&gt;"выходной");E3&gt;8;E3-$E$1);0))</t>
  </si>
  <si>
    <t>1.</t>
  </si>
  <si>
    <t>2.</t>
  </si>
  <si>
    <t>связанный вопрос</t>
  </si>
  <si>
    <r>
      <t xml:space="preserve">если сотрудник </t>
    </r>
    <r>
      <rPr>
        <u/>
        <sz val="11"/>
        <color theme="1"/>
        <rFont val="Calibri"/>
        <family val="2"/>
        <charset val="204"/>
        <scheme val="minor"/>
      </rPr>
      <t>в один день отработал на 2-х проектах</t>
    </r>
    <r>
      <rPr>
        <sz val="11"/>
        <color theme="1"/>
        <rFont val="Calibri"/>
        <family val="2"/>
        <charset val="204"/>
        <scheme val="minor"/>
      </rPr>
      <t>, например, 8 часов на проекте 3, и 2 часа на проекте 4, то можно ли задать условие, чтобы система 8 часов относила на норму, а 2 на переработку и это касается только работы в будни, т.к. выходные и праздники это всегда переработка</t>
    </r>
  </si>
  <si>
    <t>Как в колонке К настроить формулу (условие), чтобы проверялись следующие параметры:
1) если в колонке А выходной или праздник, то в колонке К должно быть значение из колонки Е;
2) также, если в колонке А НЕ выходной или НЕ праздник, а число из колонки Е&gt;8, то Е24 (например) - $Е$8, а иначе 0
То есть, если сотрудник работал в празник или выходной, то "Переработка".
А если сотрудник работал в будни, но кол-во часов &gt;8, то 8 "норма", а дельта "переработка".</t>
  </si>
  <si>
    <t>2. СУММА КОЛИЧЕСТА ЧАСОВ 1 СОТРУДНИК В ОДИН ДЕНЬ НА НЕСКОЛЬКИХ ПРОЕКТАХ НЕ ВЫХОДНОЙ ИЛИ ПРАЗДНИК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</si>
</sst>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"/>
    <numFmt numFmtId="165" formatCode="m\-yy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sz val="12"/>
      <color theme="5" tint="-0.249977111117893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b/>
      <sz val="14"/>
      <color rgb="FF0070C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3" borderId="0" xfId="0" applyFill="1"/>
    <xf numFmtId="14" fontId="0" fillId="3" borderId="0" xfId="0" applyNumberFormat="1" applyFill="1"/>
    <xf numFmtId="164" fontId="0" fillId="3" borderId="0" xfId="0" applyNumberFormat="1" applyFill="1"/>
    <xf numFmtId="165" fontId="0" fillId="0" borderId="0" xfId="0" applyNumberFormat="1"/>
    <xf numFmtId="14" fontId="0" fillId="0" borderId="0" xfId="0" applyNumberFormat="1"/>
    <xf numFmtId="164" fontId="0" fillId="0" borderId="0" xfId="0" applyNumberFormat="1"/>
    <xf numFmtId="0" fontId="0" fillId="0" borderId="0" xfId="0" quotePrefix="1"/>
    <xf numFmtId="0" fontId="0" fillId="4" borderId="0" xfId="0" applyFill="1"/>
    <xf numFmtId="164" fontId="0" fillId="4" borderId="0" xfId="0" applyNumberFormat="1" applyFill="1"/>
    <xf numFmtId="0" fontId="0" fillId="5" borderId="0" xfId="0" applyFill="1"/>
    <xf numFmtId="0" fontId="0" fillId="6" borderId="0" xfId="0" applyFill="1"/>
    <xf numFmtId="0" fontId="3" fillId="0" borderId="0" xfId="0" applyFont="1" applyAlignment="1">
      <alignment horizontal="right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0" fillId="4" borderId="0" xfId="0" applyNumberFormat="1" applyFill="1"/>
    <xf numFmtId="0" fontId="0" fillId="7" borderId="0" xfId="0" applyFill="1"/>
    <xf numFmtId="14" fontId="0" fillId="5" borderId="0" xfId="0" applyNumberFormat="1" applyFill="1"/>
    <xf numFmtId="164" fontId="0" fillId="5" borderId="0" xfId="0" applyNumberFormat="1" applyFill="1"/>
    <xf numFmtId="165" fontId="0" fillId="5" borderId="0" xfId="0" applyNumberFormat="1" applyFill="1"/>
    <xf numFmtId="0" fontId="4" fillId="0" borderId="0" xfId="0" applyFont="1" applyAlignment="1">
      <alignment horizontal="right"/>
    </xf>
    <xf numFmtId="0" fontId="1" fillId="0" borderId="0" xfId="0" applyFont="1"/>
    <xf numFmtId="0" fontId="6" fillId="0" borderId="0" xfId="0" applyFont="1"/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1"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ocuments/1_Public/&#1058;&#1040;&#1041;&#1045;&#1051;&#1048;%20&#1059;&#1063;&#1025;&#1058;&#1040;%20&#1056;&#1040;&#1041;&#1054;&#1063;&#1045;&#1043;&#1054;%20&#1042;&#1056;&#1045;&#1052;&#1045;&#1053;&#1048;_2023_&#1057;&#1058;&#1069;&#1055;/&#1069;&#1092;&#1092;&#1077;&#1082;&#1090;&#1080;&#1074;&#1085;&#1086;&#1089;&#1090;&#1100;%20&#1090;&#1088;&#1091;&#1076;&#1072;_&#1091;&#1095;&#1077;&#1090;_&#1086;&#1090;&#1095;&#1077;&#1090;_final_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правочник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</sheetPr>
  <dimension ref="A1:R42"/>
  <sheetViews>
    <sheetView tabSelected="1" zoomScale="85" zoomScaleNormal="85" workbookViewId="0">
      <pane ySplit="2" topLeftCell="A3" activePane="bottomLeft" state="frozen"/>
      <selection pane="bottomLeft" activeCell="K3" sqref="K3"/>
    </sheetView>
  </sheetViews>
  <sheetFormatPr defaultRowHeight="15" x14ac:dyDescent="0.25"/>
  <cols>
    <col min="1" max="1" width="10.140625" bestFit="1" customWidth="1"/>
    <col min="2" max="2" width="10.28515625" bestFit="1" customWidth="1"/>
    <col min="3" max="3" width="11.85546875" bestFit="1" customWidth="1"/>
    <col min="4" max="4" width="17.28515625" bestFit="1" customWidth="1"/>
    <col min="5" max="5" width="15.140625" bestFit="1" customWidth="1"/>
    <col min="6" max="6" width="15.42578125" bestFit="1" customWidth="1"/>
    <col min="7" max="7" width="6" bestFit="1" customWidth="1"/>
    <col min="8" max="8" width="13.42578125" bestFit="1" customWidth="1"/>
    <col min="9" max="9" width="11.85546875" bestFit="1" customWidth="1"/>
    <col min="10" max="10" width="6.42578125" bestFit="1" customWidth="1"/>
    <col min="11" max="11" width="28.85546875" style="27" customWidth="1"/>
    <col min="12" max="12" width="20.140625" style="27" customWidth="1"/>
    <col min="13" max="13" width="20.140625" customWidth="1"/>
    <col min="14" max="16" width="8.7109375"/>
  </cols>
  <sheetData>
    <row r="1" spans="1:18" ht="15.75" x14ac:dyDescent="0.25">
      <c r="D1" s="13" t="s">
        <v>0</v>
      </c>
      <c r="E1" s="14">
        <v>8</v>
      </c>
    </row>
    <row r="2" spans="1:18" ht="131.25" x14ac:dyDescent="0.3">
      <c r="A2" s="15" t="s">
        <v>1</v>
      </c>
      <c r="B2" s="15" t="s">
        <v>2</v>
      </c>
      <c r="C2" s="16" t="s">
        <v>3</v>
      </c>
      <c r="D2" s="16" t="s">
        <v>4</v>
      </c>
      <c r="E2" s="15" t="s">
        <v>5</v>
      </c>
      <c r="F2" s="15" t="s">
        <v>6</v>
      </c>
      <c r="G2" s="15" t="s">
        <v>7</v>
      </c>
      <c r="H2" s="15" t="s">
        <v>8</v>
      </c>
      <c r="I2" s="17" t="s">
        <v>9</v>
      </c>
      <c r="J2" s="17" t="s">
        <v>10</v>
      </c>
      <c r="K2" s="29" t="s">
        <v>36</v>
      </c>
      <c r="L2" s="28" t="s">
        <v>31</v>
      </c>
      <c r="M2" s="1"/>
      <c r="N2" s="1"/>
      <c r="O2" s="1"/>
      <c r="P2" s="1"/>
    </row>
    <row r="3" spans="1:18" ht="14.45" customHeight="1" x14ac:dyDescent="0.3">
      <c r="A3" s="9" t="s">
        <v>12</v>
      </c>
      <c r="B3" s="18">
        <v>45047</v>
      </c>
      <c r="C3" s="10" t="str">
        <f t="shared" ref="C3:C31" si="0">TEXT(B3,"ДДД")</f>
        <v>Пн</v>
      </c>
      <c r="D3" t="s">
        <v>13</v>
      </c>
      <c r="E3">
        <v>8</v>
      </c>
      <c r="F3" t="s">
        <v>28</v>
      </c>
      <c r="G3" s="5">
        <f t="shared" ref="G3:G42" si="1">EOMONTH(B3,-1)+1</f>
        <v>45047</v>
      </c>
      <c r="H3" t="str">
        <f t="shared" ref="H3:H42" si="2">IF(OR(A3="праздник"),"переработка",IF(OR(C3="Сб",C3="Вс"),"переработка",IF(AND(OR(C3&lt;&gt;"Сб",C3&lt;&gt;"Вс"),E3&gt;8),"переработка","норма")))</f>
        <v>переработка</v>
      </c>
      <c r="I3" s="12" t="b">
        <f>IF(AND(OR(A3="праздник",A3="выходной"),E3,0),IF(AND(OR(A3&lt;&gt;"праздник",A3&lt;&gt;"выходной"),E3&gt;8,E3-$E$1),0))</f>
        <v>0</v>
      </c>
      <c r="J3" s="12">
        <f t="shared" ref="J3:J42" si="3">E3-I3</f>
        <v>8</v>
      </c>
      <c r="K3" s="27">
        <f>IF(OR(A3="праздник",A3="выходной"),0,SUMIFS(E:E,F:F,F3,B:B,B3))</f>
        <v>0</v>
      </c>
      <c r="L3" s="27">
        <f>IF(OR(A3="праздник",A3="выходной"),E3,IF(E3&gt;8,E3-$E$1,0))</f>
        <v>8</v>
      </c>
      <c r="M3" s="23" t="s">
        <v>31</v>
      </c>
      <c r="N3" s="26" t="s">
        <v>35</v>
      </c>
      <c r="O3" s="26"/>
      <c r="P3" s="26"/>
      <c r="Q3" s="26"/>
      <c r="R3" s="26"/>
    </row>
    <row r="4" spans="1:18" x14ac:dyDescent="0.25">
      <c r="A4" s="9" t="s">
        <v>12</v>
      </c>
      <c r="B4" s="18">
        <v>45047</v>
      </c>
      <c r="C4" s="10" t="str">
        <f t="shared" si="0"/>
        <v>Пн</v>
      </c>
      <c r="D4" t="s">
        <v>14</v>
      </c>
      <c r="E4">
        <v>2</v>
      </c>
      <c r="F4" t="s">
        <v>28</v>
      </c>
      <c r="G4" s="5">
        <f t="shared" si="1"/>
        <v>45047</v>
      </c>
      <c r="H4" t="str">
        <f t="shared" si="2"/>
        <v>переработка</v>
      </c>
      <c r="I4" s="19">
        <f t="shared" ref="I4:I12" si="4">IF(E4&gt;8,E4-$E$1,0)</f>
        <v>0</v>
      </c>
      <c r="J4" s="19">
        <f t="shared" si="3"/>
        <v>2</v>
      </c>
      <c r="K4" s="27">
        <f t="shared" ref="K4:K42" si="5">IF(OR(A4="праздник",A4="выходной"),0,SUMIFS(E:E,F:F,F4,B:B,B4))</f>
        <v>0</v>
      </c>
      <c r="L4" s="27">
        <f t="shared" ref="L4:L42" si="6">IF(OR(A4="праздник",A4="выходной"),E4,IF(E4&gt;8,E4-$E$1,0))</f>
        <v>2</v>
      </c>
      <c r="N4" s="26"/>
      <c r="O4" s="26"/>
      <c r="P4" s="26"/>
      <c r="Q4" s="26"/>
      <c r="R4" s="26"/>
    </row>
    <row r="5" spans="1:18" x14ac:dyDescent="0.25">
      <c r="B5" s="20">
        <v>45048</v>
      </c>
      <c r="C5" s="21" t="str">
        <f t="shared" si="0"/>
        <v>Вт</v>
      </c>
      <c r="D5" s="11" t="s">
        <v>15</v>
      </c>
      <c r="E5" s="11">
        <v>8</v>
      </c>
      <c r="F5" s="11" t="s">
        <v>28</v>
      </c>
      <c r="G5" s="22">
        <f t="shared" si="1"/>
        <v>45047</v>
      </c>
      <c r="H5" s="11" t="str">
        <f t="shared" si="2"/>
        <v>норма</v>
      </c>
      <c r="I5" s="11">
        <f t="shared" si="4"/>
        <v>0</v>
      </c>
      <c r="J5" s="11">
        <f t="shared" si="3"/>
        <v>8</v>
      </c>
      <c r="K5" s="27">
        <f t="shared" si="5"/>
        <v>10</v>
      </c>
      <c r="L5" s="27">
        <f t="shared" si="6"/>
        <v>0</v>
      </c>
      <c r="N5" s="26"/>
      <c r="O5" s="26"/>
      <c r="P5" s="26"/>
      <c r="Q5" s="26"/>
      <c r="R5" s="26"/>
    </row>
    <row r="6" spans="1:18" x14ac:dyDescent="0.25">
      <c r="B6" s="20">
        <v>45048</v>
      </c>
      <c r="C6" s="21" t="str">
        <f t="shared" si="0"/>
        <v>Вт</v>
      </c>
      <c r="D6" s="11" t="s">
        <v>16</v>
      </c>
      <c r="E6" s="11">
        <v>2</v>
      </c>
      <c r="F6" s="11" t="s">
        <v>28</v>
      </c>
      <c r="G6" s="22">
        <f t="shared" si="1"/>
        <v>45047</v>
      </c>
      <c r="H6" s="11" t="str">
        <f t="shared" si="2"/>
        <v>норма</v>
      </c>
      <c r="I6" s="11">
        <f t="shared" si="4"/>
        <v>0</v>
      </c>
      <c r="J6" s="11">
        <f t="shared" si="3"/>
        <v>2</v>
      </c>
      <c r="K6" s="27">
        <f t="shared" si="5"/>
        <v>10</v>
      </c>
      <c r="L6" s="27">
        <f t="shared" si="6"/>
        <v>0</v>
      </c>
      <c r="N6" s="26"/>
      <c r="O6" s="26"/>
      <c r="P6" s="26"/>
      <c r="Q6" s="26"/>
      <c r="R6" s="26"/>
    </row>
    <row r="7" spans="1:18" x14ac:dyDescent="0.25">
      <c r="B7" s="6">
        <v>45049</v>
      </c>
      <c r="C7" s="7" t="str">
        <f t="shared" si="0"/>
        <v>Ср</v>
      </c>
      <c r="D7" t="s">
        <v>17</v>
      </c>
      <c r="E7">
        <v>8</v>
      </c>
      <c r="F7" t="s">
        <v>28</v>
      </c>
      <c r="G7" s="5">
        <f t="shared" si="1"/>
        <v>45047</v>
      </c>
      <c r="H7" t="str">
        <f t="shared" si="2"/>
        <v>норма</v>
      </c>
      <c r="I7">
        <f t="shared" si="4"/>
        <v>0</v>
      </c>
      <c r="J7">
        <f t="shared" si="3"/>
        <v>8</v>
      </c>
      <c r="K7" s="27">
        <f t="shared" si="5"/>
        <v>10</v>
      </c>
      <c r="L7" s="27">
        <f t="shared" si="6"/>
        <v>0</v>
      </c>
      <c r="N7" s="26"/>
      <c r="O7" s="26"/>
      <c r="P7" s="26"/>
      <c r="Q7" s="26"/>
      <c r="R7" s="26"/>
    </row>
    <row r="8" spans="1:18" x14ac:dyDescent="0.25">
      <c r="B8" s="6">
        <v>45049</v>
      </c>
      <c r="C8" s="7" t="str">
        <f t="shared" si="0"/>
        <v>Ср</v>
      </c>
      <c r="D8" t="s">
        <v>18</v>
      </c>
      <c r="E8">
        <v>2</v>
      </c>
      <c r="F8" t="s">
        <v>28</v>
      </c>
      <c r="G8" s="5">
        <f t="shared" si="1"/>
        <v>45047</v>
      </c>
      <c r="H8" t="str">
        <f t="shared" si="2"/>
        <v>норма</v>
      </c>
      <c r="I8">
        <f>IF(E8&gt;8,E8-$E$1,0)</f>
        <v>0</v>
      </c>
      <c r="J8">
        <f t="shared" si="3"/>
        <v>2</v>
      </c>
      <c r="K8" s="27">
        <f t="shared" si="5"/>
        <v>10</v>
      </c>
      <c r="L8" s="27">
        <f t="shared" si="6"/>
        <v>0</v>
      </c>
      <c r="N8" s="26"/>
      <c r="O8" s="26"/>
      <c r="P8" s="26"/>
      <c r="Q8" s="26"/>
      <c r="R8" s="26"/>
    </row>
    <row r="9" spans="1:18" x14ac:dyDescent="0.25">
      <c r="B9" s="6">
        <v>45050</v>
      </c>
      <c r="C9" s="7" t="str">
        <f t="shared" si="0"/>
        <v>Чт</v>
      </c>
      <c r="D9" t="s">
        <v>19</v>
      </c>
      <c r="E9">
        <v>10</v>
      </c>
      <c r="F9" t="s">
        <v>28</v>
      </c>
      <c r="G9" s="5">
        <f t="shared" si="1"/>
        <v>45047</v>
      </c>
      <c r="H9" t="str">
        <f t="shared" si="2"/>
        <v>переработка</v>
      </c>
      <c r="I9">
        <f>IF(E9&gt;8,E9-$E$1,0)</f>
        <v>2</v>
      </c>
      <c r="J9">
        <f t="shared" si="3"/>
        <v>8</v>
      </c>
      <c r="K9" s="27">
        <f t="shared" si="5"/>
        <v>12</v>
      </c>
      <c r="L9" s="27">
        <f t="shared" si="6"/>
        <v>2</v>
      </c>
      <c r="N9" s="26"/>
      <c r="O9" s="26"/>
      <c r="P9" s="26"/>
      <c r="Q9" s="26"/>
      <c r="R9" s="26"/>
    </row>
    <row r="10" spans="1:18" x14ac:dyDescent="0.25">
      <c r="B10" s="6">
        <v>45050</v>
      </c>
      <c r="C10" s="7" t="str">
        <f t="shared" si="0"/>
        <v>Чт</v>
      </c>
      <c r="D10" t="s">
        <v>20</v>
      </c>
      <c r="E10">
        <v>2</v>
      </c>
      <c r="F10" t="s">
        <v>28</v>
      </c>
      <c r="G10" s="5">
        <f t="shared" si="1"/>
        <v>45047</v>
      </c>
      <c r="H10" t="str">
        <f t="shared" si="2"/>
        <v>норма</v>
      </c>
      <c r="I10">
        <f t="shared" si="4"/>
        <v>0</v>
      </c>
      <c r="J10">
        <f t="shared" si="3"/>
        <v>2</v>
      </c>
      <c r="K10" s="27">
        <f t="shared" si="5"/>
        <v>12</v>
      </c>
      <c r="L10" s="27">
        <f t="shared" si="6"/>
        <v>0</v>
      </c>
      <c r="N10" s="26"/>
      <c r="O10" s="26"/>
      <c r="P10" s="26"/>
      <c r="Q10" s="26"/>
      <c r="R10" s="26"/>
    </row>
    <row r="11" spans="1:18" x14ac:dyDescent="0.25">
      <c r="B11" s="6">
        <v>45051</v>
      </c>
      <c r="C11" s="7" t="str">
        <f t="shared" si="0"/>
        <v>Пт</v>
      </c>
      <c r="D11" t="s">
        <v>21</v>
      </c>
      <c r="E11">
        <v>8</v>
      </c>
      <c r="F11" t="s">
        <v>28</v>
      </c>
      <c r="G11" s="5">
        <f t="shared" si="1"/>
        <v>45047</v>
      </c>
      <c r="H11" t="str">
        <f t="shared" si="2"/>
        <v>норма</v>
      </c>
      <c r="I11">
        <f t="shared" si="4"/>
        <v>0</v>
      </c>
      <c r="J11">
        <f t="shared" si="3"/>
        <v>8</v>
      </c>
      <c r="K11" s="27">
        <f t="shared" si="5"/>
        <v>10</v>
      </c>
      <c r="L11" s="27">
        <f t="shared" si="6"/>
        <v>0</v>
      </c>
      <c r="N11" s="26"/>
      <c r="O11" s="26"/>
      <c r="P11" s="26"/>
      <c r="Q11" s="26"/>
      <c r="R11" s="26"/>
    </row>
    <row r="12" spans="1:18" x14ac:dyDescent="0.25">
      <c r="B12" s="6">
        <v>45051</v>
      </c>
      <c r="C12" s="7" t="str">
        <f t="shared" si="0"/>
        <v>Пт</v>
      </c>
      <c r="D12" t="s">
        <v>22</v>
      </c>
      <c r="E12">
        <v>2</v>
      </c>
      <c r="F12" t="s">
        <v>28</v>
      </c>
      <c r="G12" s="5">
        <f t="shared" si="1"/>
        <v>45047</v>
      </c>
      <c r="H12" t="str">
        <f t="shared" si="2"/>
        <v>норма</v>
      </c>
      <c r="I12">
        <f t="shared" si="4"/>
        <v>0</v>
      </c>
      <c r="J12">
        <f t="shared" si="3"/>
        <v>2</v>
      </c>
      <c r="K12" s="27">
        <f t="shared" si="5"/>
        <v>10</v>
      </c>
      <c r="L12" s="27">
        <f t="shared" si="6"/>
        <v>0</v>
      </c>
      <c r="N12" s="26"/>
      <c r="O12" s="26"/>
      <c r="P12" s="26"/>
      <c r="Q12" s="26"/>
      <c r="R12" s="26"/>
    </row>
    <row r="13" spans="1:18" x14ac:dyDescent="0.25">
      <c r="A13" s="2" t="s">
        <v>11</v>
      </c>
      <c r="B13" s="3">
        <v>45052</v>
      </c>
      <c r="C13" s="4" t="str">
        <f t="shared" si="0"/>
        <v>Сб</v>
      </c>
      <c r="D13" t="s">
        <v>23</v>
      </c>
      <c r="E13">
        <v>8</v>
      </c>
      <c r="F13" t="s">
        <v>28</v>
      </c>
      <c r="G13" s="5">
        <f t="shared" si="1"/>
        <v>45047</v>
      </c>
      <c r="H13" t="str">
        <f t="shared" si="2"/>
        <v>переработка</v>
      </c>
      <c r="I13" s="19">
        <f>IF(OR(A13="праздник",A13="выходной"),E13,0)</f>
        <v>8</v>
      </c>
      <c r="J13" s="19">
        <f t="shared" si="3"/>
        <v>0</v>
      </c>
      <c r="K13" s="27">
        <f t="shared" si="5"/>
        <v>0</v>
      </c>
      <c r="L13" s="27">
        <f t="shared" si="6"/>
        <v>8</v>
      </c>
      <c r="N13" s="26"/>
      <c r="O13" s="26"/>
      <c r="P13" s="26"/>
      <c r="Q13" s="26"/>
      <c r="R13" s="26"/>
    </row>
    <row r="14" spans="1:18" x14ac:dyDescent="0.25">
      <c r="A14" s="2" t="s">
        <v>11</v>
      </c>
      <c r="B14" s="3">
        <v>45053</v>
      </c>
      <c r="C14" s="4" t="str">
        <f t="shared" si="0"/>
        <v>Вс</v>
      </c>
      <c r="D14" t="s">
        <v>24</v>
      </c>
      <c r="F14" t="s">
        <v>28</v>
      </c>
      <c r="G14" s="5">
        <f t="shared" si="1"/>
        <v>45047</v>
      </c>
      <c r="H14" t="str">
        <f t="shared" si="2"/>
        <v>переработка</v>
      </c>
      <c r="I14">
        <f>IF(E14&gt;8,E14-$E$1,0)</f>
        <v>0</v>
      </c>
      <c r="J14">
        <f t="shared" si="3"/>
        <v>0</v>
      </c>
      <c r="K14" s="27">
        <f t="shared" si="5"/>
        <v>0</v>
      </c>
      <c r="L14" s="27">
        <f t="shared" si="6"/>
        <v>0</v>
      </c>
      <c r="N14" s="26"/>
      <c r="O14" s="26"/>
      <c r="P14" s="26"/>
      <c r="Q14" s="26"/>
      <c r="R14" s="26"/>
    </row>
    <row r="15" spans="1:18" x14ac:dyDescent="0.25">
      <c r="A15" s="9" t="s">
        <v>12</v>
      </c>
      <c r="B15" s="18">
        <v>45054</v>
      </c>
      <c r="C15" s="10" t="str">
        <f t="shared" si="0"/>
        <v>Пн</v>
      </c>
      <c r="D15" t="s">
        <v>25</v>
      </c>
      <c r="E15">
        <v>8</v>
      </c>
      <c r="F15" t="s">
        <v>28</v>
      </c>
      <c r="G15" s="5">
        <f t="shared" si="1"/>
        <v>45047</v>
      </c>
      <c r="H15" t="str">
        <f t="shared" si="2"/>
        <v>переработка</v>
      </c>
      <c r="I15" s="19">
        <f>IF(OR(A15="праздник",A15="выходной"),E15,0)</f>
        <v>8</v>
      </c>
      <c r="J15" s="19">
        <f t="shared" si="3"/>
        <v>0</v>
      </c>
      <c r="K15" s="27">
        <f t="shared" si="5"/>
        <v>0</v>
      </c>
      <c r="L15" s="27">
        <f t="shared" si="6"/>
        <v>8</v>
      </c>
      <c r="N15" s="26"/>
      <c r="O15" s="26"/>
      <c r="P15" s="26"/>
      <c r="Q15" s="26"/>
      <c r="R15" s="26"/>
    </row>
    <row r="16" spans="1:18" ht="18.75" x14ac:dyDescent="0.3">
      <c r="A16" s="9" t="s">
        <v>12</v>
      </c>
      <c r="B16" s="18">
        <v>45054</v>
      </c>
      <c r="C16" s="10" t="str">
        <f t="shared" si="0"/>
        <v>Пн</v>
      </c>
      <c r="D16" t="s">
        <v>26</v>
      </c>
      <c r="E16">
        <v>2</v>
      </c>
      <c r="F16" t="s">
        <v>28</v>
      </c>
      <c r="G16" s="5">
        <f t="shared" si="1"/>
        <v>45047</v>
      </c>
      <c r="H16" t="str">
        <f t="shared" si="2"/>
        <v>переработка</v>
      </c>
      <c r="I16" s="19">
        <f>IF(OR(A16="праздник",A16="выходной"),E16,0)</f>
        <v>2</v>
      </c>
      <c r="J16" s="19">
        <f t="shared" si="3"/>
        <v>0</v>
      </c>
      <c r="K16" s="27">
        <f t="shared" si="5"/>
        <v>0</v>
      </c>
      <c r="L16" s="27">
        <f t="shared" si="6"/>
        <v>2</v>
      </c>
      <c r="N16" s="25" t="s">
        <v>29</v>
      </c>
    </row>
    <row r="17" spans="1:18" x14ac:dyDescent="0.25">
      <c r="A17" s="9" t="s">
        <v>12</v>
      </c>
      <c r="B17" s="18">
        <v>45055</v>
      </c>
      <c r="C17" s="10" t="str">
        <f t="shared" si="0"/>
        <v>Вт</v>
      </c>
      <c r="D17" t="s">
        <v>27</v>
      </c>
      <c r="E17">
        <v>8</v>
      </c>
      <c r="F17" t="s">
        <v>28</v>
      </c>
      <c r="G17" s="5">
        <f t="shared" si="1"/>
        <v>45047</v>
      </c>
      <c r="H17" t="str">
        <f t="shared" si="2"/>
        <v>переработка</v>
      </c>
      <c r="I17" s="19">
        <f>IF(OR(A17="праздник",A17="выходной"),E17,0)</f>
        <v>8</v>
      </c>
      <c r="J17" s="19">
        <f t="shared" si="3"/>
        <v>0</v>
      </c>
      <c r="K17" s="27">
        <f t="shared" si="5"/>
        <v>0</v>
      </c>
      <c r="L17" s="27">
        <f t="shared" si="6"/>
        <v>8</v>
      </c>
    </row>
    <row r="18" spans="1:18" ht="14.45" customHeight="1" x14ac:dyDescent="0.25">
      <c r="A18" s="9" t="s">
        <v>12</v>
      </c>
      <c r="B18" s="18">
        <v>45055</v>
      </c>
      <c r="C18" s="10" t="str">
        <f t="shared" si="0"/>
        <v>Вт</v>
      </c>
      <c r="D18" t="s">
        <v>13</v>
      </c>
      <c r="E18">
        <v>2</v>
      </c>
      <c r="F18" t="s">
        <v>28</v>
      </c>
      <c r="G18" s="5">
        <f t="shared" si="1"/>
        <v>45047</v>
      </c>
      <c r="H18" t="str">
        <f t="shared" si="2"/>
        <v>переработка</v>
      </c>
      <c r="I18" s="19">
        <f>IF(OR(A18="праздник",A18="выходной"),E18,0)</f>
        <v>2</v>
      </c>
      <c r="J18" s="19">
        <f t="shared" si="3"/>
        <v>0</v>
      </c>
      <c r="K18" s="27">
        <f t="shared" si="5"/>
        <v>0</v>
      </c>
      <c r="L18" s="27">
        <f t="shared" si="6"/>
        <v>2</v>
      </c>
      <c r="N18" s="8" t="s">
        <v>30</v>
      </c>
    </row>
    <row r="19" spans="1:18" x14ac:dyDescent="0.25">
      <c r="B19" s="6">
        <v>45056</v>
      </c>
      <c r="C19" s="7" t="str">
        <f t="shared" si="0"/>
        <v>Ср</v>
      </c>
      <c r="D19" t="s">
        <v>14</v>
      </c>
      <c r="E19">
        <v>8</v>
      </c>
      <c r="F19" t="s">
        <v>28</v>
      </c>
      <c r="G19" s="5">
        <f t="shared" si="1"/>
        <v>45047</v>
      </c>
      <c r="H19" t="str">
        <f t="shared" si="2"/>
        <v>норма</v>
      </c>
      <c r="I19">
        <f>IF(E19&gt;8,E19-$E$1,0)</f>
        <v>0</v>
      </c>
      <c r="J19">
        <f t="shared" si="3"/>
        <v>8</v>
      </c>
      <c r="K19" s="27">
        <f t="shared" si="5"/>
        <v>8</v>
      </c>
      <c r="L19" s="27">
        <f t="shared" si="6"/>
        <v>0</v>
      </c>
    </row>
    <row r="20" spans="1:18" ht="15.95" customHeight="1" x14ac:dyDescent="0.3">
      <c r="B20" s="6">
        <v>45057</v>
      </c>
      <c r="C20" s="7" t="str">
        <f t="shared" si="0"/>
        <v>Чт</v>
      </c>
      <c r="D20" t="s">
        <v>15</v>
      </c>
      <c r="E20">
        <v>8</v>
      </c>
      <c r="F20" t="s">
        <v>28</v>
      </c>
      <c r="G20" s="5">
        <f t="shared" si="1"/>
        <v>45047</v>
      </c>
      <c r="H20" t="str">
        <f t="shared" si="2"/>
        <v>норма</v>
      </c>
      <c r="I20">
        <f>IF(E20&gt;8,E20-$E$1,0)</f>
        <v>0</v>
      </c>
      <c r="J20">
        <f t="shared" si="3"/>
        <v>8</v>
      </c>
      <c r="K20" s="27">
        <f t="shared" si="5"/>
        <v>8</v>
      </c>
      <c r="L20" s="27">
        <f t="shared" si="6"/>
        <v>0</v>
      </c>
      <c r="M20" s="23" t="s">
        <v>32</v>
      </c>
      <c r="N20" s="24" t="s">
        <v>33</v>
      </c>
    </row>
    <row r="21" spans="1:18" ht="14.45" customHeight="1" x14ac:dyDescent="0.25">
      <c r="B21" s="6">
        <v>45058</v>
      </c>
      <c r="C21" s="7" t="str">
        <f t="shared" si="0"/>
        <v>Пт</v>
      </c>
      <c r="D21" t="s">
        <v>16</v>
      </c>
      <c r="E21">
        <v>8</v>
      </c>
      <c r="F21" t="s">
        <v>28</v>
      </c>
      <c r="G21" s="5">
        <f t="shared" si="1"/>
        <v>45047</v>
      </c>
      <c r="H21" t="str">
        <f t="shared" si="2"/>
        <v>норма</v>
      </c>
      <c r="I21">
        <f>IF(E21&gt;8,E21-$E$1,0)</f>
        <v>0</v>
      </c>
      <c r="J21">
        <f t="shared" si="3"/>
        <v>8</v>
      </c>
      <c r="K21" s="27">
        <f t="shared" si="5"/>
        <v>8</v>
      </c>
      <c r="L21" s="27">
        <f t="shared" si="6"/>
        <v>0</v>
      </c>
      <c r="N21" s="26" t="s">
        <v>34</v>
      </c>
      <c r="O21" s="26"/>
      <c r="P21" s="26"/>
      <c r="Q21" s="26"/>
      <c r="R21" s="26"/>
    </row>
    <row r="22" spans="1:18" x14ac:dyDescent="0.25">
      <c r="A22" s="2" t="s">
        <v>11</v>
      </c>
      <c r="B22" s="3">
        <v>45059</v>
      </c>
      <c r="C22" s="4" t="str">
        <f t="shared" si="0"/>
        <v>Сб</v>
      </c>
      <c r="D22" t="s">
        <v>17</v>
      </c>
      <c r="E22">
        <v>8</v>
      </c>
      <c r="F22" t="s">
        <v>28</v>
      </c>
      <c r="G22" s="5">
        <f t="shared" si="1"/>
        <v>45047</v>
      </c>
      <c r="H22" t="str">
        <f t="shared" si="2"/>
        <v>переработка</v>
      </c>
      <c r="I22" s="19">
        <f>IF(OR(A22="праздник",A22="выходной"),E22,0)</f>
        <v>8</v>
      </c>
      <c r="J22" s="19">
        <f t="shared" si="3"/>
        <v>0</v>
      </c>
      <c r="K22" s="27">
        <f t="shared" si="5"/>
        <v>0</v>
      </c>
      <c r="L22" s="27">
        <f t="shared" si="6"/>
        <v>8</v>
      </c>
      <c r="N22" s="26"/>
      <c r="O22" s="26"/>
      <c r="P22" s="26"/>
      <c r="Q22" s="26"/>
      <c r="R22" s="26"/>
    </row>
    <row r="23" spans="1:18" x14ac:dyDescent="0.25">
      <c r="A23" s="2" t="s">
        <v>11</v>
      </c>
      <c r="B23" s="3">
        <v>45060</v>
      </c>
      <c r="C23" s="4" t="str">
        <f t="shared" si="0"/>
        <v>Вс</v>
      </c>
      <c r="D23" t="s">
        <v>18</v>
      </c>
      <c r="F23" t="s">
        <v>28</v>
      </c>
      <c r="G23" s="5">
        <f t="shared" si="1"/>
        <v>45047</v>
      </c>
      <c r="H23" t="str">
        <f t="shared" si="2"/>
        <v>переработка</v>
      </c>
      <c r="I23">
        <f t="shared" ref="I23:I30" si="7">IF(E23&gt;8,E23-$E$1,0)</f>
        <v>0</v>
      </c>
      <c r="J23">
        <f t="shared" si="3"/>
        <v>0</v>
      </c>
      <c r="K23" s="27">
        <f t="shared" si="5"/>
        <v>0</v>
      </c>
      <c r="L23" s="27">
        <f t="shared" si="6"/>
        <v>0</v>
      </c>
      <c r="N23" s="26"/>
      <c r="O23" s="26"/>
      <c r="P23" s="26"/>
      <c r="Q23" s="26"/>
      <c r="R23" s="26"/>
    </row>
    <row r="24" spans="1:18" x14ac:dyDescent="0.25">
      <c r="B24" s="6">
        <v>45061</v>
      </c>
      <c r="C24" s="7" t="str">
        <f t="shared" si="0"/>
        <v>Пн</v>
      </c>
      <c r="D24" t="s">
        <v>19</v>
      </c>
      <c r="E24">
        <v>10</v>
      </c>
      <c r="F24" t="s">
        <v>28</v>
      </c>
      <c r="G24" s="5">
        <f t="shared" si="1"/>
        <v>45047</v>
      </c>
      <c r="H24" t="str">
        <f t="shared" si="2"/>
        <v>переработка</v>
      </c>
      <c r="I24">
        <f t="shared" si="7"/>
        <v>2</v>
      </c>
      <c r="J24">
        <f t="shared" si="3"/>
        <v>8</v>
      </c>
      <c r="K24" s="27">
        <f t="shared" si="5"/>
        <v>12</v>
      </c>
      <c r="L24" s="27">
        <f t="shared" si="6"/>
        <v>2</v>
      </c>
      <c r="N24" s="26"/>
      <c r="O24" s="26"/>
      <c r="P24" s="26"/>
      <c r="Q24" s="26"/>
      <c r="R24" s="26"/>
    </row>
    <row r="25" spans="1:18" x14ac:dyDescent="0.25">
      <c r="B25" s="6">
        <v>45061</v>
      </c>
      <c r="C25" s="7" t="str">
        <f t="shared" si="0"/>
        <v>Пн</v>
      </c>
      <c r="D25" t="s">
        <v>20</v>
      </c>
      <c r="E25">
        <v>2</v>
      </c>
      <c r="F25" t="s">
        <v>28</v>
      </c>
      <c r="G25" s="5">
        <f t="shared" si="1"/>
        <v>45047</v>
      </c>
      <c r="H25" t="str">
        <f t="shared" si="2"/>
        <v>норма</v>
      </c>
      <c r="I25">
        <f t="shared" si="7"/>
        <v>0</v>
      </c>
      <c r="J25">
        <f t="shared" si="3"/>
        <v>2</v>
      </c>
      <c r="K25" s="27">
        <f t="shared" si="5"/>
        <v>12</v>
      </c>
      <c r="L25" s="27">
        <f t="shared" si="6"/>
        <v>0</v>
      </c>
      <c r="N25" s="26"/>
      <c r="O25" s="26"/>
      <c r="P25" s="26"/>
      <c r="Q25" s="26"/>
      <c r="R25" s="26"/>
    </row>
    <row r="26" spans="1:18" x14ac:dyDescent="0.25">
      <c r="B26" s="6">
        <v>45062</v>
      </c>
      <c r="C26" s="7" t="str">
        <f t="shared" si="0"/>
        <v>Вт</v>
      </c>
      <c r="D26" t="s">
        <v>21</v>
      </c>
      <c r="E26">
        <v>10</v>
      </c>
      <c r="F26" t="s">
        <v>28</v>
      </c>
      <c r="G26" s="5">
        <f t="shared" si="1"/>
        <v>45047</v>
      </c>
      <c r="H26" t="str">
        <f t="shared" si="2"/>
        <v>переработка</v>
      </c>
      <c r="I26">
        <f t="shared" si="7"/>
        <v>2</v>
      </c>
      <c r="J26">
        <f t="shared" si="3"/>
        <v>8</v>
      </c>
      <c r="K26" s="27">
        <f t="shared" si="5"/>
        <v>12</v>
      </c>
      <c r="L26" s="27">
        <f t="shared" si="6"/>
        <v>2</v>
      </c>
      <c r="N26" s="26"/>
      <c r="O26" s="26"/>
      <c r="P26" s="26"/>
      <c r="Q26" s="26"/>
      <c r="R26" s="26"/>
    </row>
    <row r="27" spans="1:18" x14ac:dyDescent="0.25">
      <c r="B27" s="6">
        <v>45062</v>
      </c>
      <c r="C27" s="7" t="str">
        <f t="shared" si="0"/>
        <v>Вт</v>
      </c>
      <c r="D27" t="s">
        <v>22</v>
      </c>
      <c r="E27">
        <v>2</v>
      </c>
      <c r="F27" t="s">
        <v>28</v>
      </c>
      <c r="G27" s="5">
        <f t="shared" si="1"/>
        <v>45047</v>
      </c>
      <c r="H27" t="str">
        <f t="shared" si="2"/>
        <v>норма</v>
      </c>
      <c r="I27">
        <f t="shared" si="7"/>
        <v>0</v>
      </c>
      <c r="J27">
        <f t="shared" si="3"/>
        <v>2</v>
      </c>
      <c r="K27" s="27">
        <f t="shared" si="5"/>
        <v>12</v>
      </c>
      <c r="L27" s="27">
        <f t="shared" si="6"/>
        <v>0</v>
      </c>
      <c r="N27" s="26"/>
      <c r="O27" s="26"/>
      <c r="P27" s="26"/>
      <c r="Q27" s="26"/>
      <c r="R27" s="26"/>
    </row>
    <row r="28" spans="1:18" x14ac:dyDescent="0.25">
      <c r="B28" s="6">
        <v>45063</v>
      </c>
      <c r="C28" s="7" t="str">
        <f t="shared" si="0"/>
        <v>Ср</v>
      </c>
      <c r="D28" t="s">
        <v>23</v>
      </c>
      <c r="E28">
        <v>10</v>
      </c>
      <c r="F28" t="s">
        <v>28</v>
      </c>
      <c r="G28" s="5">
        <f t="shared" si="1"/>
        <v>45047</v>
      </c>
      <c r="H28" t="str">
        <f t="shared" si="2"/>
        <v>переработка</v>
      </c>
      <c r="I28">
        <f t="shared" si="7"/>
        <v>2</v>
      </c>
      <c r="J28">
        <f t="shared" si="3"/>
        <v>8</v>
      </c>
      <c r="K28" s="27">
        <f t="shared" si="5"/>
        <v>10</v>
      </c>
      <c r="L28" s="27">
        <f t="shared" si="6"/>
        <v>2</v>
      </c>
    </row>
    <row r="29" spans="1:18" x14ac:dyDescent="0.25">
      <c r="B29" s="6">
        <v>45064</v>
      </c>
      <c r="C29" s="7" t="str">
        <f t="shared" si="0"/>
        <v>Чт</v>
      </c>
      <c r="D29" t="s">
        <v>24</v>
      </c>
      <c r="E29">
        <v>10</v>
      </c>
      <c r="F29" t="s">
        <v>28</v>
      </c>
      <c r="G29" s="5">
        <f t="shared" si="1"/>
        <v>45047</v>
      </c>
      <c r="H29" t="str">
        <f t="shared" si="2"/>
        <v>переработка</v>
      </c>
      <c r="I29">
        <f t="shared" si="7"/>
        <v>2</v>
      </c>
      <c r="J29">
        <f t="shared" si="3"/>
        <v>8</v>
      </c>
      <c r="K29" s="27">
        <f t="shared" si="5"/>
        <v>10</v>
      </c>
      <c r="L29" s="27">
        <f t="shared" si="6"/>
        <v>2</v>
      </c>
    </row>
    <row r="30" spans="1:18" x14ac:dyDescent="0.25">
      <c r="B30" s="6">
        <v>45065</v>
      </c>
      <c r="C30" s="7" t="str">
        <f t="shared" si="0"/>
        <v>Пт</v>
      </c>
      <c r="D30" t="s">
        <v>25</v>
      </c>
      <c r="E30">
        <v>10</v>
      </c>
      <c r="F30" t="s">
        <v>28</v>
      </c>
      <c r="G30" s="5">
        <f t="shared" si="1"/>
        <v>45047</v>
      </c>
      <c r="H30" t="str">
        <f t="shared" si="2"/>
        <v>переработка</v>
      </c>
      <c r="I30">
        <f t="shared" si="7"/>
        <v>2</v>
      </c>
      <c r="J30">
        <f t="shared" si="3"/>
        <v>8</v>
      </c>
      <c r="K30" s="27">
        <f t="shared" si="5"/>
        <v>10</v>
      </c>
      <c r="L30" s="27">
        <f t="shared" si="6"/>
        <v>2</v>
      </c>
    </row>
    <row r="31" spans="1:18" x14ac:dyDescent="0.25">
      <c r="A31" s="2" t="s">
        <v>11</v>
      </c>
      <c r="B31" s="3">
        <v>45066</v>
      </c>
      <c r="C31" s="4" t="str">
        <f t="shared" si="0"/>
        <v>Сб</v>
      </c>
      <c r="D31" t="s">
        <v>26</v>
      </c>
      <c r="E31">
        <v>8</v>
      </c>
      <c r="F31" t="s">
        <v>28</v>
      </c>
      <c r="G31" s="5">
        <f t="shared" si="1"/>
        <v>45047</v>
      </c>
      <c r="H31" t="str">
        <f t="shared" si="2"/>
        <v>переработка</v>
      </c>
      <c r="I31" s="19">
        <f t="shared" ref="I31:I32" si="8">IF(OR(A31="праздник",A31="выходной"),E31,0)</f>
        <v>8</v>
      </c>
      <c r="J31" s="19">
        <f t="shared" si="3"/>
        <v>0</v>
      </c>
      <c r="K31" s="27">
        <f t="shared" si="5"/>
        <v>0</v>
      </c>
      <c r="L31" s="27">
        <f t="shared" si="6"/>
        <v>8</v>
      </c>
    </row>
    <row r="32" spans="1:18" x14ac:dyDescent="0.25">
      <c r="A32" s="2" t="s">
        <v>11</v>
      </c>
      <c r="B32" s="3">
        <v>45067</v>
      </c>
      <c r="C32" s="4" t="str">
        <f t="shared" ref="C32:C42" si="9">TEXT(B32,"ДДД")</f>
        <v>Вс</v>
      </c>
      <c r="D32" t="s">
        <v>27</v>
      </c>
      <c r="E32">
        <v>8</v>
      </c>
      <c r="F32" t="s">
        <v>28</v>
      </c>
      <c r="G32" s="5">
        <f t="shared" si="1"/>
        <v>45047</v>
      </c>
      <c r="H32" t="str">
        <f t="shared" si="2"/>
        <v>переработка</v>
      </c>
      <c r="I32" s="19">
        <f t="shared" si="8"/>
        <v>8</v>
      </c>
      <c r="J32" s="19">
        <f t="shared" si="3"/>
        <v>0</v>
      </c>
      <c r="K32" s="27">
        <f t="shared" si="5"/>
        <v>0</v>
      </c>
      <c r="L32" s="27">
        <f t="shared" si="6"/>
        <v>8</v>
      </c>
    </row>
    <row r="33" spans="1:12" x14ac:dyDescent="0.25">
      <c r="B33" s="6">
        <v>45068</v>
      </c>
      <c r="C33" s="7" t="str">
        <f t="shared" si="9"/>
        <v>Пн</v>
      </c>
      <c r="D33" t="s">
        <v>13</v>
      </c>
      <c r="E33">
        <v>10</v>
      </c>
      <c r="F33" t="s">
        <v>28</v>
      </c>
      <c r="G33" s="5">
        <f t="shared" si="1"/>
        <v>45047</v>
      </c>
      <c r="H33" t="str">
        <f t="shared" si="2"/>
        <v>переработка</v>
      </c>
      <c r="I33">
        <f>IF(E33&gt;8,E33-$E$1,0)</f>
        <v>2</v>
      </c>
      <c r="J33">
        <f t="shared" si="3"/>
        <v>8</v>
      </c>
      <c r="K33" s="27">
        <f t="shared" si="5"/>
        <v>10</v>
      </c>
      <c r="L33" s="27">
        <f t="shared" si="6"/>
        <v>2</v>
      </c>
    </row>
    <row r="34" spans="1:12" x14ac:dyDescent="0.25">
      <c r="B34" s="6">
        <v>45069</v>
      </c>
      <c r="C34" s="7" t="str">
        <f t="shared" si="9"/>
        <v>Вт</v>
      </c>
      <c r="D34" t="s">
        <v>14</v>
      </c>
      <c r="E34">
        <v>14</v>
      </c>
      <c r="F34" t="s">
        <v>28</v>
      </c>
      <c r="G34" s="5">
        <f t="shared" si="1"/>
        <v>45047</v>
      </c>
      <c r="H34" t="str">
        <f t="shared" si="2"/>
        <v>переработка</v>
      </c>
      <c r="I34">
        <f>IF(E34&gt;8,E34-$E$1,0)</f>
        <v>6</v>
      </c>
      <c r="J34">
        <f t="shared" si="3"/>
        <v>8</v>
      </c>
      <c r="K34" s="27">
        <f t="shared" si="5"/>
        <v>14</v>
      </c>
      <c r="L34" s="27">
        <f t="shared" si="6"/>
        <v>6</v>
      </c>
    </row>
    <row r="35" spans="1:12" x14ac:dyDescent="0.25">
      <c r="B35" s="6">
        <v>45070</v>
      </c>
      <c r="C35" s="7" t="str">
        <f t="shared" si="9"/>
        <v>Ср</v>
      </c>
      <c r="D35" t="s">
        <v>15</v>
      </c>
      <c r="E35">
        <v>14</v>
      </c>
      <c r="F35" t="s">
        <v>28</v>
      </c>
      <c r="G35" s="5">
        <f t="shared" si="1"/>
        <v>45047</v>
      </c>
      <c r="H35" t="str">
        <f t="shared" si="2"/>
        <v>переработка</v>
      </c>
      <c r="I35">
        <f>IF(E35&gt;8,E35-$E$1,0)</f>
        <v>6</v>
      </c>
      <c r="J35">
        <f t="shared" si="3"/>
        <v>8</v>
      </c>
      <c r="K35" s="27">
        <f t="shared" si="5"/>
        <v>14</v>
      </c>
      <c r="L35" s="27">
        <f t="shared" si="6"/>
        <v>6</v>
      </c>
    </row>
    <row r="36" spans="1:12" x14ac:dyDescent="0.25">
      <c r="B36" s="6">
        <v>45071</v>
      </c>
      <c r="C36" s="7" t="str">
        <f t="shared" si="9"/>
        <v>Чт</v>
      </c>
      <c r="D36" t="s">
        <v>16</v>
      </c>
      <c r="E36">
        <v>12</v>
      </c>
      <c r="F36" t="s">
        <v>28</v>
      </c>
      <c r="G36" s="5">
        <f t="shared" si="1"/>
        <v>45047</v>
      </c>
      <c r="H36" t="str">
        <f t="shared" si="2"/>
        <v>переработка</v>
      </c>
      <c r="I36">
        <f>IF(E36&gt;8,E36-$E$1,0)</f>
        <v>4</v>
      </c>
      <c r="J36">
        <f t="shared" si="3"/>
        <v>8</v>
      </c>
      <c r="K36" s="27">
        <f t="shared" si="5"/>
        <v>12</v>
      </c>
      <c r="L36" s="27">
        <f t="shared" si="6"/>
        <v>4</v>
      </c>
    </row>
    <row r="37" spans="1:12" x14ac:dyDescent="0.25">
      <c r="B37" s="6">
        <v>45072</v>
      </c>
      <c r="C37" s="7" t="str">
        <f t="shared" si="9"/>
        <v>Пт</v>
      </c>
      <c r="D37" t="s">
        <v>17</v>
      </c>
      <c r="E37">
        <v>12</v>
      </c>
      <c r="F37" t="s">
        <v>28</v>
      </c>
      <c r="G37" s="5">
        <f t="shared" si="1"/>
        <v>45047</v>
      </c>
      <c r="H37" t="str">
        <f t="shared" si="2"/>
        <v>переработка</v>
      </c>
      <c r="I37">
        <f>IF(E37&gt;8,E37-$E$1,0)</f>
        <v>4</v>
      </c>
      <c r="J37">
        <f t="shared" si="3"/>
        <v>8</v>
      </c>
      <c r="K37" s="27">
        <f t="shared" si="5"/>
        <v>12</v>
      </c>
      <c r="L37" s="27">
        <f t="shared" si="6"/>
        <v>4</v>
      </c>
    </row>
    <row r="38" spans="1:12" x14ac:dyDescent="0.25">
      <c r="A38" s="2" t="s">
        <v>11</v>
      </c>
      <c r="B38" s="3">
        <v>45073</v>
      </c>
      <c r="C38" s="4" t="str">
        <f t="shared" si="9"/>
        <v>Сб</v>
      </c>
      <c r="D38" t="s">
        <v>18</v>
      </c>
      <c r="E38">
        <v>12</v>
      </c>
      <c r="F38" t="s">
        <v>28</v>
      </c>
      <c r="G38" s="5">
        <f t="shared" si="1"/>
        <v>45047</v>
      </c>
      <c r="H38" t="str">
        <f t="shared" si="2"/>
        <v>переработка</v>
      </c>
      <c r="I38" s="19">
        <f t="shared" ref="I38:I39" si="10">IF(OR(A38="праздник",A38="выходной"),E38,0)</f>
        <v>12</v>
      </c>
      <c r="J38" s="19">
        <f t="shared" si="3"/>
        <v>0</v>
      </c>
      <c r="K38" s="27">
        <f t="shared" si="5"/>
        <v>0</v>
      </c>
      <c r="L38" s="27">
        <f t="shared" si="6"/>
        <v>12</v>
      </c>
    </row>
    <row r="39" spans="1:12" x14ac:dyDescent="0.25">
      <c r="A39" s="2" t="s">
        <v>11</v>
      </c>
      <c r="B39" s="3">
        <v>45074</v>
      </c>
      <c r="C39" s="4" t="str">
        <f t="shared" si="9"/>
        <v>Вс</v>
      </c>
      <c r="D39" t="s">
        <v>19</v>
      </c>
      <c r="E39">
        <v>4</v>
      </c>
      <c r="F39" t="s">
        <v>28</v>
      </c>
      <c r="G39" s="5">
        <f t="shared" si="1"/>
        <v>45047</v>
      </c>
      <c r="H39" t="str">
        <f t="shared" si="2"/>
        <v>переработка</v>
      </c>
      <c r="I39" s="19">
        <f t="shared" si="10"/>
        <v>4</v>
      </c>
      <c r="J39" s="19">
        <f t="shared" si="3"/>
        <v>0</v>
      </c>
      <c r="K39" s="27">
        <f t="shared" si="5"/>
        <v>0</v>
      </c>
      <c r="L39" s="27">
        <f t="shared" si="6"/>
        <v>4</v>
      </c>
    </row>
    <row r="40" spans="1:12" x14ac:dyDescent="0.25">
      <c r="B40" s="6">
        <v>45075</v>
      </c>
      <c r="C40" s="7" t="str">
        <f t="shared" si="9"/>
        <v>Пн</v>
      </c>
      <c r="D40" t="s">
        <v>20</v>
      </c>
      <c r="E40">
        <v>10</v>
      </c>
      <c r="F40" t="s">
        <v>28</v>
      </c>
      <c r="G40" s="5">
        <f t="shared" si="1"/>
        <v>45047</v>
      </c>
      <c r="H40" t="str">
        <f t="shared" si="2"/>
        <v>переработка</v>
      </c>
      <c r="I40">
        <f>IF(E40&gt;8,E40-$E$1,0)</f>
        <v>2</v>
      </c>
      <c r="J40">
        <f t="shared" si="3"/>
        <v>8</v>
      </c>
      <c r="K40" s="27">
        <f t="shared" si="5"/>
        <v>10</v>
      </c>
      <c r="L40" s="27">
        <f t="shared" si="6"/>
        <v>2</v>
      </c>
    </row>
    <row r="41" spans="1:12" x14ac:dyDescent="0.25">
      <c r="B41" s="6">
        <v>45076</v>
      </c>
      <c r="C41" s="7" t="str">
        <f t="shared" si="9"/>
        <v>Вт</v>
      </c>
      <c r="D41" t="s">
        <v>21</v>
      </c>
      <c r="E41">
        <v>10</v>
      </c>
      <c r="F41" t="s">
        <v>28</v>
      </c>
      <c r="G41" s="5">
        <f t="shared" si="1"/>
        <v>45047</v>
      </c>
      <c r="H41" t="str">
        <f t="shared" si="2"/>
        <v>переработка</v>
      </c>
      <c r="I41">
        <f>IF(E41&gt;8,E41-$E$1,0)</f>
        <v>2</v>
      </c>
      <c r="J41">
        <f t="shared" si="3"/>
        <v>8</v>
      </c>
      <c r="K41" s="27">
        <f t="shared" si="5"/>
        <v>10</v>
      </c>
      <c r="L41" s="27">
        <f t="shared" si="6"/>
        <v>2</v>
      </c>
    </row>
    <row r="42" spans="1:12" x14ac:dyDescent="0.25">
      <c r="B42" s="6">
        <v>45077</v>
      </c>
      <c r="C42" s="7" t="str">
        <f t="shared" si="9"/>
        <v>Ср</v>
      </c>
      <c r="D42" t="s">
        <v>22</v>
      </c>
      <c r="E42">
        <v>10</v>
      </c>
      <c r="F42" t="s">
        <v>28</v>
      </c>
      <c r="G42" s="5">
        <f t="shared" si="1"/>
        <v>45047</v>
      </c>
      <c r="H42" t="str">
        <f t="shared" si="2"/>
        <v>переработка</v>
      </c>
      <c r="I42">
        <f>IF(E42&gt;8,E42-$E$1,0)</f>
        <v>2</v>
      </c>
      <c r="J42">
        <f t="shared" si="3"/>
        <v>8</v>
      </c>
      <c r="K42" s="27">
        <f t="shared" si="5"/>
        <v>10</v>
      </c>
      <c r="L42" s="27">
        <f t="shared" si="6"/>
        <v>2</v>
      </c>
    </row>
  </sheetData>
  <mergeCells count="2">
    <mergeCell ref="N3:R15"/>
    <mergeCell ref="N21:R27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3B856DD3-BAFA-42D0-8C26-32F45D05A313}">
            <xm:f>OR(WEEKDAY($B3,2)&gt;5,ISNUMBER(MATCH($B3,'\Users\1\Documents\1_Public\ТАБЕЛИ УЧЁТА РАБОЧЕГО ВРЕМЕНИ_2023_СТЭП\[Эффективность труда_учет_отчет_final_v3.xlsx]Справочник'!#REF!,0)))</xm:f>
            <x14:dxf>
              <fill>
                <patternFill>
                  <bgColor theme="5" tint="0.59996337778862885"/>
                </patternFill>
              </fill>
            </x14:dxf>
          </x14:cfRule>
          <xm:sqref>B3:B42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Данные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Демидова</dc:creator>
  <cp:lastModifiedBy>1</cp:lastModifiedBy>
  <dcterms:created xsi:type="dcterms:W3CDTF">2023-06-17T08:50:03Z</dcterms:created>
  <dcterms:modified xsi:type="dcterms:W3CDTF">2023-06-17T11:48:50Z</dcterms:modified>
</cp:coreProperties>
</file>